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B307D9F-9BCA-4037-AEE9-2012D3A4236E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75" i="83" l="1"/>
  <c r="BR75" i="83"/>
  <c r="BR78" i="83" l="1"/>
  <c r="BP78" i="83"/>
  <c r="BQ78" i="83" l="1"/>
  <c r="BO78" i="83"/>
  <c r="BN78" i="83"/>
  <c r="BM78" i="83"/>
  <c r="BL78" i="83"/>
  <c r="BK78" i="83"/>
  <c r="BJ78" i="83"/>
  <c r="BI78" i="83"/>
  <c r="AA14" i="114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369" i="114"/>
  <c r="W369" i="114" s="1"/>
  <c r="AA12" i="114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O75" i="83"/>
  <c r="BO72" i="83"/>
  <c r="T9" i="83"/>
  <c r="AE6" i="114"/>
  <c r="AC6" i="114"/>
  <c r="P5" i="114"/>
  <c r="V1450" i="114"/>
  <c r="Y5" i="114" s="1"/>
  <c r="AA6" i="114"/>
  <c r="J5" i="114"/>
  <c r="D2" i="116"/>
  <c r="D3" i="116"/>
  <c r="E3" i="116"/>
  <c r="C2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</commentList>
</comments>
</file>

<file path=xl/sharedStrings.xml><?xml version="1.0" encoding="utf-8"?>
<sst xmlns="http://schemas.openxmlformats.org/spreadsheetml/2006/main" count="1499" uniqueCount="253">
  <si>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</si>
  <si>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</si>
  <si>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</si>
  <si>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</si>
  <si>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</si>
  <si>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</si>
  <si>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</si>
  <si>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</si>
  <si>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</si>
  <si>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</si>
  <si>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</si>
  <si>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</si>
  <si>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</si>
  <si>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</si>
  <si>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</si>
  <si>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</si>
  <si>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</si>
  <si>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</si>
  <si>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</si>
  <si>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</si>
  <si>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</si>
  <si>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</si>
  <si>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</si>
  <si>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</si>
  <si>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</si>
  <si>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</si>
  <si>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</si>
  <si>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</si>
  <si>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</si>
  <si>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</si>
  <si>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</si>
  <si>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</si>
  <si>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</si>
  <si>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</si>
  <si>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</si>
  <si>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</si>
  <si>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</si>
  <si>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</si>
  <si>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</si>
  <si>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</si>
  <si>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</si>
  <si>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</si>
  <si>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</si>
  <si>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</si>
  <si>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</si>
  <si>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</si>
  <si>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</si>
  <si>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</si>
  <si>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</si>
  <si>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</si>
  <si>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</si>
  <si>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</si>
  <si>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</si>
  <si>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</si>
  <si>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</si>
  <si>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</si>
  <si>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</si>
  <si>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</si>
  <si>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</si>
  <si>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</si>
  <si>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</si>
  <si>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</si>
  <si>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</si>
  <si>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</si>
  <si>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</si>
  <si>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</si>
  <si>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</si>
  <si>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</si>
  <si>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</si>
  <si>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</si>
  <si>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</si>
  <si>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</si>
  <si>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</si>
  <si>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</si>
  <si>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</si>
  <si>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</si>
  <si>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</si>
  <si>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</si>
  <si>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</si>
  <si>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</si>
  <si>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</si>
  <si>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</si>
  <si>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</si>
  <si>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</si>
  <si>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</si>
  <si>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</si>
  <si>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</si>
  <si>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</si>
  <si>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</si>
  <si>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</si>
  <si>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</si>
  <si>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</si>
  <si>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</si>
  <si>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</si>
  <si>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</si>
  <si>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</si>
  <si>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</si>
  <si>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</si>
  <si>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</si>
  <si>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</si>
  <si>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</si>
  <si>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</si>
  <si>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</si>
  <si>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</si>
  <si>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</si>
  <si>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</si>
  <si>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</si>
  <si>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</si>
  <si>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</si>
  <si>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</si>
  <si>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</si>
  <si>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</si>
  <si>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</si>
  <si>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</si>
  <si>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</si>
  <si>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</si>
  <si>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</si>
  <si>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</si>
  <si>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</si>
  <si>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</si>
  <si>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</si>
  <si>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</si>
  <si>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</si>
  <si>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</si>
  <si>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</si>
  <si>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</si>
  <si>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</si>
  <si>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</si>
  <si>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</si>
  <si>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</si>
  <si>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</si>
  <si>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</si>
  <si>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</si>
  <si>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</si>
  <si>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</si>
  <si>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</si>
  <si>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</si>
  <si>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</si>
  <si>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</si>
  <si>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</si>
  <si>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</si>
  <si>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</si>
  <si>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</si>
  <si>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</si>
  <si>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</si>
  <si>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</si>
  <si>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</si>
  <si>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</si>
  <si>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</si>
  <si>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</si>
  <si>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</si>
  <si>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</si>
  <si>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</si>
  <si>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</si>
  <si>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</si>
  <si>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</si>
  <si>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</si>
  <si>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</si>
  <si>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</si>
  <si>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</si>
  <si>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</si>
  <si>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</si>
  <si>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</si>
  <si>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</si>
  <si>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</si>
  <si>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</si>
  <si>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</si>
  <si>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</si>
  <si>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</si>
  <si>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</si>
  <si>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</si>
  <si>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</si>
  <si>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</si>
  <si>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</si>
  <si>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</si>
  <si>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</si>
  <si>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</si>
  <si>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</si>
  <si>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</si>
  <si>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</si>
  <si>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</si>
  <si>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</si>
  <si>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</si>
  <si>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</si>
  <si>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</si>
  <si>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</si>
  <si>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</si>
  <si>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</si>
  <si>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</si>
  <si>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</si>
  <si>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</si>
  <si>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</si>
  <si>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</si>
  <si>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</si>
  <si>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</si>
  <si>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</si>
  <si>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</si>
  <si>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</si>
  <si>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</si>
  <si>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</si>
  <si>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</si>
  <si>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</si>
  <si>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</si>
  <si>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</si>
  <si>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</si>
  <si>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</si>
  <si>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</si>
  <si>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</si>
  <si>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</si>
  <si>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</si>
  <si>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</si>
  <si>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</si>
  <si>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</si>
  <si>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</si>
  <si>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</si>
  <si>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</si>
  <si>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</si>
  <si>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</si>
  <si>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</si>
  <si>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</si>
  <si>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</si>
  <si>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</si>
  <si>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</si>
  <si>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</si>
  <si>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</si>
  <si>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</si>
  <si>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</si>
  <si>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</si>
  <si>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</si>
  <si>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</si>
  <si>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</si>
  <si>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</si>
  <si>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</si>
  <si>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</si>
  <si>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</si>
  <si>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</si>
  <si>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</si>
  <si>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</si>
  <si>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</si>
  <si>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</si>
  <si>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</si>
  <si>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</si>
  <si>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</si>
  <si>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</si>
  <si>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</si>
  <si>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</si>
  <si>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</si>
  <si>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</si>
  <si>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</si>
  <si>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20250224</t>
  </si>
  <si>
    <t>Février</t>
  </si>
  <si>
    <t>L7</t>
  </si>
  <si>
    <t>R7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</si>
</sst>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16.069090909090914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16.069090909090914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87</c:v>
                </c:pt>
                <c:pt idx="138">
                  <c:v>87</c:v>
                </c:pt>
                <c:pt idx="139">
                  <c:v>87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87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89</c:v>
                </c:pt>
                <c:pt idx="401">
                  <c:v>88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10.1</c:v>
                </c:pt>
                <c:pt idx="2">
                  <c:v>10.1</c:v>
                </c:pt>
                <c:pt idx="3">
                  <c:v>10.1</c:v>
                </c:pt>
                <c:pt idx="4">
                  <c:v>10.1</c:v>
                </c:pt>
                <c:pt idx="5">
                  <c:v>10.1</c:v>
                </c:pt>
                <c:pt idx="6">
                  <c:v>10.1</c:v>
                </c:pt>
                <c:pt idx="7">
                  <c:v>10.1</c:v>
                </c:pt>
                <c:pt idx="8">
                  <c:v>10.1</c:v>
                </c:pt>
                <c:pt idx="9">
                  <c:v>10.1</c:v>
                </c:pt>
                <c:pt idx="10">
                  <c:v>10.199999999999999</c:v>
                </c:pt>
                <c:pt idx="11">
                  <c:v>10.199999999999999</c:v>
                </c:pt>
                <c:pt idx="12">
                  <c:v>10.1</c:v>
                </c:pt>
                <c:pt idx="13">
                  <c:v>10.1</c:v>
                </c:pt>
                <c:pt idx="14">
                  <c:v>10.1</c:v>
                </c:pt>
                <c:pt idx="15">
                  <c:v>10.1</c:v>
                </c:pt>
                <c:pt idx="16">
                  <c:v>10.1</c:v>
                </c:pt>
                <c:pt idx="17">
                  <c:v>10.1</c:v>
                </c:pt>
                <c:pt idx="18">
                  <c:v>10.1</c:v>
                </c:pt>
                <c:pt idx="19">
                  <c:v>10.1</c:v>
                </c:pt>
                <c:pt idx="20">
                  <c:v>10.199999999999999</c:v>
                </c:pt>
                <c:pt idx="21">
                  <c:v>10.199999999999999</c:v>
                </c:pt>
                <c:pt idx="22">
                  <c:v>10.199999999999999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10.199999999999999</c:v>
                </c:pt>
                <c:pt idx="29">
                  <c:v>10.3</c:v>
                </c:pt>
                <c:pt idx="30">
                  <c:v>10.3</c:v>
                </c:pt>
                <c:pt idx="31">
                  <c:v>10.3</c:v>
                </c:pt>
                <c:pt idx="32">
                  <c:v>10.3</c:v>
                </c:pt>
                <c:pt idx="33">
                  <c:v>10.3</c:v>
                </c:pt>
                <c:pt idx="34">
                  <c:v>10.3</c:v>
                </c:pt>
                <c:pt idx="35">
                  <c:v>10.3</c:v>
                </c:pt>
                <c:pt idx="36">
                  <c:v>10.3</c:v>
                </c:pt>
                <c:pt idx="37">
                  <c:v>10.3</c:v>
                </c:pt>
                <c:pt idx="38">
                  <c:v>10.3</c:v>
                </c:pt>
                <c:pt idx="39">
                  <c:v>10.3</c:v>
                </c:pt>
                <c:pt idx="40">
                  <c:v>10.3</c:v>
                </c:pt>
                <c:pt idx="41">
                  <c:v>10.3</c:v>
                </c:pt>
                <c:pt idx="42">
                  <c:v>10.3</c:v>
                </c:pt>
                <c:pt idx="43">
                  <c:v>10.3</c:v>
                </c:pt>
                <c:pt idx="44">
                  <c:v>10.3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10.4</c:v>
                </c:pt>
                <c:pt idx="49">
                  <c:v>10.4</c:v>
                </c:pt>
                <c:pt idx="50">
                  <c:v>10.4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10.4</c:v>
                </c:pt>
                <c:pt idx="55">
                  <c:v>10.4</c:v>
                </c:pt>
                <c:pt idx="56">
                  <c:v>10.4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10.4</c:v>
                </c:pt>
                <c:pt idx="61">
                  <c:v>10.4</c:v>
                </c:pt>
                <c:pt idx="62">
                  <c:v>10.4</c:v>
                </c:pt>
                <c:pt idx="63">
                  <c:v>10.4</c:v>
                </c:pt>
                <c:pt idx="64">
                  <c:v>10.4</c:v>
                </c:pt>
                <c:pt idx="65">
                  <c:v>10.4</c:v>
                </c:pt>
                <c:pt idx="66">
                  <c:v>10.4</c:v>
                </c:pt>
                <c:pt idx="67">
                  <c:v>10.4</c:v>
                </c:pt>
                <c:pt idx="68">
                  <c:v>10.4</c:v>
                </c:pt>
                <c:pt idx="69">
                  <c:v>10.4</c:v>
                </c:pt>
                <c:pt idx="70">
                  <c:v>10.4</c:v>
                </c:pt>
                <c:pt idx="71">
                  <c:v>10.4</c:v>
                </c:pt>
                <c:pt idx="72">
                  <c:v>10.4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10.4</c:v>
                </c:pt>
                <c:pt idx="80">
                  <c:v>10.4</c:v>
                </c:pt>
                <c:pt idx="81">
                  <c:v>10.4</c:v>
                </c:pt>
                <c:pt idx="82">
                  <c:v>10.4</c:v>
                </c:pt>
                <c:pt idx="83">
                  <c:v>10.4</c:v>
                </c:pt>
                <c:pt idx="84">
                  <c:v>10.4</c:v>
                </c:pt>
                <c:pt idx="85">
                  <c:v>10.4</c:v>
                </c:pt>
                <c:pt idx="86">
                  <c:v>10.4</c:v>
                </c:pt>
                <c:pt idx="87">
                  <c:v>10.4</c:v>
                </c:pt>
                <c:pt idx="88">
                  <c:v>10.4</c:v>
                </c:pt>
                <c:pt idx="89">
                  <c:v>10.4</c:v>
                </c:pt>
                <c:pt idx="90">
                  <c:v>10.4</c:v>
                </c:pt>
                <c:pt idx="91">
                  <c:v>10.4</c:v>
                </c:pt>
                <c:pt idx="92">
                  <c:v>10.4</c:v>
                </c:pt>
                <c:pt idx="93">
                  <c:v>10.4</c:v>
                </c:pt>
                <c:pt idx="94">
                  <c:v>10.4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10.5</c:v>
                </c:pt>
                <c:pt idx="99">
                  <c:v>10.5</c:v>
                </c:pt>
                <c:pt idx="100">
                  <c:v>10.5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  <c:pt idx="104">
                  <c:v>10.5</c:v>
                </c:pt>
                <c:pt idx="105">
                  <c:v>10.5</c:v>
                </c:pt>
                <c:pt idx="106">
                  <c:v>10.6</c:v>
                </c:pt>
                <c:pt idx="107">
                  <c:v>10.6</c:v>
                </c:pt>
                <c:pt idx="108">
                  <c:v>10.6</c:v>
                </c:pt>
                <c:pt idx="109">
                  <c:v>10.5</c:v>
                </c:pt>
                <c:pt idx="110">
                  <c:v>10.5</c:v>
                </c:pt>
                <c:pt idx="111">
                  <c:v>10.5</c:v>
                </c:pt>
                <c:pt idx="112">
                  <c:v>10.5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10.5</c:v>
                </c:pt>
                <c:pt idx="117">
                  <c:v>10.5</c:v>
                </c:pt>
                <c:pt idx="118">
                  <c:v>10.5</c:v>
                </c:pt>
                <c:pt idx="119">
                  <c:v>10.5</c:v>
                </c:pt>
                <c:pt idx="120">
                  <c:v>10.5</c:v>
                </c:pt>
                <c:pt idx="121">
                  <c:v>10.5</c:v>
                </c:pt>
                <c:pt idx="122">
                  <c:v>10.5</c:v>
                </c:pt>
                <c:pt idx="123">
                  <c:v>10.5</c:v>
                </c:pt>
                <c:pt idx="124">
                  <c:v>10.5</c:v>
                </c:pt>
                <c:pt idx="125">
                  <c:v>10.5</c:v>
                </c:pt>
                <c:pt idx="126">
                  <c:v>10.5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10.5</c:v>
                </c:pt>
                <c:pt idx="138">
                  <c:v>10.5</c:v>
                </c:pt>
                <c:pt idx="139">
                  <c:v>10.5</c:v>
                </c:pt>
                <c:pt idx="140">
                  <c:v>10.5</c:v>
                </c:pt>
                <c:pt idx="141">
                  <c:v>10.5</c:v>
                </c:pt>
                <c:pt idx="142">
                  <c:v>10.5</c:v>
                </c:pt>
                <c:pt idx="143">
                  <c:v>10.5</c:v>
                </c:pt>
                <c:pt idx="144">
                  <c:v>10.5</c:v>
                </c:pt>
                <c:pt idx="145">
                  <c:v>10.5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10.4</c:v>
                </c:pt>
                <c:pt idx="152">
                  <c:v>10.4</c:v>
                </c:pt>
                <c:pt idx="153">
                  <c:v>10.5</c:v>
                </c:pt>
                <c:pt idx="154">
                  <c:v>10.4</c:v>
                </c:pt>
                <c:pt idx="155">
                  <c:v>10.4</c:v>
                </c:pt>
                <c:pt idx="156">
                  <c:v>10.4</c:v>
                </c:pt>
                <c:pt idx="157">
                  <c:v>10.4</c:v>
                </c:pt>
                <c:pt idx="158">
                  <c:v>10.4</c:v>
                </c:pt>
                <c:pt idx="159">
                  <c:v>10.4</c:v>
                </c:pt>
                <c:pt idx="160">
                  <c:v>10.4</c:v>
                </c:pt>
                <c:pt idx="161">
                  <c:v>10.4</c:v>
                </c:pt>
                <c:pt idx="162">
                  <c:v>10.4</c:v>
                </c:pt>
                <c:pt idx="163">
                  <c:v>10.5</c:v>
                </c:pt>
                <c:pt idx="164">
                  <c:v>10.5</c:v>
                </c:pt>
                <c:pt idx="165">
                  <c:v>10.5</c:v>
                </c:pt>
                <c:pt idx="166">
                  <c:v>10.5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10.5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10.5</c:v>
                </c:pt>
                <c:pt idx="194">
                  <c:v>10.5</c:v>
                </c:pt>
                <c:pt idx="195">
                  <c:v>10.5</c:v>
                </c:pt>
                <c:pt idx="196">
                  <c:v>10.5</c:v>
                </c:pt>
                <c:pt idx="197">
                  <c:v>10.5</c:v>
                </c:pt>
                <c:pt idx="198">
                  <c:v>10.5</c:v>
                </c:pt>
                <c:pt idx="199">
                  <c:v>10.5</c:v>
                </c:pt>
                <c:pt idx="200">
                  <c:v>10.5</c:v>
                </c:pt>
                <c:pt idx="201">
                  <c:v>10.5</c:v>
                </c:pt>
                <c:pt idx="202">
                  <c:v>10.5</c:v>
                </c:pt>
                <c:pt idx="203">
                  <c:v>10.5</c:v>
                </c:pt>
                <c:pt idx="204">
                  <c:v>10.5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10.5</c:v>
                </c:pt>
                <c:pt idx="213">
                  <c:v>10.5</c:v>
                </c:pt>
                <c:pt idx="214">
                  <c:v>10.5</c:v>
                </c:pt>
                <c:pt idx="215">
                  <c:v>10.5</c:v>
                </c:pt>
                <c:pt idx="216">
                  <c:v>10.6</c:v>
                </c:pt>
                <c:pt idx="217">
                  <c:v>10.6</c:v>
                </c:pt>
                <c:pt idx="218">
                  <c:v>10.6</c:v>
                </c:pt>
                <c:pt idx="219">
                  <c:v>10.6</c:v>
                </c:pt>
                <c:pt idx="220">
                  <c:v>10.6</c:v>
                </c:pt>
                <c:pt idx="221">
                  <c:v>10.6</c:v>
                </c:pt>
                <c:pt idx="222">
                  <c:v>10.6</c:v>
                </c:pt>
                <c:pt idx="223">
                  <c:v>10.6</c:v>
                </c:pt>
                <c:pt idx="224">
                  <c:v>10.6</c:v>
                </c:pt>
                <c:pt idx="225">
                  <c:v>10.6</c:v>
                </c:pt>
                <c:pt idx="226">
                  <c:v>10.6</c:v>
                </c:pt>
                <c:pt idx="227">
                  <c:v>10.6</c:v>
                </c:pt>
                <c:pt idx="228">
                  <c:v>10.6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10.7</c:v>
                </c:pt>
                <c:pt idx="233">
                  <c:v>10.7</c:v>
                </c:pt>
                <c:pt idx="234">
                  <c:v>10.7</c:v>
                </c:pt>
                <c:pt idx="235">
                  <c:v>10.7</c:v>
                </c:pt>
                <c:pt idx="236">
                  <c:v>10.7</c:v>
                </c:pt>
                <c:pt idx="237">
                  <c:v>10.7</c:v>
                </c:pt>
                <c:pt idx="238">
                  <c:v>10.7</c:v>
                </c:pt>
                <c:pt idx="239">
                  <c:v>10.7</c:v>
                </c:pt>
                <c:pt idx="240">
                  <c:v>10.7</c:v>
                </c:pt>
                <c:pt idx="241">
                  <c:v>10.7</c:v>
                </c:pt>
                <c:pt idx="242">
                  <c:v>10.7</c:v>
                </c:pt>
                <c:pt idx="243">
                  <c:v>10.7</c:v>
                </c:pt>
                <c:pt idx="244">
                  <c:v>10.7</c:v>
                </c:pt>
                <c:pt idx="245">
                  <c:v>10.7</c:v>
                </c:pt>
                <c:pt idx="246">
                  <c:v>10.7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10.7</c:v>
                </c:pt>
                <c:pt idx="255">
                  <c:v>10.7</c:v>
                </c:pt>
                <c:pt idx="256">
                  <c:v>10.7</c:v>
                </c:pt>
                <c:pt idx="257">
                  <c:v>10.7</c:v>
                </c:pt>
                <c:pt idx="258">
                  <c:v>10.7</c:v>
                </c:pt>
                <c:pt idx="259">
                  <c:v>10.7</c:v>
                </c:pt>
                <c:pt idx="260">
                  <c:v>10.7</c:v>
                </c:pt>
                <c:pt idx="261">
                  <c:v>10.7</c:v>
                </c:pt>
                <c:pt idx="262">
                  <c:v>10.7</c:v>
                </c:pt>
                <c:pt idx="263">
                  <c:v>10.7</c:v>
                </c:pt>
                <c:pt idx="264">
                  <c:v>10.7</c:v>
                </c:pt>
                <c:pt idx="265">
                  <c:v>10.7</c:v>
                </c:pt>
                <c:pt idx="266">
                  <c:v>10.7</c:v>
                </c:pt>
                <c:pt idx="267">
                  <c:v>10.7</c:v>
                </c:pt>
                <c:pt idx="268">
                  <c:v>10.7</c:v>
                </c:pt>
                <c:pt idx="269">
                  <c:v>10.7</c:v>
                </c:pt>
                <c:pt idx="270">
                  <c:v>10.7</c:v>
                </c:pt>
                <c:pt idx="271">
                  <c:v>10.7</c:v>
                </c:pt>
                <c:pt idx="272">
                  <c:v>10.7</c:v>
                </c:pt>
                <c:pt idx="273">
                  <c:v>10.7</c:v>
                </c:pt>
                <c:pt idx="274">
                  <c:v>10.8</c:v>
                </c:pt>
                <c:pt idx="275">
                  <c:v>10.8</c:v>
                </c:pt>
                <c:pt idx="276">
                  <c:v>10.8</c:v>
                </c:pt>
                <c:pt idx="277">
                  <c:v>10.8</c:v>
                </c:pt>
                <c:pt idx="278">
                  <c:v>10.8</c:v>
                </c:pt>
                <c:pt idx="279">
                  <c:v>10.8</c:v>
                </c:pt>
                <c:pt idx="280">
                  <c:v>10.8</c:v>
                </c:pt>
                <c:pt idx="281">
                  <c:v>10.7</c:v>
                </c:pt>
                <c:pt idx="282">
                  <c:v>10.8</c:v>
                </c:pt>
                <c:pt idx="283">
                  <c:v>10.8</c:v>
                </c:pt>
                <c:pt idx="284">
                  <c:v>10.8</c:v>
                </c:pt>
                <c:pt idx="285">
                  <c:v>10.8</c:v>
                </c:pt>
                <c:pt idx="286">
                  <c:v>10.8</c:v>
                </c:pt>
                <c:pt idx="287">
                  <c:v>10.8</c:v>
                </c:pt>
                <c:pt idx="288">
                  <c:v>10.8</c:v>
                </c:pt>
                <c:pt idx="289">
                  <c:v>10.8</c:v>
                </c:pt>
                <c:pt idx="290">
                  <c:v>10.8</c:v>
                </c:pt>
                <c:pt idx="291">
                  <c:v>10.8</c:v>
                </c:pt>
                <c:pt idx="292">
                  <c:v>10.8</c:v>
                </c:pt>
                <c:pt idx="293">
                  <c:v>10.8</c:v>
                </c:pt>
                <c:pt idx="294">
                  <c:v>10.8</c:v>
                </c:pt>
                <c:pt idx="295">
                  <c:v>10.8</c:v>
                </c:pt>
                <c:pt idx="296">
                  <c:v>10.8</c:v>
                </c:pt>
                <c:pt idx="297">
                  <c:v>10.8</c:v>
                </c:pt>
                <c:pt idx="298">
                  <c:v>10.8</c:v>
                </c:pt>
                <c:pt idx="299">
                  <c:v>10.8</c:v>
                </c:pt>
                <c:pt idx="300">
                  <c:v>10.8</c:v>
                </c:pt>
                <c:pt idx="301">
                  <c:v>10.8</c:v>
                </c:pt>
                <c:pt idx="302">
                  <c:v>10.8</c:v>
                </c:pt>
                <c:pt idx="303">
                  <c:v>10.8</c:v>
                </c:pt>
                <c:pt idx="304">
                  <c:v>10.8</c:v>
                </c:pt>
                <c:pt idx="305">
                  <c:v>10.8</c:v>
                </c:pt>
                <c:pt idx="306">
                  <c:v>10.8</c:v>
                </c:pt>
                <c:pt idx="307">
                  <c:v>10.8</c:v>
                </c:pt>
                <c:pt idx="308">
                  <c:v>10.8</c:v>
                </c:pt>
                <c:pt idx="309">
                  <c:v>10.8</c:v>
                </c:pt>
                <c:pt idx="310">
                  <c:v>10.8</c:v>
                </c:pt>
                <c:pt idx="311">
                  <c:v>10.8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10.8</c:v>
                </c:pt>
                <c:pt idx="316">
                  <c:v>10.8</c:v>
                </c:pt>
                <c:pt idx="317">
                  <c:v>10.8</c:v>
                </c:pt>
                <c:pt idx="318">
                  <c:v>10.8</c:v>
                </c:pt>
                <c:pt idx="319">
                  <c:v>10.8</c:v>
                </c:pt>
                <c:pt idx="320">
                  <c:v>10.8</c:v>
                </c:pt>
                <c:pt idx="321">
                  <c:v>10.8</c:v>
                </c:pt>
                <c:pt idx="322">
                  <c:v>10.8</c:v>
                </c:pt>
                <c:pt idx="323">
                  <c:v>10.8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10.8</c:v>
                </c:pt>
                <c:pt idx="330">
                  <c:v>10.8</c:v>
                </c:pt>
                <c:pt idx="331">
                  <c:v>10.8</c:v>
                </c:pt>
                <c:pt idx="332">
                  <c:v>10.8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10.8</c:v>
                </c:pt>
                <c:pt idx="347">
                  <c:v>10.8</c:v>
                </c:pt>
                <c:pt idx="348">
                  <c:v>10.8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10.8</c:v>
                </c:pt>
                <c:pt idx="361">
                  <c:v>10.8</c:v>
                </c:pt>
                <c:pt idx="362">
                  <c:v>10.8</c:v>
                </c:pt>
                <c:pt idx="363">
                  <c:v>10.8</c:v>
                </c:pt>
                <c:pt idx="364">
                  <c:v>10.8</c:v>
                </c:pt>
                <c:pt idx="365">
                  <c:v>10.8</c:v>
                </c:pt>
                <c:pt idx="366">
                  <c:v>10.8</c:v>
                </c:pt>
                <c:pt idx="367">
                  <c:v>10.8</c:v>
                </c:pt>
                <c:pt idx="368">
                  <c:v>10.8</c:v>
                </c:pt>
                <c:pt idx="369">
                  <c:v>10.8</c:v>
                </c:pt>
                <c:pt idx="370">
                  <c:v>10.8</c:v>
                </c:pt>
                <c:pt idx="371">
                  <c:v>10.8</c:v>
                </c:pt>
                <c:pt idx="372">
                  <c:v>10.8</c:v>
                </c:pt>
                <c:pt idx="373">
                  <c:v>10.8</c:v>
                </c:pt>
                <c:pt idx="374">
                  <c:v>10.8</c:v>
                </c:pt>
                <c:pt idx="375">
                  <c:v>10.8</c:v>
                </c:pt>
                <c:pt idx="376">
                  <c:v>10.8</c:v>
                </c:pt>
                <c:pt idx="377">
                  <c:v>10.8</c:v>
                </c:pt>
                <c:pt idx="378">
                  <c:v>10.8</c:v>
                </c:pt>
                <c:pt idx="379">
                  <c:v>10.8</c:v>
                </c:pt>
                <c:pt idx="380">
                  <c:v>10.8</c:v>
                </c:pt>
                <c:pt idx="381">
                  <c:v>10.8</c:v>
                </c:pt>
                <c:pt idx="382">
                  <c:v>10.8</c:v>
                </c:pt>
                <c:pt idx="383">
                  <c:v>10.8</c:v>
                </c:pt>
                <c:pt idx="384">
                  <c:v>10.8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10.7</c:v>
                </c:pt>
                <c:pt idx="395">
                  <c:v>10.8</c:v>
                </c:pt>
                <c:pt idx="396">
                  <c:v>10.8</c:v>
                </c:pt>
                <c:pt idx="397">
                  <c:v>10.7</c:v>
                </c:pt>
                <c:pt idx="398">
                  <c:v>10.7</c:v>
                </c:pt>
                <c:pt idx="399">
                  <c:v>10.7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10.7</c:v>
                </c:pt>
                <c:pt idx="408">
                  <c:v>10.7</c:v>
                </c:pt>
                <c:pt idx="409">
                  <c:v>10.7</c:v>
                </c:pt>
                <c:pt idx="410">
                  <c:v>10.7</c:v>
                </c:pt>
                <c:pt idx="411">
                  <c:v>10.7</c:v>
                </c:pt>
                <c:pt idx="412">
                  <c:v>10.7</c:v>
                </c:pt>
                <c:pt idx="413">
                  <c:v>10.7</c:v>
                </c:pt>
                <c:pt idx="414">
                  <c:v>10.7</c:v>
                </c:pt>
                <c:pt idx="415">
                  <c:v>10.7</c:v>
                </c:pt>
                <c:pt idx="416">
                  <c:v>10.7</c:v>
                </c:pt>
                <c:pt idx="417">
                  <c:v>10.7</c:v>
                </c:pt>
                <c:pt idx="418">
                  <c:v>10.7</c:v>
                </c:pt>
                <c:pt idx="419">
                  <c:v>10.7</c:v>
                </c:pt>
                <c:pt idx="420">
                  <c:v>10.7</c:v>
                </c:pt>
                <c:pt idx="421">
                  <c:v>10.7</c:v>
                </c:pt>
                <c:pt idx="422">
                  <c:v>10.7</c:v>
                </c:pt>
                <c:pt idx="423">
                  <c:v>10.7</c:v>
                </c:pt>
                <c:pt idx="424">
                  <c:v>10.7</c:v>
                </c:pt>
                <c:pt idx="425">
                  <c:v>10.7</c:v>
                </c:pt>
                <c:pt idx="426">
                  <c:v>10.7</c:v>
                </c:pt>
                <c:pt idx="427">
                  <c:v>10.7</c:v>
                </c:pt>
                <c:pt idx="428">
                  <c:v>10.7</c:v>
                </c:pt>
                <c:pt idx="429">
                  <c:v>10.7</c:v>
                </c:pt>
                <c:pt idx="430">
                  <c:v>10.7</c:v>
                </c:pt>
                <c:pt idx="431">
                  <c:v>10.7</c:v>
                </c:pt>
                <c:pt idx="432">
                  <c:v>10.7</c:v>
                </c:pt>
                <c:pt idx="433">
                  <c:v>10.7</c:v>
                </c:pt>
                <c:pt idx="434">
                  <c:v>10.7</c:v>
                </c:pt>
                <c:pt idx="435">
                  <c:v>10.7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10.7</c:v>
                </c:pt>
                <c:pt idx="452">
                  <c:v>10.7</c:v>
                </c:pt>
                <c:pt idx="453">
                  <c:v>10.7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10.6</c:v>
                </c:pt>
                <c:pt idx="458">
                  <c:v>10.6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10.6</c:v>
                </c:pt>
                <c:pt idx="463">
                  <c:v>10.6</c:v>
                </c:pt>
                <c:pt idx="464">
                  <c:v>10.6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10.6</c:v>
                </c:pt>
                <c:pt idx="471">
                  <c:v>10.7</c:v>
                </c:pt>
                <c:pt idx="472">
                  <c:v>10.7</c:v>
                </c:pt>
                <c:pt idx="473">
                  <c:v>10.7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10.7</c:v>
                </c:pt>
                <c:pt idx="497">
                  <c:v>10.7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10.7</c:v>
                </c:pt>
                <c:pt idx="502">
                  <c:v>10.7</c:v>
                </c:pt>
                <c:pt idx="503">
                  <c:v>10.7</c:v>
                </c:pt>
                <c:pt idx="504">
                  <c:v>10.7</c:v>
                </c:pt>
                <c:pt idx="505">
                  <c:v>10.7</c:v>
                </c:pt>
                <c:pt idx="506">
                  <c:v>10.7</c:v>
                </c:pt>
                <c:pt idx="507">
                  <c:v>10.7</c:v>
                </c:pt>
                <c:pt idx="508">
                  <c:v>10.7</c:v>
                </c:pt>
                <c:pt idx="509">
                  <c:v>10.7</c:v>
                </c:pt>
                <c:pt idx="510">
                  <c:v>10.7</c:v>
                </c:pt>
                <c:pt idx="511">
                  <c:v>10.7</c:v>
                </c:pt>
                <c:pt idx="512">
                  <c:v>10.7</c:v>
                </c:pt>
                <c:pt idx="513">
                  <c:v>10.7</c:v>
                </c:pt>
                <c:pt idx="514">
                  <c:v>10.7</c:v>
                </c:pt>
                <c:pt idx="515">
                  <c:v>10.7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10.8</c:v>
                </c:pt>
                <c:pt idx="520">
                  <c:v>10.8</c:v>
                </c:pt>
                <c:pt idx="521">
                  <c:v>10.8</c:v>
                </c:pt>
                <c:pt idx="522">
                  <c:v>10.8</c:v>
                </c:pt>
                <c:pt idx="523">
                  <c:v>10.8</c:v>
                </c:pt>
                <c:pt idx="524">
                  <c:v>10.9</c:v>
                </c:pt>
                <c:pt idx="525">
                  <c:v>10.9</c:v>
                </c:pt>
                <c:pt idx="526">
                  <c:v>11</c:v>
                </c:pt>
                <c:pt idx="527">
                  <c:v>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4.3</c:v>
                </c:pt>
                <c:pt idx="3">
                  <c:v>6.8</c:v>
                </c:pt>
                <c:pt idx="4">
                  <c:v>4.3</c:v>
                </c:pt>
                <c:pt idx="5">
                  <c:v>4.7</c:v>
                </c:pt>
                <c:pt idx="6">
                  <c:v>8.3000000000000007</c:v>
                </c:pt>
                <c:pt idx="7">
                  <c:v>5.8</c:v>
                </c:pt>
                <c:pt idx="8">
                  <c:v>6.5</c:v>
                </c:pt>
                <c:pt idx="9">
                  <c:v>8.3000000000000007</c:v>
                </c:pt>
                <c:pt idx="10">
                  <c:v>4.3</c:v>
                </c:pt>
                <c:pt idx="11">
                  <c:v>5.4</c:v>
                </c:pt>
                <c:pt idx="12">
                  <c:v>5.8</c:v>
                </c:pt>
                <c:pt idx="13">
                  <c:v>5.8</c:v>
                </c:pt>
                <c:pt idx="14">
                  <c:v>6.8</c:v>
                </c:pt>
                <c:pt idx="15">
                  <c:v>5.8</c:v>
                </c:pt>
                <c:pt idx="16">
                  <c:v>3.2</c:v>
                </c:pt>
                <c:pt idx="17">
                  <c:v>3.6</c:v>
                </c:pt>
                <c:pt idx="18">
                  <c:v>5.4</c:v>
                </c:pt>
                <c:pt idx="19">
                  <c:v>6.5</c:v>
                </c:pt>
                <c:pt idx="20">
                  <c:v>8.6</c:v>
                </c:pt>
                <c:pt idx="21">
                  <c:v>5.4</c:v>
                </c:pt>
                <c:pt idx="22">
                  <c:v>6.8</c:v>
                </c:pt>
                <c:pt idx="23">
                  <c:v>6.1</c:v>
                </c:pt>
                <c:pt idx="24">
                  <c:v>10.1</c:v>
                </c:pt>
                <c:pt idx="25">
                  <c:v>8.3000000000000007</c:v>
                </c:pt>
                <c:pt idx="26">
                  <c:v>9</c:v>
                </c:pt>
                <c:pt idx="27">
                  <c:v>7.9</c:v>
                </c:pt>
                <c:pt idx="28">
                  <c:v>14.4</c:v>
                </c:pt>
                <c:pt idx="29">
                  <c:v>9.4</c:v>
                </c:pt>
                <c:pt idx="30">
                  <c:v>8.3000000000000007</c:v>
                </c:pt>
                <c:pt idx="31">
                  <c:v>13.7</c:v>
                </c:pt>
                <c:pt idx="32">
                  <c:v>8.6</c:v>
                </c:pt>
                <c:pt idx="33">
                  <c:v>9</c:v>
                </c:pt>
                <c:pt idx="34">
                  <c:v>7.9</c:v>
                </c:pt>
                <c:pt idx="35">
                  <c:v>8.6</c:v>
                </c:pt>
                <c:pt idx="36">
                  <c:v>9.4</c:v>
                </c:pt>
                <c:pt idx="37">
                  <c:v>7.2</c:v>
                </c:pt>
                <c:pt idx="38">
                  <c:v>7.6</c:v>
                </c:pt>
                <c:pt idx="39">
                  <c:v>8.6</c:v>
                </c:pt>
                <c:pt idx="40">
                  <c:v>10.4</c:v>
                </c:pt>
                <c:pt idx="41">
                  <c:v>5.4</c:v>
                </c:pt>
                <c:pt idx="42">
                  <c:v>6.1</c:v>
                </c:pt>
                <c:pt idx="43">
                  <c:v>5.8</c:v>
                </c:pt>
                <c:pt idx="44">
                  <c:v>8.6</c:v>
                </c:pt>
                <c:pt idx="45">
                  <c:v>5</c:v>
                </c:pt>
                <c:pt idx="46">
                  <c:v>9.6999999999999993</c:v>
                </c:pt>
                <c:pt idx="47">
                  <c:v>4.3</c:v>
                </c:pt>
                <c:pt idx="48">
                  <c:v>7.6</c:v>
                </c:pt>
                <c:pt idx="49">
                  <c:v>6.8</c:v>
                </c:pt>
                <c:pt idx="50">
                  <c:v>8.3000000000000007</c:v>
                </c:pt>
                <c:pt idx="51">
                  <c:v>7.6</c:v>
                </c:pt>
                <c:pt idx="52">
                  <c:v>9.6999999999999993</c:v>
                </c:pt>
                <c:pt idx="53">
                  <c:v>10.1</c:v>
                </c:pt>
                <c:pt idx="54">
                  <c:v>6.8</c:v>
                </c:pt>
                <c:pt idx="55">
                  <c:v>7.2</c:v>
                </c:pt>
                <c:pt idx="56">
                  <c:v>7.2</c:v>
                </c:pt>
                <c:pt idx="57">
                  <c:v>7.2</c:v>
                </c:pt>
                <c:pt idx="58">
                  <c:v>7.2</c:v>
                </c:pt>
                <c:pt idx="59">
                  <c:v>8.3000000000000007</c:v>
                </c:pt>
                <c:pt idx="60">
                  <c:v>11.9</c:v>
                </c:pt>
                <c:pt idx="61">
                  <c:v>6.1</c:v>
                </c:pt>
                <c:pt idx="62">
                  <c:v>5.4</c:v>
                </c:pt>
                <c:pt idx="63">
                  <c:v>4</c:v>
                </c:pt>
                <c:pt idx="64">
                  <c:v>9</c:v>
                </c:pt>
                <c:pt idx="65">
                  <c:v>2.9</c:v>
                </c:pt>
                <c:pt idx="66">
                  <c:v>6.1</c:v>
                </c:pt>
                <c:pt idx="67">
                  <c:v>4</c:v>
                </c:pt>
                <c:pt idx="68">
                  <c:v>10.8</c:v>
                </c:pt>
                <c:pt idx="69">
                  <c:v>10.4</c:v>
                </c:pt>
                <c:pt idx="70">
                  <c:v>10.1</c:v>
                </c:pt>
                <c:pt idx="71">
                  <c:v>13.3</c:v>
                </c:pt>
                <c:pt idx="72">
                  <c:v>8.3000000000000007</c:v>
                </c:pt>
                <c:pt idx="73">
                  <c:v>8.6</c:v>
                </c:pt>
                <c:pt idx="74">
                  <c:v>7.9</c:v>
                </c:pt>
                <c:pt idx="75">
                  <c:v>6.8</c:v>
                </c:pt>
                <c:pt idx="76">
                  <c:v>9.4</c:v>
                </c:pt>
                <c:pt idx="77">
                  <c:v>9</c:v>
                </c:pt>
                <c:pt idx="78">
                  <c:v>6.1</c:v>
                </c:pt>
                <c:pt idx="79">
                  <c:v>4</c:v>
                </c:pt>
                <c:pt idx="80">
                  <c:v>6.1</c:v>
                </c:pt>
                <c:pt idx="81">
                  <c:v>7.9</c:v>
                </c:pt>
                <c:pt idx="82">
                  <c:v>6.1</c:v>
                </c:pt>
                <c:pt idx="83">
                  <c:v>5.4</c:v>
                </c:pt>
                <c:pt idx="84">
                  <c:v>10.1</c:v>
                </c:pt>
                <c:pt idx="85">
                  <c:v>9.4</c:v>
                </c:pt>
                <c:pt idx="86">
                  <c:v>9</c:v>
                </c:pt>
                <c:pt idx="87">
                  <c:v>7.9</c:v>
                </c:pt>
                <c:pt idx="88">
                  <c:v>13.3</c:v>
                </c:pt>
                <c:pt idx="89">
                  <c:v>8.3000000000000007</c:v>
                </c:pt>
                <c:pt idx="90">
                  <c:v>12.6</c:v>
                </c:pt>
                <c:pt idx="91">
                  <c:v>7.2</c:v>
                </c:pt>
                <c:pt idx="92">
                  <c:v>4.3</c:v>
                </c:pt>
                <c:pt idx="93">
                  <c:v>6.5</c:v>
                </c:pt>
                <c:pt idx="94">
                  <c:v>10.8</c:v>
                </c:pt>
                <c:pt idx="95">
                  <c:v>9.4</c:v>
                </c:pt>
                <c:pt idx="96">
                  <c:v>8.3000000000000007</c:v>
                </c:pt>
                <c:pt idx="97">
                  <c:v>7.6</c:v>
                </c:pt>
                <c:pt idx="98">
                  <c:v>6.8</c:v>
                </c:pt>
                <c:pt idx="99">
                  <c:v>7.6</c:v>
                </c:pt>
                <c:pt idx="100">
                  <c:v>11.9</c:v>
                </c:pt>
                <c:pt idx="101">
                  <c:v>7.6</c:v>
                </c:pt>
                <c:pt idx="102">
                  <c:v>8.6</c:v>
                </c:pt>
                <c:pt idx="103">
                  <c:v>11.2</c:v>
                </c:pt>
                <c:pt idx="104">
                  <c:v>9</c:v>
                </c:pt>
                <c:pt idx="105">
                  <c:v>9.6999999999999993</c:v>
                </c:pt>
                <c:pt idx="106">
                  <c:v>7.2</c:v>
                </c:pt>
                <c:pt idx="107">
                  <c:v>5</c:v>
                </c:pt>
                <c:pt idx="108">
                  <c:v>6.5</c:v>
                </c:pt>
                <c:pt idx="109">
                  <c:v>13.3</c:v>
                </c:pt>
                <c:pt idx="110">
                  <c:v>4.7</c:v>
                </c:pt>
                <c:pt idx="111">
                  <c:v>8.3000000000000007</c:v>
                </c:pt>
                <c:pt idx="112">
                  <c:v>6.5</c:v>
                </c:pt>
                <c:pt idx="113">
                  <c:v>5.4</c:v>
                </c:pt>
                <c:pt idx="114">
                  <c:v>4</c:v>
                </c:pt>
                <c:pt idx="115">
                  <c:v>8.3000000000000007</c:v>
                </c:pt>
                <c:pt idx="116">
                  <c:v>5.8</c:v>
                </c:pt>
                <c:pt idx="117">
                  <c:v>10.1</c:v>
                </c:pt>
                <c:pt idx="118">
                  <c:v>7.9</c:v>
                </c:pt>
                <c:pt idx="119">
                  <c:v>5.4</c:v>
                </c:pt>
                <c:pt idx="120">
                  <c:v>11.2</c:v>
                </c:pt>
                <c:pt idx="121">
                  <c:v>6.8</c:v>
                </c:pt>
                <c:pt idx="122">
                  <c:v>9.4</c:v>
                </c:pt>
                <c:pt idx="123">
                  <c:v>6.8</c:v>
                </c:pt>
                <c:pt idx="124">
                  <c:v>7.9</c:v>
                </c:pt>
                <c:pt idx="125">
                  <c:v>14</c:v>
                </c:pt>
                <c:pt idx="126">
                  <c:v>13.7</c:v>
                </c:pt>
                <c:pt idx="127">
                  <c:v>10.1</c:v>
                </c:pt>
                <c:pt idx="128">
                  <c:v>8.3000000000000007</c:v>
                </c:pt>
                <c:pt idx="129">
                  <c:v>11.5</c:v>
                </c:pt>
                <c:pt idx="130">
                  <c:v>8.3000000000000007</c:v>
                </c:pt>
                <c:pt idx="131">
                  <c:v>9.4</c:v>
                </c:pt>
                <c:pt idx="132">
                  <c:v>6.8</c:v>
                </c:pt>
                <c:pt idx="133">
                  <c:v>9</c:v>
                </c:pt>
                <c:pt idx="134">
                  <c:v>8.3000000000000007</c:v>
                </c:pt>
                <c:pt idx="135">
                  <c:v>5</c:v>
                </c:pt>
                <c:pt idx="136">
                  <c:v>8.6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9.4</c:v>
                </c:pt>
                <c:pt idx="140">
                  <c:v>7.9</c:v>
                </c:pt>
                <c:pt idx="141">
                  <c:v>11.2</c:v>
                </c:pt>
                <c:pt idx="142">
                  <c:v>6.8</c:v>
                </c:pt>
                <c:pt idx="143">
                  <c:v>6.1</c:v>
                </c:pt>
                <c:pt idx="144">
                  <c:v>11.5</c:v>
                </c:pt>
                <c:pt idx="145">
                  <c:v>12.2</c:v>
                </c:pt>
                <c:pt idx="146">
                  <c:v>7.9</c:v>
                </c:pt>
                <c:pt idx="147">
                  <c:v>10.8</c:v>
                </c:pt>
                <c:pt idx="148">
                  <c:v>6.5</c:v>
                </c:pt>
                <c:pt idx="149">
                  <c:v>13.7</c:v>
                </c:pt>
                <c:pt idx="150">
                  <c:v>7.9</c:v>
                </c:pt>
                <c:pt idx="151">
                  <c:v>9</c:v>
                </c:pt>
                <c:pt idx="152">
                  <c:v>8.3000000000000007</c:v>
                </c:pt>
                <c:pt idx="153">
                  <c:v>7.6</c:v>
                </c:pt>
                <c:pt idx="154">
                  <c:v>8.3000000000000007</c:v>
                </c:pt>
                <c:pt idx="155">
                  <c:v>7.2</c:v>
                </c:pt>
                <c:pt idx="156">
                  <c:v>9.4</c:v>
                </c:pt>
                <c:pt idx="157">
                  <c:v>7.6</c:v>
                </c:pt>
                <c:pt idx="158">
                  <c:v>3.6</c:v>
                </c:pt>
                <c:pt idx="159">
                  <c:v>6.8</c:v>
                </c:pt>
                <c:pt idx="160">
                  <c:v>8.3000000000000007</c:v>
                </c:pt>
                <c:pt idx="161">
                  <c:v>7.9</c:v>
                </c:pt>
                <c:pt idx="162">
                  <c:v>9.4</c:v>
                </c:pt>
                <c:pt idx="163">
                  <c:v>11.2</c:v>
                </c:pt>
                <c:pt idx="164">
                  <c:v>8.6</c:v>
                </c:pt>
                <c:pt idx="165">
                  <c:v>11.5</c:v>
                </c:pt>
                <c:pt idx="166">
                  <c:v>11.9</c:v>
                </c:pt>
                <c:pt idx="167">
                  <c:v>7.6</c:v>
                </c:pt>
                <c:pt idx="168">
                  <c:v>15.5</c:v>
                </c:pt>
                <c:pt idx="169">
                  <c:v>9.4</c:v>
                </c:pt>
                <c:pt idx="170">
                  <c:v>10.1</c:v>
                </c:pt>
                <c:pt idx="171">
                  <c:v>7.6</c:v>
                </c:pt>
                <c:pt idx="172">
                  <c:v>7.2</c:v>
                </c:pt>
                <c:pt idx="173">
                  <c:v>6.1</c:v>
                </c:pt>
                <c:pt idx="174">
                  <c:v>9</c:v>
                </c:pt>
                <c:pt idx="175">
                  <c:v>7.6</c:v>
                </c:pt>
                <c:pt idx="176">
                  <c:v>6.1</c:v>
                </c:pt>
                <c:pt idx="177">
                  <c:v>7.2</c:v>
                </c:pt>
                <c:pt idx="178">
                  <c:v>7.6</c:v>
                </c:pt>
                <c:pt idx="179">
                  <c:v>7.2</c:v>
                </c:pt>
                <c:pt idx="180">
                  <c:v>13.7</c:v>
                </c:pt>
                <c:pt idx="181">
                  <c:v>8.3000000000000007</c:v>
                </c:pt>
                <c:pt idx="182">
                  <c:v>9</c:v>
                </c:pt>
                <c:pt idx="183">
                  <c:v>6.1</c:v>
                </c:pt>
                <c:pt idx="184">
                  <c:v>8.6</c:v>
                </c:pt>
                <c:pt idx="185">
                  <c:v>6.8</c:v>
                </c:pt>
                <c:pt idx="186">
                  <c:v>12.6</c:v>
                </c:pt>
                <c:pt idx="187">
                  <c:v>7.9</c:v>
                </c:pt>
                <c:pt idx="188">
                  <c:v>9.6999999999999993</c:v>
                </c:pt>
                <c:pt idx="189">
                  <c:v>8.3000000000000007</c:v>
                </c:pt>
                <c:pt idx="190">
                  <c:v>8.6</c:v>
                </c:pt>
                <c:pt idx="191">
                  <c:v>10.4</c:v>
                </c:pt>
                <c:pt idx="192">
                  <c:v>7.2</c:v>
                </c:pt>
                <c:pt idx="193">
                  <c:v>7.9</c:v>
                </c:pt>
                <c:pt idx="194">
                  <c:v>9</c:v>
                </c:pt>
                <c:pt idx="195">
                  <c:v>9</c:v>
                </c:pt>
                <c:pt idx="196">
                  <c:v>5.8</c:v>
                </c:pt>
                <c:pt idx="197">
                  <c:v>9</c:v>
                </c:pt>
                <c:pt idx="198">
                  <c:v>18.7</c:v>
                </c:pt>
                <c:pt idx="199">
                  <c:v>9.6999999999999993</c:v>
                </c:pt>
                <c:pt idx="200">
                  <c:v>9.6999999999999993</c:v>
                </c:pt>
                <c:pt idx="201">
                  <c:v>6.8</c:v>
                </c:pt>
                <c:pt idx="202">
                  <c:v>7.9</c:v>
                </c:pt>
                <c:pt idx="203">
                  <c:v>8.6</c:v>
                </c:pt>
                <c:pt idx="204">
                  <c:v>9</c:v>
                </c:pt>
                <c:pt idx="205">
                  <c:v>6.1</c:v>
                </c:pt>
                <c:pt idx="206">
                  <c:v>9.4</c:v>
                </c:pt>
                <c:pt idx="207">
                  <c:v>6.1</c:v>
                </c:pt>
                <c:pt idx="208">
                  <c:v>6.1</c:v>
                </c:pt>
                <c:pt idx="209">
                  <c:v>8.3000000000000007</c:v>
                </c:pt>
                <c:pt idx="210">
                  <c:v>5.4</c:v>
                </c:pt>
                <c:pt idx="211">
                  <c:v>10.4</c:v>
                </c:pt>
                <c:pt idx="212">
                  <c:v>7.9</c:v>
                </c:pt>
                <c:pt idx="213">
                  <c:v>7.2</c:v>
                </c:pt>
                <c:pt idx="214">
                  <c:v>7.9</c:v>
                </c:pt>
                <c:pt idx="215">
                  <c:v>10.1</c:v>
                </c:pt>
                <c:pt idx="216">
                  <c:v>8.3000000000000007</c:v>
                </c:pt>
                <c:pt idx="217">
                  <c:v>6.5</c:v>
                </c:pt>
                <c:pt idx="218">
                  <c:v>6.5</c:v>
                </c:pt>
                <c:pt idx="219">
                  <c:v>6.5</c:v>
                </c:pt>
                <c:pt idx="220">
                  <c:v>11.2</c:v>
                </c:pt>
                <c:pt idx="221">
                  <c:v>11.5</c:v>
                </c:pt>
                <c:pt idx="222">
                  <c:v>7.6</c:v>
                </c:pt>
                <c:pt idx="223">
                  <c:v>9.4</c:v>
                </c:pt>
                <c:pt idx="224">
                  <c:v>9</c:v>
                </c:pt>
                <c:pt idx="225">
                  <c:v>10.4</c:v>
                </c:pt>
                <c:pt idx="226">
                  <c:v>13.7</c:v>
                </c:pt>
                <c:pt idx="227">
                  <c:v>6.1</c:v>
                </c:pt>
                <c:pt idx="228">
                  <c:v>7.6</c:v>
                </c:pt>
                <c:pt idx="229">
                  <c:v>13</c:v>
                </c:pt>
                <c:pt idx="230">
                  <c:v>5.4</c:v>
                </c:pt>
                <c:pt idx="231">
                  <c:v>10.1</c:v>
                </c:pt>
                <c:pt idx="232">
                  <c:v>6.5</c:v>
                </c:pt>
                <c:pt idx="233">
                  <c:v>9.4</c:v>
                </c:pt>
                <c:pt idx="234">
                  <c:v>6.8</c:v>
                </c:pt>
                <c:pt idx="235">
                  <c:v>14.8</c:v>
                </c:pt>
                <c:pt idx="236">
                  <c:v>10.4</c:v>
                </c:pt>
                <c:pt idx="237">
                  <c:v>16.600000000000001</c:v>
                </c:pt>
                <c:pt idx="238">
                  <c:v>13.3</c:v>
                </c:pt>
                <c:pt idx="239">
                  <c:v>6.5</c:v>
                </c:pt>
                <c:pt idx="240">
                  <c:v>11.5</c:v>
                </c:pt>
                <c:pt idx="241">
                  <c:v>7.9</c:v>
                </c:pt>
                <c:pt idx="242">
                  <c:v>13</c:v>
                </c:pt>
                <c:pt idx="243">
                  <c:v>7.2</c:v>
                </c:pt>
                <c:pt idx="244">
                  <c:v>11.2</c:v>
                </c:pt>
                <c:pt idx="245">
                  <c:v>6.8</c:v>
                </c:pt>
                <c:pt idx="246">
                  <c:v>5.8</c:v>
                </c:pt>
                <c:pt idx="247">
                  <c:v>16.600000000000001</c:v>
                </c:pt>
                <c:pt idx="248">
                  <c:v>12.6</c:v>
                </c:pt>
                <c:pt idx="249">
                  <c:v>9</c:v>
                </c:pt>
                <c:pt idx="250">
                  <c:v>6.8</c:v>
                </c:pt>
                <c:pt idx="251">
                  <c:v>11.5</c:v>
                </c:pt>
                <c:pt idx="252">
                  <c:v>5.8</c:v>
                </c:pt>
                <c:pt idx="253">
                  <c:v>9.6999999999999993</c:v>
                </c:pt>
                <c:pt idx="254">
                  <c:v>8.3000000000000007</c:v>
                </c:pt>
                <c:pt idx="255">
                  <c:v>5.8</c:v>
                </c:pt>
                <c:pt idx="256">
                  <c:v>10.1</c:v>
                </c:pt>
                <c:pt idx="257">
                  <c:v>7.6</c:v>
                </c:pt>
                <c:pt idx="258">
                  <c:v>10.8</c:v>
                </c:pt>
                <c:pt idx="259">
                  <c:v>8.3000000000000007</c:v>
                </c:pt>
                <c:pt idx="260">
                  <c:v>15.5</c:v>
                </c:pt>
                <c:pt idx="261">
                  <c:v>12.6</c:v>
                </c:pt>
                <c:pt idx="262">
                  <c:v>9.6999999999999993</c:v>
                </c:pt>
                <c:pt idx="263">
                  <c:v>8.6</c:v>
                </c:pt>
                <c:pt idx="264">
                  <c:v>5.8</c:v>
                </c:pt>
                <c:pt idx="265">
                  <c:v>12.6</c:v>
                </c:pt>
                <c:pt idx="266">
                  <c:v>6.8</c:v>
                </c:pt>
                <c:pt idx="267">
                  <c:v>7.9</c:v>
                </c:pt>
                <c:pt idx="268">
                  <c:v>10.1</c:v>
                </c:pt>
                <c:pt idx="269">
                  <c:v>9.6999999999999993</c:v>
                </c:pt>
                <c:pt idx="270">
                  <c:v>8.3000000000000007</c:v>
                </c:pt>
                <c:pt idx="271">
                  <c:v>8.6</c:v>
                </c:pt>
                <c:pt idx="272">
                  <c:v>8.3000000000000007</c:v>
                </c:pt>
                <c:pt idx="273">
                  <c:v>9.6999999999999993</c:v>
                </c:pt>
                <c:pt idx="274">
                  <c:v>10.4</c:v>
                </c:pt>
                <c:pt idx="275">
                  <c:v>20.5</c:v>
                </c:pt>
                <c:pt idx="276">
                  <c:v>9</c:v>
                </c:pt>
                <c:pt idx="277">
                  <c:v>7.2</c:v>
                </c:pt>
                <c:pt idx="278">
                  <c:v>7.9</c:v>
                </c:pt>
                <c:pt idx="279">
                  <c:v>6.5</c:v>
                </c:pt>
                <c:pt idx="280">
                  <c:v>10.8</c:v>
                </c:pt>
                <c:pt idx="281">
                  <c:v>11.5</c:v>
                </c:pt>
                <c:pt idx="282">
                  <c:v>11.2</c:v>
                </c:pt>
                <c:pt idx="283">
                  <c:v>8.3000000000000007</c:v>
                </c:pt>
                <c:pt idx="284">
                  <c:v>7.2</c:v>
                </c:pt>
                <c:pt idx="285">
                  <c:v>8.6</c:v>
                </c:pt>
                <c:pt idx="286">
                  <c:v>7.9</c:v>
                </c:pt>
                <c:pt idx="287">
                  <c:v>12.2</c:v>
                </c:pt>
                <c:pt idx="288">
                  <c:v>15.1</c:v>
                </c:pt>
                <c:pt idx="289">
                  <c:v>8.3000000000000007</c:v>
                </c:pt>
                <c:pt idx="290">
                  <c:v>7.6</c:v>
                </c:pt>
                <c:pt idx="291">
                  <c:v>7.9</c:v>
                </c:pt>
                <c:pt idx="292">
                  <c:v>10.1</c:v>
                </c:pt>
                <c:pt idx="293">
                  <c:v>7.9</c:v>
                </c:pt>
                <c:pt idx="294">
                  <c:v>16.2</c:v>
                </c:pt>
                <c:pt idx="295">
                  <c:v>13</c:v>
                </c:pt>
                <c:pt idx="296">
                  <c:v>10.8</c:v>
                </c:pt>
                <c:pt idx="297">
                  <c:v>7.9</c:v>
                </c:pt>
                <c:pt idx="298">
                  <c:v>10.8</c:v>
                </c:pt>
                <c:pt idx="299">
                  <c:v>7.6</c:v>
                </c:pt>
                <c:pt idx="300">
                  <c:v>5.8</c:v>
                </c:pt>
                <c:pt idx="301">
                  <c:v>7.6</c:v>
                </c:pt>
                <c:pt idx="302">
                  <c:v>11.2</c:v>
                </c:pt>
                <c:pt idx="303">
                  <c:v>10.8</c:v>
                </c:pt>
                <c:pt idx="304">
                  <c:v>11.9</c:v>
                </c:pt>
                <c:pt idx="305">
                  <c:v>10.1</c:v>
                </c:pt>
                <c:pt idx="306">
                  <c:v>11.9</c:v>
                </c:pt>
                <c:pt idx="307">
                  <c:v>7.2</c:v>
                </c:pt>
                <c:pt idx="308">
                  <c:v>6.1</c:v>
                </c:pt>
                <c:pt idx="309">
                  <c:v>10.4</c:v>
                </c:pt>
                <c:pt idx="310">
                  <c:v>7.9</c:v>
                </c:pt>
                <c:pt idx="311">
                  <c:v>6.5</c:v>
                </c:pt>
                <c:pt idx="312">
                  <c:v>9.4</c:v>
                </c:pt>
                <c:pt idx="313">
                  <c:v>7.9</c:v>
                </c:pt>
                <c:pt idx="314">
                  <c:v>10.1</c:v>
                </c:pt>
                <c:pt idx="315">
                  <c:v>10.4</c:v>
                </c:pt>
                <c:pt idx="316">
                  <c:v>12.2</c:v>
                </c:pt>
                <c:pt idx="317">
                  <c:v>9</c:v>
                </c:pt>
                <c:pt idx="318">
                  <c:v>5.8</c:v>
                </c:pt>
                <c:pt idx="319">
                  <c:v>7.2</c:v>
                </c:pt>
                <c:pt idx="320">
                  <c:v>6.5</c:v>
                </c:pt>
                <c:pt idx="321">
                  <c:v>3.2</c:v>
                </c:pt>
                <c:pt idx="322">
                  <c:v>11.9</c:v>
                </c:pt>
                <c:pt idx="323">
                  <c:v>9.4</c:v>
                </c:pt>
                <c:pt idx="324">
                  <c:v>7.9</c:v>
                </c:pt>
                <c:pt idx="325">
                  <c:v>10.4</c:v>
                </c:pt>
                <c:pt idx="326">
                  <c:v>11.2</c:v>
                </c:pt>
                <c:pt idx="327">
                  <c:v>7.9</c:v>
                </c:pt>
                <c:pt idx="328">
                  <c:v>11.9</c:v>
                </c:pt>
                <c:pt idx="329">
                  <c:v>9.6999999999999993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4</c:v>
                </c:pt>
                <c:pt idx="333">
                  <c:v>9.6999999999999993</c:v>
                </c:pt>
                <c:pt idx="334">
                  <c:v>9</c:v>
                </c:pt>
                <c:pt idx="335">
                  <c:v>8.3000000000000007</c:v>
                </c:pt>
                <c:pt idx="336">
                  <c:v>10.8</c:v>
                </c:pt>
                <c:pt idx="337">
                  <c:v>4</c:v>
                </c:pt>
                <c:pt idx="338">
                  <c:v>5</c:v>
                </c:pt>
                <c:pt idx="339">
                  <c:v>13.7</c:v>
                </c:pt>
                <c:pt idx="340">
                  <c:v>18.7</c:v>
                </c:pt>
                <c:pt idx="341">
                  <c:v>8.6</c:v>
                </c:pt>
                <c:pt idx="342">
                  <c:v>11.5</c:v>
                </c:pt>
                <c:pt idx="343">
                  <c:v>17.600000000000001</c:v>
                </c:pt>
                <c:pt idx="344">
                  <c:v>9</c:v>
                </c:pt>
                <c:pt idx="345">
                  <c:v>9.6999999999999993</c:v>
                </c:pt>
                <c:pt idx="346">
                  <c:v>8.3000000000000007</c:v>
                </c:pt>
                <c:pt idx="347">
                  <c:v>6.5</c:v>
                </c:pt>
                <c:pt idx="348">
                  <c:v>7.2</c:v>
                </c:pt>
                <c:pt idx="349">
                  <c:v>7.9</c:v>
                </c:pt>
                <c:pt idx="350">
                  <c:v>9.6999999999999993</c:v>
                </c:pt>
                <c:pt idx="351">
                  <c:v>5.8</c:v>
                </c:pt>
                <c:pt idx="352">
                  <c:v>9</c:v>
                </c:pt>
                <c:pt idx="353">
                  <c:v>5.8</c:v>
                </c:pt>
                <c:pt idx="354">
                  <c:v>9.4</c:v>
                </c:pt>
                <c:pt idx="355">
                  <c:v>6.1</c:v>
                </c:pt>
                <c:pt idx="356">
                  <c:v>9</c:v>
                </c:pt>
                <c:pt idx="357">
                  <c:v>8.3000000000000007</c:v>
                </c:pt>
                <c:pt idx="358">
                  <c:v>6.1</c:v>
                </c:pt>
                <c:pt idx="359">
                  <c:v>6.8</c:v>
                </c:pt>
                <c:pt idx="360">
                  <c:v>10.8</c:v>
                </c:pt>
                <c:pt idx="361">
                  <c:v>6.1</c:v>
                </c:pt>
                <c:pt idx="362">
                  <c:v>10.8</c:v>
                </c:pt>
                <c:pt idx="363">
                  <c:v>11.9</c:v>
                </c:pt>
                <c:pt idx="364">
                  <c:v>9.6999999999999993</c:v>
                </c:pt>
                <c:pt idx="365">
                  <c:v>10.8</c:v>
                </c:pt>
                <c:pt idx="366">
                  <c:v>5.8</c:v>
                </c:pt>
                <c:pt idx="367">
                  <c:v>5</c:v>
                </c:pt>
                <c:pt idx="368">
                  <c:v>10.4</c:v>
                </c:pt>
                <c:pt idx="369">
                  <c:v>9.4</c:v>
                </c:pt>
                <c:pt idx="370">
                  <c:v>8.3000000000000007</c:v>
                </c:pt>
                <c:pt idx="371">
                  <c:v>5.8</c:v>
                </c:pt>
                <c:pt idx="372">
                  <c:v>6.8</c:v>
                </c:pt>
                <c:pt idx="373">
                  <c:v>5</c:v>
                </c:pt>
                <c:pt idx="374">
                  <c:v>7.6</c:v>
                </c:pt>
                <c:pt idx="375">
                  <c:v>6.1</c:v>
                </c:pt>
                <c:pt idx="376">
                  <c:v>9</c:v>
                </c:pt>
                <c:pt idx="377">
                  <c:v>7.2</c:v>
                </c:pt>
                <c:pt idx="378">
                  <c:v>10.1</c:v>
                </c:pt>
                <c:pt idx="379">
                  <c:v>12.2</c:v>
                </c:pt>
                <c:pt idx="380">
                  <c:v>12.2</c:v>
                </c:pt>
                <c:pt idx="381">
                  <c:v>11.5</c:v>
                </c:pt>
                <c:pt idx="382">
                  <c:v>9</c:v>
                </c:pt>
                <c:pt idx="383">
                  <c:v>6.8</c:v>
                </c:pt>
                <c:pt idx="384">
                  <c:v>4.7</c:v>
                </c:pt>
                <c:pt idx="385">
                  <c:v>9</c:v>
                </c:pt>
                <c:pt idx="386">
                  <c:v>10.4</c:v>
                </c:pt>
                <c:pt idx="387">
                  <c:v>9</c:v>
                </c:pt>
                <c:pt idx="388">
                  <c:v>7.6</c:v>
                </c:pt>
                <c:pt idx="389">
                  <c:v>5</c:v>
                </c:pt>
                <c:pt idx="390">
                  <c:v>7.9</c:v>
                </c:pt>
                <c:pt idx="391">
                  <c:v>8.3000000000000007</c:v>
                </c:pt>
                <c:pt idx="392">
                  <c:v>6.1</c:v>
                </c:pt>
                <c:pt idx="393">
                  <c:v>4.3</c:v>
                </c:pt>
                <c:pt idx="394">
                  <c:v>7.2</c:v>
                </c:pt>
                <c:pt idx="395">
                  <c:v>10.8</c:v>
                </c:pt>
                <c:pt idx="396">
                  <c:v>9</c:v>
                </c:pt>
                <c:pt idx="397">
                  <c:v>12.2</c:v>
                </c:pt>
                <c:pt idx="398">
                  <c:v>6.8</c:v>
                </c:pt>
                <c:pt idx="399">
                  <c:v>9.6999999999999993</c:v>
                </c:pt>
                <c:pt idx="400">
                  <c:v>9.4</c:v>
                </c:pt>
                <c:pt idx="401">
                  <c:v>5</c:v>
                </c:pt>
                <c:pt idx="402">
                  <c:v>9.6999999999999993</c:v>
                </c:pt>
                <c:pt idx="403">
                  <c:v>5.4</c:v>
                </c:pt>
                <c:pt idx="404">
                  <c:v>8.6</c:v>
                </c:pt>
                <c:pt idx="405">
                  <c:v>9.6999999999999993</c:v>
                </c:pt>
                <c:pt idx="406">
                  <c:v>9</c:v>
                </c:pt>
                <c:pt idx="407">
                  <c:v>5.8</c:v>
                </c:pt>
                <c:pt idx="408">
                  <c:v>6.5</c:v>
                </c:pt>
                <c:pt idx="409">
                  <c:v>5.4</c:v>
                </c:pt>
                <c:pt idx="410">
                  <c:v>9</c:v>
                </c:pt>
                <c:pt idx="411">
                  <c:v>6.5</c:v>
                </c:pt>
                <c:pt idx="412">
                  <c:v>5.8</c:v>
                </c:pt>
                <c:pt idx="413">
                  <c:v>6.5</c:v>
                </c:pt>
                <c:pt idx="414">
                  <c:v>7.6</c:v>
                </c:pt>
                <c:pt idx="415">
                  <c:v>9</c:v>
                </c:pt>
                <c:pt idx="416">
                  <c:v>8.6</c:v>
                </c:pt>
                <c:pt idx="417">
                  <c:v>6.8</c:v>
                </c:pt>
                <c:pt idx="418">
                  <c:v>8.6</c:v>
                </c:pt>
                <c:pt idx="419">
                  <c:v>9</c:v>
                </c:pt>
                <c:pt idx="420">
                  <c:v>8.3000000000000007</c:v>
                </c:pt>
                <c:pt idx="421">
                  <c:v>6.8</c:v>
                </c:pt>
                <c:pt idx="422">
                  <c:v>7.2</c:v>
                </c:pt>
                <c:pt idx="423">
                  <c:v>10.8</c:v>
                </c:pt>
                <c:pt idx="424">
                  <c:v>6.1</c:v>
                </c:pt>
                <c:pt idx="425">
                  <c:v>4.7</c:v>
                </c:pt>
                <c:pt idx="426">
                  <c:v>6.1</c:v>
                </c:pt>
                <c:pt idx="427">
                  <c:v>13.3</c:v>
                </c:pt>
                <c:pt idx="428">
                  <c:v>4</c:v>
                </c:pt>
                <c:pt idx="429">
                  <c:v>9</c:v>
                </c:pt>
                <c:pt idx="430">
                  <c:v>7.6</c:v>
                </c:pt>
                <c:pt idx="431">
                  <c:v>6.5</c:v>
                </c:pt>
                <c:pt idx="432">
                  <c:v>7.2</c:v>
                </c:pt>
                <c:pt idx="433">
                  <c:v>7.9</c:v>
                </c:pt>
                <c:pt idx="434">
                  <c:v>5.8</c:v>
                </c:pt>
                <c:pt idx="435">
                  <c:v>15.1</c:v>
                </c:pt>
                <c:pt idx="436">
                  <c:v>6.1</c:v>
                </c:pt>
                <c:pt idx="437">
                  <c:v>5.4</c:v>
                </c:pt>
                <c:pt idx="438">
                  <c:v>8.6</c:v>
                </c:pt>
                <c:pt idx="439">
                  <c:v>10.1</c:v>
                </c:pt>
                <c:pt idx="440">
                  <c:v>6.1</c:v>
                </c:pt>
                <c:pt idx="441">
                  <c:v>8.6</c:v>
                </c:pt>
                <c:pt idx="442">
                  <c:v>4.7</c:v>
                </c:pt>
                <c:pt idx="443">
                  <c:v>7.9</c:v>
                </c:pt>
                <c:pt idx="444">
                  <c:v>10.8</c:v>
                </c:pt>
                <c:pt idx="445">
                  <c:v>4.7</c:v>
                </c:pt>
                <c:pt idx="446">
                  <c:v>6.8</c:v>
                </c:pt>
                <c:pt idx="447">
                  <c:v>5.8</c:v>
                </c:pt>
                <c:pt idx="448">
                  <c:v>10.4</c:v>
                </c:pt>
                <c:pt idx="449">
                  <c:v>11.9</c:v>
                </c:pt>
                <c:pt idx="450">
                  <c:v>6.5</c:v>
                </c:pt>
                <c:pt idx="451">
                  <c:v>11.5</c:v>
                </c:pt>
                <c:pt idx="452">
                  <c:v>7.2</c:v>
                </c:pt>
                <c:pt idx="453">
                  <c:v>10.4</c:v>
                </c:pt>
                <c:pt idx="454">
                  <c:v>9.4</c:v>
                </c:pt>
                <c:pt idx="455">
                  <c:v>7.6</c:v>
                </c:pt>
                <c:pt idx="456">
                  <c:v>8.3000000000000007</c:v>
                </c:pt>
                <c:pt idx="457">
                  <c:v>7.2</c:v>
                </c:pt>
                <c:pt idx="458">
                  <c:v>8.6</c:v>
                </c:pt>
                <c:pt idx="459">
                  <c:v>8.3000000000000007</c:v>
                </c:pt>
                <c:pt idx="460">
                  <c:v>8.3000000000000007</c:v>
                </c:pt>
                <c:pt idx="461">
                  <c:v>6.8</c:v>
                </c:pt>
                <c:pt idx="462">
                  <c:v>7.9</c:v>
                </c:pt>
                <c:pt idx="463">
                  <c:v>6.1</c:v>
                </c:pt>
                <c:pt idx="464">
                  <c:v>8.3000000000000007</c:v>
                </c:pt>
                <c:pt idx="465">
                  <c:v>7.2</c:v>
                </c:pt>
                <c:pt idx="466">
                  <c:v>10.4</c:v>
                </c:pt>
                <c:pt idx="467">
                  <c:v>6.5</c:v>
                </c:pt>
                <c:pt idx="468">
                  <c:v>7.2</c:v>
                </c:pt>
                <c:pt idx="469">
                  <c:v>5.4</c:v>
                </c:pt>
                <c:pt idx="470">
                  <c:v>6.1</c:v>
                </c:pt>
                <c:pt idx="471">
                  <c:v>14.4</c:v>
                </c:pt>
                <c:pt idx="472">
                  <c:v>7.6</c:v>
                </c:pt>
                <c:pt idx="473">
                  <c:v>12.2</c:v>
                </c:pt>
                <c:pt idx="474">
                  <c:v>10.1</c:v>
                </c:pt>
                <c:pt idx="475">
                  <c:v>9.4</c:v>
                </c:pt>
                <c:pt idx="476">
                  <c:v>7.6</c:v>
                </c:pt>
                <c:pt idx="477">
                  <c:v>10.1</c:v>
                </c:pt>
                <c:pt idx="478">
                  <c:v>7.2</c:v>
                </c:pt>
                <c:pt idx="479">
                  <c:v>9</c:v>
                </c:pt>
                <c:pt idx="480">
                  <c:v>11.2</c:v>
                </c:pt>
                <c:pt idx="481">
                  <c:v>7.2</c:v>
                </c:pt>
                <c:pt idx="482">
                  <c:v>12.2</c:v>
                </c:pt>
                <c:pt idx="483">
                  <c:v>6.5</c:v>
                </c:pt>
                <c:pt idx="484">
                  <c:v>11.9</c:v>
                </c:pt>
                <c:pt idx="485">
                  <c:v>9.4</c:v>
                </c:pt>
                <c:pt idx="486">
                  <c:v>7.6</c:v>
                </c:pt>
                <c:pt idx="487">
                  <c:v>8.3000000000000007</c:v>
                </c:pt>
                <c:pt idx="488">
                  <c:v>8.3000000000000007</c:v>
                </c:pt>
                <c:pt idx="489">
                  <c:v>6.8</c:v>
                </c:pt>
                <c:pt idx="490">
                  <c:v>7.6</c:v>
                </c:pt>
                <c:pt idx="491">
                  <c:v>5.8</c:v>
                </c:pt>
                <c:pt idx="492">
                  <c:v>6.8</c:v>
                </c:pt>
                <c:pt idx="493">
                  <c:v>6.8</c:v>
                </c:pt>
                <c:pt idx="494">
                  <c:v>5.8</c:v>
                </c:pt>
                <c:pt idx="495">
                  <c:v>11.5</c:v>
                </c:pt>
                <c:pt idx="496">
                  <c:v>7.2</c:v>
                </c:pt>
                <c:pt idx="497">
                  <c:v>10.4</c:v>
                </c:pt>
                <c:pt idx="498">
                  <c:v>5.8</c:v>
                </c:pt>
                <c:pt idx="499">
                  <c:v>4</c:v>
                </c:pt>
                <c:pt idx="500">
                  <c:v>7.6</c:v>
                </c:pt>
                <c:pt idx="501">
                  <c:v>5.8</c:v>
                </c:pt>
                <c:pt idx="502">
                  <c:v>9.4</c:v>
                </c:pt>
                <c:pt idx="503">
                  <c:v>8.6</c:v>
                </c:pt>
                <c:pt idx="504">
                  <c:v>8.3000000000000007</c:v>
                </c:pt>
                <c:pt idx="505">
                  <c:v>7.9</c:v>
                </c:pt>
                <c:pt idx="506">
                  <c:v>7.2</c:v>
                </c:pt>
                <c:pt idx="507">
                  <c:v>10.1</c:v>
                </c:pt>
                <c:pt idx="508">
                  <c:v>7.9</c:v>
                </c:pt>
                <c:pt idx="509">
                  <c:v>5</c:v>
                </c:pt>
                <c:pt idx="510">
                  <c:v>6.8</c:v>
                </c:pt>
                <c:pt idx="511">
                  <c:v>7.6</c:v>
                </c:pt>
                <c:pt idx="512">
                  <c:v>7.6</c:v>
                </c:pt>
                <c:pt idx="513">
                  <c:v>4.7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9</c:v>
                </c:pt>
                <c:pt idx="518">
                  <c:v>6.8</c:v>
                </c:pt>
                <c:pt idx="519">
                  <c:v>7.6</c:v>
                </c:pt>
                <c:pt idx="520">
                  <c:v>10.8</c:v>
                </c:pt>
                <c:pt idx="521">
                  <c:v>4</c:v>
                </c:pt>
                <c:pt idx="522">
                  <c:v>11.9</c:v>
                </c:pt>
                <c:pt idx="523">
                  <c:v>8.3000000000000007</c:v>
                </c:pt>
                <c:pt idx="524">
                  <c:v>15.1</c:v>
                </c:pt>
                <c:pt idx="525">
                  <c:v>9.4</c:v>
                </c:pt>
                <c:pt idx="526">
                  <c:v>10.1</c:v>
                </c:pt>
                <c:pt idx="527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-1.6000000000000014</c:v>
                </c:pt>
                <c:pt idx="361">
                  <c:v>-1.6000000000000014</c:v>
                </c:pt>
                <c:pt idx="362">
                  <c:v>-1.6000000000000014</c:v>
                </c:pt>
                <c:pt idx="363">
                  <c:v>-1.6000000000000014</c:v>
                </c:pt>
                <c:pt idx="364">
                  <c:v>-1.6000000000000014</c:v>
                </c:pt>
                <c:pt idx="365">
                  <c:v>-1.6000000000000014</c:v>
                </c:pt>
                <c:pt idx="366">
                  <c:v>-1.6000000000000014</c:v>
                </c:pt>
                <c:pt idx="367">
                  <c:v>-1.6000000000000014</c:v>
                </c:pt>
                <c:pt idx="368">
                  <c:v>-1.6000000000000014</c:v>
                </c:pt>
                <c:pt idx="369">
                  <c:v>-1.6000000000000014</c:v>
                </c:pt>
                <c:pt idx="370">
                  <c:v>-1.6000000000000014</c:v>
                </c:pt>
                <c:pt idx="371">
                  <c:v>-1.6000000000000014</c:v>
                </c:pt>
                <c:pt idx="372">
                  <c:v>-1.6000000000000014</c:v>
                </c:pt>
                <c:pt idx="373">
                  <c:v>-1.6000000000000014</c:v>
                </c:pt>
                <c:pt idx="374">
                  <c:v>-1.6000000000000014</c:v>
                </c:pt>
                <c:pt idx="375">
                  <c:v>-1.6000000000000014</c:v>
                </c:pt>
                <c:pt idx="376">
                  <c:v>-1.7000000000000011</c:v>
                </c:pt>
                <c:pt idx="377">
                  <c:v>-1.7000000000000011</c:v>
                </c:pt>
                <c:pt idx="378">
                  <c:v>-1.7000000000000011</c:v>
                </c:pt>
                <c:pt idx="379">
                  <c:v>-1.7000000000000011</c:v>
                </c:pt>
                <c:pt idx="380">
                  <c:v>-1.7000000000000011</c:v>
                </c:pt>
                <c:pt idx="381">
                  <c:v>-1.7000000000000011</c:v>
                </c:pt>
                <c:pt idx="382">
                  <c:v>-1.7000000000000011</c:v>
                </c:pt>
                <c:pt idx="383">
                  <c:v>-1.7000000000000011</c:v>
                </c:pt>
                <c:pt idx="384">
                  <c:v>-1.7000000000000011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-1.5999999999999996</c:v>
                </c:pt>
                <c:pt idx="395">
                  <c:v>-1.7000000000000011</c:v>
                </c:pt>
                <c:pt idx="396">
                  <c:v>-1.7000000000000011</c:v>
                </c:pt>
                <c:pt idx="397">
                  <c:v>-1.5999999999999996</c:v>
                </c:pt>
                <c:pt idx="398">
                  <c:v>-1.5999999999999996</c:v>
                </c:pt>
                <c:pt idx="399">
                  <c:v>-1.5999999999999996</c:v>
                </c:pt>
                <c:pt idx="400">
                  <c:v>-1.5999999999999996</c:v>
                </c:pt>
                <c:pt idx="401">
                  <c:v>-1.5999999999999996</c:v>
                </c:pt>
                <c:pt idx="402">
                  <c:v>-1.5999999999999996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-1.6999999999999993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-1.6999999999999993</c:v>
                </c:pt>
                <c:pt idx="423">
                  <c:v>-1.6999999999999993</c:v>
                </c:pt>
                <c:pt idx="424">
                  <c:v>-1.6999999999999993</c:v>
                </c:pt>
                <c:pt idx="425">
                  <c:v>-1.6999999999999993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-1.6999999999999993</c:v>
                </c:pt>
                <c:pt idx="429">
                  <c:v>-1.6999999999999993</c:v>
                </c:pt>
                <c:pt idx="430">
                  <c:v>-1.7999999999999989</c:v>
                </c:pt>
                <c:pt idx="431">
                  <c:v>-1.7999999999999989</c:v>
                </c:pt>
                <c:pt idx="432">
                  <c:v>-1.7999999999999989</c:v>
                </c:pt>
                <c:pt idx="433">
                  <c:v>-1.7999999999999989</c:v>
                </c:pt>
                <c:pt idx="434">
                  <c:v>-1.7999999999999989</c:v>
                </c:pt>
                <c:pt idx="435">
                  <c:v>-1.7999999999999989</c:v>
                </c:pt>
                <c:pt idx="436">
                  <c:v>-1.7999999999999989</c:v>
                </c:pt>
                <c:pt idx="437">
                  <c:v>-1.7999999999999989</c:v>
                </c:pt>
                <c:pt idx="438">
                  <c:v>-1.7999999999999989</c:v>
                </c:pt>
                <c:pt idx="439">
                  <c:v>-1.7999999999999989</c:v>
                </c:pt>
                <c:pt idx="440">
                  <c:v>-1.7999999999999989</c:v>
                </c:pt>
                <c:pt idx="441">
                  <c:v>-1.8999999999999986</c:v>
                </c:pt>
                <c:pt idx="442">
                  <c:v>-1.8999999999999986</c:v>
                </c:pt>
                <c:pt idx="443">
                  <c:v>-1.7999999999999989</c:v>
                </c:pt>
                <c:pt idx="444">
                  <c:v>-1.8999999999999986</c:v>
                </c:pt>
                <c:pt idx="445">
                  <c:v>-1.8999999999999986</c:v>
                </c:pt>
                <c:pt idx="446">
                  <c:v>-1.7999999999999989</c:v>
                </c:pt>
                <c:pt idx="447">
                  <c:v>-1.7999999999999989</c:v>
                </c:pt>
                <c:pt idx="448">
                  <c:v>-1.7999999999999989</c:v>
                </c:pt>
                <c:pt idx="449">
                  <c:v>-1.7999999999999989</c:v>
                </c:pt>
                <c:pt idx="450">
                  <c:v>-2.7999999999999989</c:v>
                </c:pt>
                <c:pt idx="451">
                  <c:v>-2.7999999999999989</c:v>
                </c:pt>
                <c:pt idx="452">
                  <c:v>-3.8999999999999986</c:v>
                </c:pt>
                <c:pt idx="453">
                  <c:v>-3.8999999999999986</c:v>
                </c:pt>
                <c:pt idx="454">
                  <c:v>-3.8999999999999986</c:v>
                </c:pt>
                <c:pt idx="455">
                  <c:v>-3.8999999999999986</c:v>
                </c:pt>
                <c:pt idx="456">
                  <c:v>-3.8999999999999986</c:v>
                </c:pt>
                <c:pt idx="457">
                  <c:v>-3.7999999999999989</c:v>
                </c:pt>
                <c:pt idx="458">
                  <c:v>-3.7999999999999989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-3.9000000000000004</c:v>
                </c:pt>
                <c:pt idx="465">
                  <c:v>-3.8999999999999986</c:v>
                </c:pt>
                <c:pt idx="466">
                  <c:v>-3.8999999999999986</c:v>
                </c:pt>
                <c:pt idx="467">
                  <c:v>-3.8999999999999986</c:v>
                </c:pt>
                <c:pt idx="468">
                  <c:v>-3.8999999999999986</c:v>
                </c:pt>
                <c:pt idx="469">
                  <c:v>-3.8999999999999986</c:v>
                </c:pt>
                <c:pt idx="470">
                  <c:v>-3.7999999999999989</c:v>
                </c:pt>
                <c:pt idx="471">
                  <c:v>-3.8999999999999986</c:v>
                </c:pt>
                <c:pt idx="472">
                  <c:v>-3.8999999999999986</c:v>
                </c:pt>
                <c:pt idx="473">
                  <c:v>-3.8999999999999986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-4</c:v>
                </c:pt>
                <c:pt idx="497">
                  <c:v>-4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-3.7999999999999989</c:v>
                </c:pt>
                <c:pt idx="501">
                  <c:v>-3.8999999999999986</c:v>
                </c:pt>
                <c:pt idx="502">
                  <c:v>-3.8999999999999986</c:v>
                </c:pt>
                <c:pt idx="503">
                  <c:v>-3.8999999999999986</c:v>
                </c:pt>
                <c:pt idx="504">
                  <c:v>-3.8999999999999986</c:v>
                </c:pt>
                <c:pt idx="505">
                  <c:v>-3.8999999999999986</c:v>
                </c:pt>
                <c:pt idx="506">
                  <c:v>-3.7999999999999989</c:v>
                </c:pt>
                <c:pt idx="507">
                  <c:v>-3.7999999999999989</c:v>
                </c:pt>
                <c:pt idx="508">
                  <c:v>-3.8999999999999986</c:v>
                </c:pt>
                <c:pt idx="509">
                  <c:v>-3.7999999999999989</c:v>
                </c:pt>
                <c:pt idx="510">
                  <c:v>-3.7999999999999989</c:v>
                </c:pt>
                <c:pt idx="511">
                  <c:v>-3.7999999999999989</c:v>
                </c:pt>
                <c:pt idx="512">
                  <c:v>-3.7999999999999989</c:v>
                </c:pt>
                <c:pt idx="513">
                  <c:v>-3.7999999999999989</c:v>
                </c:pt>
                <c:pt idx="514">
                  <c:v>-3.6999999999999993</c:v>
                </c:pt>
                <c:pt idx="515">
                  <c:v>-3.6999999999999993</c:v>
                </c:pt>
                <c:pt idx="516">
                  <c:v>-3.7000000000000011</c:v>
                </c:pt>
                <c:pt idx="517">
                  <c:v>-3.7000000000000011</c:v>
                </c:pt>
                <c:pt idx="518">
                  <c:v>-3.6000000000000014</c:v>
                </c:pt>
                <c:pt idx="519">
                  <c:v>-3.6000000000000014</c:v>
                </c:pt>
                <c:pt idx="520">
                  <c:v>-3.6000000000000014</c:v>
                </c:pt>
                <c:pt idx="521">
                  <c:v>-3.6000000000000014</c:v>
                </c:pt>
                <c:pt idx="522">
                  <c:v>-3.6000000000000014</c:v>
                </c:pt>
                <c:pt idx="523">
                  <c:v>-3.5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-3.6999999999999993</c:v>
                </c:pt>
                <c:pt idx="527">
                  <c:v>-3.6999999999999993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30</c:v>
                </c:pt>
                <c:pt idx="462">
                  <c:v>30</c:v>
                </c:pt>
                <c:pt idx="463">
                  <c:v>40</c:v>
                </c:pt>
                <c:pt idx="464">
                  <c:v>50</c:v>
                </c:pt>
                <c:pt idx="465">
                  <c:v>60</c:v>
                </c:pt>
                <c:pt idx="466">
                  <c:v>70</c:v>
                </c:pt>
                <c:pt idx="467">
                  <c:v>90</c:v>
                </c:pt>
                <c:pt idx="468">
                  <c:v>100</c:v>
                </c:pt>
                <c:pt idx="469">
                  <c:v>120</c:v>
                </c:pt>
                <c:pt idx="470">
                  <c:v>140</c:v>
                </c:pt>
                <c:pt idx="471">
                  <c:v>160</c:v>
                </c:pt>
                <c:pt idx="472">
                  <c:v>190</c:v>
                </c:pt>
                <c:pt idx="473">
                  <c:v>210</c:v>
                </c:pt>
                <c:pt idx="474">
                  <c:v>240</c:v>
                </c:pt>
                <c:pt idx="475">
                  <c:v>260</c:v>
                </c:pt>
                <c:pt idx="476">
                  <c:v>290</c:v>
                </c:pt>
                <c:pt idx="477">
                  <c:v>310</c:v>
                </c:pt>
                <c:pt idx="478">
                  <c:v>330</c:v>
                </c:pt>
                <c:pt idx="479">
                  <c:v>360</c:v>
                </c:pt>
                <c:pt idx="480">
                  <c:v>380</c:v>
                </c:pt>
                <c:pt idx="481">
                  <c:v>410</c:v>
                </c:pt>
                <c:pt idx="482">
                  <c:v>440</c:v>
                </c:pt>
                <c:pt idx="483">
                  <c:v>580</c:v>
                </c:pt>
                <c:pt idx="484">
                  <c:v>610</c:v>
                </c:pt>
                <c:pt idx="485">
                  <c:v>650</c:v>
                </c:pt>
                <c:pt idx="486">
                  <c:v>680</c:v>
                </c:pt>
                <c:pt idx="487">
                  <c:v>730</c:v>
                </c:pt>
                <c:pt idx="488">
                  <c:v>790</c:v>
                </c:pt>
                <c:pt idx="489">
                  <c:v>850</c:v>
                </c:pt>
                <c:pt idx="490">
                  <c:v>910</c:v>
                </c:pt>
                <c:pt idx="491">
                  <c:v>980</c:v>
                </c:pt>
                <c:pt idx="492">
                  <c:v>1040</c:v>
                </c:pt>
                <c:pt idx="493">
                  <c:v>1100</c:v>
                </c:pt>
                <c:pt idx="494">
                  <c:v>1150</c:v>
                </c:pt>
                <c:pt idx="495">
                  <c:v>1190</c:v>
                </c:pt>
                <c:pt idx="496">
                  <c:v>1240</c:v>
                </c:pt>
                <c:pt idx="497">
                  <c:v>1280</c:v>
                </c:pt>
                <c:pt idx="498">
                  <c:v>1330</c:v>
                </c:pt>
                <c:pt idx="499">
                  <c:v>1400</c:v>
                </c:pt>
                <c:pt idx="500">
                  <c:v>1470</c:v>
                </c:pt>
                <c:pt idx="501">
                  <c:v>1560</c:v>
                </c:pt>
                <c:pt idx="502">
                  <c:v>1670</c:v>
                </c:pt>
                <c:pt idx="503">
                  <c:v>1790</c:v>
                </c:pt>
                <c:pt idx="504">
                  <c:v>1910</c:v>
                </c:pt>
                <c:pt idx="505">
                  <c:v>2000</c:v>
                </c:pt>
                <c:pt idx="506">
                  <c:v>2110</c:v>
                </c:pt>
                <c:pt idx="507">
                  <c:v>2210</c:v>
                </c:pt>
                <c:pt idx="508">
                  <c:v>2310</c:v>
                </c:pt>
                <c:pt idx="509">
                  <c:v>2390</c:v>
                </c:pt>
                <c:pt idx="510">
                  <c:v>2450</c:v>
                </c:pt>
                <c:pt idx="511">
                  <c:v>2480</c:v>
                </c:pt>
                <c:pt idx="512">
                  <c:v>2450</c:v>
                </c:pt>
                <c:pt idx="513">
                  <c:v>2350</c:v>
                </c:pt>
                <c:pt idx="514">
                  <c:v>2260</c:v>
                </c:pt>
                <c:pt idx="515">
                  <c:v>2330</c:v>
                </c:pt>
                <c:pt idx="516">
                  <c:v>2480</c:v>
                </c:pt>
                <c:pt idx="517">
                  <c:v>2680</c:v>
                </c:pt>
                <c:pt idx="518">
                  <c:v>2920</c:v>
                </c:pt>
                <c:pt idx="519">
                  <c:v>3130</c:v>
                </c:pt>
                <c:pt idx="520">
                  <c:v>3300</c:v>
                </c:pt>
                <c:pt idx="521">
                  <c:v>3380</c:v>
                </c:pt>
                <c:pt idx="522">
                  <c:v>3470</c:v>
                </c:pt>
                <c:pt idx="523">
                  <c:v>3670</c:v>
                </c:pt>
                <c:pt idx="524">
                  <c:v>3990</c:v>
                </c:pt>
                <c:pt idx="525">
                  <c:v>4410</c:v>
                </c:pt>
                <c:pt idx="526">
                  <c:v>4820</c:v>
                </c:pt>
                <c:pt idx="527">
                  <c:v>5070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24 février 2025 à 09:26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14:45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142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8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8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217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216.2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216.2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49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195399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3AB04C36-CD43-44D2-B9A6-1AA1D809A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32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24 février 2025 à 09:26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142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février 2025 à 09:26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5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7" sqref="R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3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76</v>
      </c>
      <c r="L1" s="102"/>
      <c r="M1" s="101"/>
      <c r="N1" s="103" t="s">
        <v>75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</row>
    <row r="2" spans="2:55" ht="15.75" thickBot="1" x14ac:dyDescent="0.3">
      <c r="B2" s="217" t="s">
        <v>32</v>
      </c>
      <c r="C2" s="234"/>
      <c r="D2" s="222"/>
      <c r="E2" s="226" t="s">
        <v>34</v>
      </c>
      <c r="F2" s="226"/>
      <c r="G2" s="230"/>
      <c r="H2" s="192" t="s">
        <v>38</v>
      </c>
      <c r="I2" s="193"/>
      <c r="J2" s="194"/>
      <c r="K2" s="75" t="s">
        <v>39</v>
      </c>
      <c r="L2" s="77"/>
      <c r="M2" s="78"/>
      <c r="N2" s="79" t="s">
        <v>31</v>
      </c>
      <c r="O2" s="79"/>
      <c r="P2" s="80"/>
      <c r="Q2" s="694" t="s">
        <v>4</v>
      </c>
      <c r="R2" s="695"/>
      <c r="S2" s="695"/>
      <c r="T2" s="695"/>
      <c r="U2" s="696"/>
      <c r="W2" s="205"/>
      <c r="X2" s="206" t="s">
        <v>5</v>
      </c>
      <c r="Y2" s="207"/>
      <c r="Z2" s="89"/>
      <c r="AA2" s="237" t="s">
        <v>33</v>
      </c>
      <c r="AB2" s="238"/>
      <c r="AC2" s="239"/>
      <c r="AD2" s="238"/>
      <c r="AE2" s="240"/>
      <c r="AF2" s="238"/>
      <c r="AG2" s="241"/>
      <c r="AH2" s="5" t="s">
        <v>52</v>
      </c>
    </row>
    <row r="3" spans="2:55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2" t="s">
        <v>10</v>
      </c>
      <c r="R3" s="1"/>
      <c r="S3" s="213" t="s">
        <v>9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Février_2025!BA5</f>
        <v>5.9229166666666657</v>
      </c>
    </row>
    <row r="4" spans="2:55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682"/>
      <c r="R4" s="693"/>
      <c r="S4" s="249"/>
      <c r="T4" s="407"/>
      <c r="U4" s="249"/>
      <c r="V4" s="26"/>
      <c r="W4" s="277"/>
      <c r="X4" s="3"/>
      <c r="Y4" s="210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6">
        <f>$W$1450</f>
        <v>0</v>
      </c>
      <c r="AI4" s="435">
        <f>$W$1450/60/24</f>
        <v>0</v>
      </c>
    </row>
    <row r="5" spans="2:55" s="6" customFormat="1" ht="15.75" thickBot="1" x14ac:dyDescent="0.3">
      <c r="B5" s="220">
        <f>MIN(H9:H1448)</f>
        <v>1019.2</v>
      </c>
      <c r="C5" s="331">
        <f>MAX(C9:C1448)/100</f>
        <v>0.9</v>
      </c>
      <c r="D5" s="225">
        <f>VLOOKUP($B5,$H$9:$R$1448,11,0)</f>
        <v>0.31874999999999998</v>
      </c>
      <c r="E5" s="229">
        <f>MAX(H9:H1448)</f>
        <v>1024.5</v>
      </c>
      <c r="F5" s="31"/>
      <c r="G5" s="233">
        <f>VLOOKUP($E5,$H$9:$R$1448,11,0)</f>
        <v>1.38888888888889E-3</v>
      </c>
      <c r="H5" s="200">
        <f>MIN($E$9:$E$1448)</f>
        <v>10.1</v>
      </c>
      <c r="I5" s="201"/>
      <c r="J5" s="202">
        <f>VLOOKUP($H5,$E$9:$R$3327,14,0)</f>
        <v>0</v>
      </c>
      <c r="K5" s="454">
        <f>MIN($B$9:$B$1448)</f>
        <v>10.1</v>
      </c>
      <c r="L5" s="32"/>
      <c r="M5" s="373">
        <f>VLOOKUP($K5,$B$9:$R$1448,17,0)</f>
        <v>0</v>
      </c>
      <c r="N5" s="455">
        <f>MAX($B$9:$B$1448)</f>
        <v>11.1</v>
      </c>
      <c r="O5" s="33"/>
      <c r="P5" s="252">
        <f>VLOOKUP($N5,$B$9:$R$1448,17,0)</f>
        <v>0.36597222222222198</v>
      </c>
      <c r="Q5" s="682">
        <f>MAX($F$9:$G$1448)</f>
        <v>20.5</v>
      </c>
      <c r="R5" s="693"/>
      <c r="S5" s="426">
        <f>VLOOKUP($Q5,$G$9:$R$3327,12,0)</f>
        <v>0.19097222222222199</v>
      </c>
      <c r="T5" s="407"/>
      <c r="U5" s="682">
        <f>AVERAGE($F$9:$G$1448)</f>
        <v>7.3533143939393959</v>
      </c>
      <c r="V5" s="90" t="s">
        <v>46</v>
      </c>
      <c r="W5" s="277">
        <f>MAX($L$9:$L$1448)</f>
        <v>0</v>
      </c>
      <c r="X5" s="216"/>
      <c r="Y5" s="332">
        <f>V1450/60/24</f>
        <v>0</v>
      </c>
      <c r="Z5" s="85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6">
        <f>AB5+AF5</f>
        <v>0</v>
      </c>
      <c r="AH5" s="390">
        <f>$W$1450/60/24</f>
        <v>0</v>
      </c>
      <c r="AI5"/>
    </row>
    <row r="6" spans="2:55" ht="15.75" thickBot="1" x14ac:dyDescent="0.3">
      <c r="B6" s="221"/>
      <c r="C6" s="331"/>
      <c r="D6" s="224"/>
      <c r="E6" s="228"/>
      <c r="F6" s="30"/>
      <c r="G6" s="232"/>
      <c r="H6" s="86"/>
      <c r="I6" s="87"/>
      <c r="J6" s="88"/>
      <c r="K6" s="50"/>
      <c r="L6" s="29"/>
      <c r="M6" s="408"/>
      <c r="N6" s="74"/>
      <c r="O6" s="30"/>
      <c r="P6" s="72"/>
      <c r="Q6" s="214"/>
      <c r="R6" s="425">
        <v>19.399999999999999</v>
      </c>
      <c r="S6" s="215"/>
      <c r="T6" s="26"/>
      <c r="U6" s="250"/>
      <c r="V6" s="235" t="s">
        <v>44</v>
      </c>
      <c r="W6" s="465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3">
        <f>$C$5</f>
        <v>0.9</v>
      </c>
      <c r="D7" s="44"/>
      <c r="E7" s="305"/>
      <c r="F7" s="45"/>
      <c r="G7" s="44"/>
      <c r="H7" s="291"/>
      <c r="I7" s="58"/>
      <c r="J7" s="45"/>
      <c r="K7" s="45"/>
      <c r="L7" s="76"/>
      <c r="M7" s="464">
        <f>AVERAGE($B$9:$B$1448)</f>
        <v>10.599621212121226</v>
      </c>
      <c r="N7" s="461"/>
      <c r="O7" s="45"/>
      <c r="P7" s="45"/>
      <c r="Q7" s="46"/>
      <c r="R7" s="47"/>
      <c r="S7" s="48"/>
      <c r="U7" s="462"/>
      <c r="W7" s="90" t="s">
        <v>6</v>
      </c>
      <c r="AA7" s="485"/>
      <c r="AB7" s="485"/>
      <c r="AG7" s="484">
        <f>$AB$5+$AF$5</f>
        <v>0</v>
      </c>
      <c r="AH7" s="485"/>
      <c r="AJ7" s="255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9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1" t="s">
        <v>28</v>
      </c>
      <c r="C8" s="61" t="s">
        <v>29</v>
      </c>
      <c r="D8" s="359" t="s">
        <v>104</v>
      </c>
      <c r="E8" s="61" t="s">
        <v>16</v>
      </c>
      <c r="F8" s="61" t="s">
        <v>4</v>
      </c>
      <c r="G8" s="61" t="s">
        <v>121</v>
      </c>
      <c r="H8" s="61" t="s">
        <v>11</v>
      </c>
      <c r="I8" s="61" t="s">
        <v>105</v>
      </c>
      <c r="J8" s="61" t="s">
        <v>73</v>
      </c>
      <c r="K8" s="61" t="s">
        <v>30</v>
      </c>
      <c r="L8" s="61" t="s">
        <v>15</v>
      </c>
      <c r="M8" s="405" t="s">
        <v>40</v>
      </c>
      <c r="N8" s="405" t="s">
        <v>18</v>
      </c>
      <c r="O8" s="43" t="s">
        <v>41</v>
      </c>
      <c r="P8" s="95" t="s">
        <v>222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135</v>
      </c>
      <c r="AD8" s="495"/>
      <c r="AE8" s="236"/>
      <c r="AL8" s="688" t="s">
        <v>28</v>
      </c>
      <c r="AM8" s="688" t="s">
        <v>29</v>
      </c>
      <c r="AN8" s="725" t="s">
        <v>104</v>
      </c>
      <c r="AO8" s="688" t="s">
        <v>16</v>
      </c>
      <c r="AP8" s="687" t="s">
        <v>4</v>
      </c>
      <c r="AQ8" s="687" t="s">
        <v>121</v>
      </c>
      <c r="AR8" s="687" t="s">
        <v>11</v>
      </c>
      <c r="AS8" s="687" t="s">
        <v>105</v>
      </c>
      <c r="AT8" s="687" t="s">
        <v>73</v>
      </c>
      <c r="AU8" s="687" t="s">
        <v>30</v>
      </c>
      <c r="AV8" s="687" t="s">
        <v>15</v>
      </c>
      <c r="AW8" s="687" t="s">
        <v>40</v>
      </c>
      <c r="AX8" s="687" t="s">
        <v>18</v>
      </c>
      <c r="AY8" s="688" t="s">
        <v>41</v>
      </c>
      <c r="AZ8" s="689" t="s">
        <v>222</v>
      </c>
      <c r="BA8" s="689" t="s">
        <v>45</v>
      </c>
      <c r="BB8" s="687" t="s">
        <v>26</v>
      </c>
    </row>
    <row r="9" spans="2:55" x14ac:dyDescent="0.25">
      <c r="B9" s="5">
        <v>10.1</v>
      </c>
      <c r="C9" s="5">
        <v>88</v>
      </c>
      <c r="D9" s="5">
        <v>8.1</v>
      </c>
      <c r="E9" s="5">
        <v>10.1</v>
      </c>
      <c r="F9" s="5">
        <v>4.7</v>
      </c>
      <c r="G9" s="5">
        <v>5.4</v>
      </c>
      <c r="H9" s="5">
        <v>1024.4000000000001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54.5</v>
      </c>
      <c r="O9">
        <v>217.1</v>
      </c>
      <c r="P9">
        <v>9.4</v>
      </c>
      <c r="Q9">
        <v>10.7</v>
      </c>
      <c r="R9" s="54">
        <v>0</v>
      </c>
      <c r="S9" s="415" t="s">
        <v>249</v>
      </c>
      <c r="T9" s="384"/>
      <c r="U9" s="96"/>
      <c r="V9" s="42" t="str">
        <f>IF($K9&gt;0,1,"")</f>
        <v/>
      </c>
      <c r="W9" s="96"/>
      <c r="X9" s="416"/>
      <c r="Y9" s="5"/>
      <c r="Z9" s="684"/>
      <c r="AA9"/>
      <c r="AC9" s="5">
        <v>1</v>
      </c>
      <c r="AD9" s="54">
        <v>0</v>
      </c>
      <c r="AL9" s="691">
        <v>9.5</v>
      </c>
      <c r="AM9" s="691">
        <v>93</v>
      </c>
      <c r="AN9" s="691">
        <v>8.4</v>
      </c>
      <c r="AO9" s="691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5">
        <v>0</v>
      </c>
      <c r="BC9">
        <v>20250220</v>
      </c>
    </row>
    <row r="10" spans="2:55" x14ac:dyDescent="0.25">
      <c r="B10" s="5">
        <v>10.1</v>
      </c>
      <c r="C10" s="5">
        <v>88</v>
      </c>
      <c r="D10" s="5">
        <v>8.1</v>
      </c>
      <c r="E10" s="5">
        <v>10.1</v>
      </c>
      <c r="F10" s="5">
        <v>3.6</v>
      </c>
      <c r="G10" s="5">
        <v>3.6</v>
      </c>
      <c r="H10" s="5">
        <v>1024.2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54.5</v>
      </c>
      <c r="O10">
        <v>217.1</v>
      </c>
      <c r="P10">
        <v>9.4</v>
      </c>
      <c r="Q10">
        <v>10.7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7" t="s">
        <v>65</v>
      </c>
      <c r="AG10" s="698"/>
      <c r="AH10" s="698"/>
      <c r="AI10" s="698"/>
      <c r="AJ10" s="699"/>
      <c r="AL10" s="726">
        <v>9.5</v>
      </c>
      <c r="AM10" s="726">
        <v>93</v>
      </c>
      <c r="AN10" s="726">
        <v>8.4</v>
      </c>
      <c r="AO10" s="726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5">
        <v>6.9444444444444447E-4</v>
      </c>
    </row>
    <row r="11" spans="2:55" x14ac:dyDescent="0.25">
      <c r="B11" s="5">
        <v>10.1</v>
      </c>
      <c r="C11" s="5">
        <v>88</v>
      </c>
      <c r="D11" s="5">
        <v>8.1</v>
      </c>
      <c r="E11" s="5">
        <v>10.1</v>
      </c>
      <c r="F11" s="5">
        <v>4</v>
      </c>
      <c r="G11" s="5">
        <v>4.3</v>
      </c>
      <c r="H11" s="5">
        <v>1024.5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54.5</v>
      </c>
      <c r="O11">
        <v>217.1</v>
      </c>
      <c r="P11">
        <v>9.4</v>
      </c>
      <c r="Q11">
        <v>10.7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0"/>
      <c r="Z11" s="307"/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61</v>
      </c>
      <c r="AJ11" s="338"/>
      <c r="AL11" s="726">
        <v>9.5</v>
      </c>
      <c r="AM11" s="726">
        <v>93</v>
      </c>
      <c r="AN11" s="726">
        <v>8.4</v>
      </c>
      <c r="AO11" s="726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5">
        <v>1.38888888888889E-3</v>
      </c>
    </row>
    <row r="12" spans="2:55" x14ac:dyDescent="0.25">
      <c r="B12" s="5">
        <v>10.1</v>
      </c>
      <c r="C12" s="5">
        <v>88</v>
      </c>
      <c r="D12" s="5">
        <v>8.1</v>
      </c>
      <c r="E12" s="5">
        <v>10.1</v>
      </c>
      <c r="F12" s="5">
        <v>6.8</v>
      </c>
      <c r="G12" s="5">
        <v>6.8</v>
      </c>
      <c r="H12" s="5">
        <v>1024.3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54.5</v>
      </c>
      <c r="O12">
        <v>217.1</v>
      </c>
      <c r="P12">
        <v>9.4</v>
      </c>
      <c r="Q12">
        <v>10.7</v>
      </c>
      <c r="R12" s="54">
        <v>2.0833333333333298E-3</v>
      </c>
      <c r="T12" s="93"/>
      <c r="U12" s="96"/>
      <c r="V12" s="92" t="str">
        <f t="shared" si="0"/>
        <v/>
      </c>
      <c r="W12" s="96"/>
      <c r="X12" s="417"/>
      <c r="Y12" s="290">
        <v>45694</v>
      </c>
      <c r="Z12" s="307">
        <v>405</v>
      </c>
      <c r="AA12" s="5">
        <f t="shared" ref="AA12" si="1">Z12-Z11</f>
        <v>405</v>
      </c>
      <c r="AC12" s="5"/>
      <c r="AD12" s="54">
        <v>2.0833333333333298E-3</v>
      </c>
      <c r="AF12" s="306"/>
      <c r="AG12" s="337"/>
      <c r="AH12" s="338"/>
      <c r="AI12" s="339" t="s">
        <v>120</v>
      </c>
      <c r="AJ12" s="338"/>
      <c r="AL12" s="726">
        <v>9.6</v>
      </c>
      <c r="AM12" s="726">
        <v>93</v>
      </c>
      <c r="AN12" s="726">
        <v>8.5</v>
      </c>
      <c r="AO12" s="726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5">
        <v>2.0833333333333298E-3</v>
      </c>
    </row>
    <row r="13" spans="2:55" ht="15.75" x14ac:dyDescent="0.25">
      <c r="B13" s="5">
        <v>10.1</v>
      </c>
      <c r="C13" s="5">
        <v>88</v>
      </c>
      <c r="D13" s="5">
        <v>8.1</v>
      </c>
      <c r="E13" s="5">
        <v>10.1</v>
      </c>
      <c r="F13" s="5">
        <v>3.6</v>
      </c>
      <c r="G13" s="5">
        <v>4.3</v>
      </c>
      <c r="H13" s="5">
        <v>1024.0999999999999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54.5</v>
      </c>
      <c r="O13">
        <v>217.1</v>
      </c>
      <c r="P13">
        <v>9.5</v>
      </c>
      <c r="Q13">
        <v>10.7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18"/>
      <c r="Y13" s="290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96</v>
      </c>
      <c r="AJ13" s="338"/>
      <c r="AL13" s="726">
        <v>9.6</v>
      </c>
      <c r="AM13" s="726">
        <v>93</v>
      </c>
      <c r="AN13" s="726">
        <v>8.5</v>
      </c>
      <c r="AO13" s="726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5">
        <v>2.7777777777777801E-3</v>
      </c>
    </row>
    <row r="14" spans="2:55" x14ac:dyDescent="0.25">
      <c r="B14" s="5">
        <v>10.1</v>
      </c>
      <c r="C14" s="5">
        <v>88</v>
      </c>
      <c r="D14" s="5">
        <v>8.1</v>
      </c>
      <c r="E14" s="5">
        <v>10.1</v>
      </c>
      <c r="F14" s="5">
        <v>2.2000000000000002</v>
      </c>
      <c r="G14" s="5">
        <v>4.7</v>
      </c>
      <c r="H14" s="5">
        <v>1024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54.5</v>
      </c>
      <c r="O14">
        <v>217.1</v>
      </c>
      <c r="P14">
        <v>9.5</v>
      </c>
      <c r="Q14">
        <v>10.7</v>
      </c>
      <c r="R14" s="54">
        <v>3.4722222222222199E-3</v>
      </c>
      <c r="T14" s="93"/>
      <c r="U14" s="96"/>
      <c r="V14" s="92" t="str">
        <f t="shared" si="0"/>
        <v/>
      </c>
      <c r="W14" s="96"/>
      <c r="X14" s="418"/>
      <c r="Y14" s="290">
        <v>45704</v>
      </c>
      <c r="Z14" s="307">
        <v>421</v>
      </c>
      <c r="AA14" s="5">
        <f>Z14-Z13</f>
        <v>13</v>
      </c>
      <c r="AB14" s="53"/>
      <c r="AC14" s="5"/>
      <c r="AD14" s="54">
        <v>3.4722222222222199E-3</v>
      </c>
      <c r="AF14" s="306"/>
      <c r="AG14" s="340" t="s">
        <v>62</v>
      </c>
      <c r="AH14" s="341"/>
      <c r="AI14" s="342" t="s">
        <v>63</v>
      </c>
      <c r="AJ14" s="341"/>
      <c r="AL14" s="726">
        <v>9.6</v>
      </c>
      <c r="AM14" s="726">
        <v>93</v>
      </c>
      <c r="AN14" s="726">
        <v>8.5</v>
      </c>
      <c r="AO14" s="726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5">
        <v>3.4722222222222199E-3</v>
      </c>
    </row>
    <row r="15" spans="2:55" x14ac:dyDescent="0.25">
      <c r="B15" s="5">
        <v>10.1</v>
      </c>
      <c r="C15" s="5">
        <v>88</v>
      </c>
      <c r="D15" s="5">
        <v>8.1</v>
      </c>
      <c r="E15" s="5">
        <v>10.1</v>
      </c>
      <c r="F15" s="5">
        <v>8.3000000000000007</v>
      </c>
      <c r="G15" s="5">
        <v>8.3000000000000007</v>
      </c>
      <c r="H15" s="5">
        <v>1024.2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54.5</v>
      </c>
      <c r="O15">
        <v>217.1</v>
      </c>
      <c r="P15">
        <v>9.5</v>
      </c>
      <c r="Q15">
        <v>10.7</v>
      </c>
      <c r="R15" s="54">
        <v>4.1666666666666701E-3</v>
      </c>
      <c r="T15" s="93"/>
      <c r="U15" s="96"/>
      <c r="V15" s="92" t="str">
        <f t="shared" si="0"/>
        <v/>
      </c>
      <c r="W15" s="96"/>
      <c r="X15" s="419"/>
      <c r="Y15" s="290"/>
      <c r="Z15" s="307"/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64</v>
      </c>
      <c r="AJ15" s="333"/>
      <c r="AL15" s="726">
        <v>9.6</v>
      </c>
      <c r="AM15" s="726">
        <v>93</v>
      </c>
      <c r="AN15" s="726">
        <v>8.5</v>
      </c>
      <c r="AO15" s="726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5">
        <v>4.1666666666666701E-3</v>
      </c>
    </row>
    <row r="16" spans="2:55" x14ac:dyDescent="0.25">
      <c r="B16" s="5">
        <v>10.1</v>
      </c>
      <c r="C16" s="5">
        <v>88</v>
      </c>
      <c r="D16" s="5">
        <v>8.1</v>
      </c>
      <c r="E16" s="5">
        <v>10.1</v>
      </c>
      <c r="F16" s="5">
        <v>4.7</v>
      </c>
      <c r="G16" s="5">
        <v>5.8</v>
      </c>
      <c r="H16" s="5">
        <v>1024.0999999999999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54.5</v>
      </c>
      <c r="O16">
        <v>217.1</v>
      </c>
      <c r="P16">
        <v>9.5</v>
      </c>
      <c r="Q16">
        <v>10.7</v>
      </c>
      <c r="R16" s="54">
        <v>4.8611111111111103E-3</v>
      </c>
      <c r="T16" s="93"/>
      <c r="U16" s="96"/>
      <c r="V16" s="92" t="str">
        <f t="shared" si="0"/>
        <v/>
      </c>
      <c r="W16" s="96"/>
      <c r="X16" s="419"/>
      <c r="Y16" s="290"/>
      <c r="Z16" s="307"/>
      <c r="AB16" s="53"/>
      <c r="AC16" s="5"/>
      <c r="AD16" s="54">
        <v>4.8611111111111103E-3</v>
      </c>
      <c r="AF16" s="308" t="s">
        <v>97</v>
      </c>
      <c r="AG16" s="327" t="s">
        <v>6</v>
      </c>
      <c r="AH16" s="335"/>
      <c r="AI16" s="336" t="s">
        <v>140</v>
      </c>
      <c r="AJ16" s="335"/>
      <c r="AL16" s="726">
        <v>9.6</v>
      </c>
      <c r="AM16" s="726">
        <v>93</v>
      </c>
      <c r="AN16" s="726">
        <v>8.5</v>
      </c>
      <c r="AO16" s="726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5">
        <v>4.8611111111111103E-3</v>
      </c>
    </row>
    <row r="17" spans="2:54" x14ac:dyDescent="0.25">
      <c r="B17" s="5">
        <v>10.1</v>
      </c>
      <c r="C17" s="5">
        <v>88</v>
      </c>
      <c r="D17" s="5">
        <v>8.1</v>
      </c>
      <c r="E17" s="5">
        <v>10.1</v>
      </c>
      <c r="F17" s="5">
        <v>5</v>
      </c>
      <c r="G17" s="5">
        <v>6.5</v>
      </c>
      <c r="H17" s="5">
        <v>1024.2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54.5</v>
      </c>
      <c r="O17">
        <v>217.1</v>
      </c>
      <c r="P17">
        <v>9.5</v>
      </c>
      <c r="Q17">
        <v>10.7</v>
      </c>
      <c r="R17" s="54">
        <v>5.5555555555555601E-3</v>
      </c>
      <c r="T17" s="93"/>
      <c r="U17" s="96"/>
      <c r="V17" s="92" t="str">
        <f t="shared" si="0"/>
        <v/>
      </c>
      <c r="W17" s="96"/>
      <c r="X17" s="419"/>
      <c r="Y17" s="290"/>
      <c r="Z17" s="307"/>
      <c r="AB17" s="53"/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141</v>
      </c>
      <c r="AJ17" s="335"/>
      <c r="AL17" s="726">
        <v>9.6999999999999993</v>
      </c>
      <c r="AM17" s="726">
        <v>93</v>
      </c>
      <c r="AN17" s="726">
        <v>8.6</v>
      </c>
      <c r="AO17" s="726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5">
        <v>5.5555555555555601E-3</v>
      </c>
    </row>
    <row r="18" spans="2:54" x14ac:dyDescent="0.25">
      <c r="B18" s="5">
        <v>10.1</v>
      </c>
      <c r="C18" s="5">
        <v>88</v>
      </c>
      <c r="D18" s="5">
        <v>8.1</v>
      </c>
      <c r="E18" s="5">
        <v>10.1</v>
      </c>
      <c r="F18" s="5">
        <v>5.4</v>
      </c>
      <c r="G18" s="5">
        <v>8.3000000000000007</v>
      </c>
      <c r="H18" s="5">
        <v>1024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54.5</v>
      </c>
      <c r="O18">
        <v>217.1</v>
      </c>
      <c r="P18">
        <v>9.5</v>
      </c>
      <c r="Q18">
        <v>10.7</v>
      </c>
      <c r="R18" s="54">
        <v>6.2500000000000003E-3</v>
      </c>
      <c r="T18" s="93"/>
      <c r="U18" s="96"/>
      <c r="V18" s="92" t="str">
        <f t="shared" si="0"/>
        <v/>
      </c>
      <c r="W18" s="96"/>
      <c r="X18" s="419"/>
      <c r="Y18" s="290"/>
      <c r="Z18" s="307"/>
      <c r="AC18" s="5"/>
      <c r="AD18" s="54">
        <v>6.2500000000000003E-3</v>
      </c>
      <c r="AL18" s="726">
        <v>9.6999999999999993</v>
      </c>
      <c r="AM18" s="726">
        <v>93</v>
      </c>
      <c r="AN18" s="726">
        <v>8.6</v>
      </c>
      <c r="AO18" s="726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5">
        <v>6.2500000000000003E-3</v>
      </c>
    </row>
    <row r="19" spans="2:54" x14ac:dyDescent="0.25">
      <c r="B19" s="5">
        <v>10.199999999999999</v>
      </c>
      <c r="C19" s="5">
        <v>88</v>
      </c>
      <c r="D19" s="5">
        <v>8.1999999999999993</v>
      </c>
      <c r="E19" s="5">
        <v>10.199999999999999</v>
      </c>
      <c r="F19" s="5">
        <v>2.5</v>
      </c>
      <c r="G19" s="5">
        <v>4.3</v>
      </c>
      <c r="H19" s="5">
        <v>1024.0999999999999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54.5</v>
      </c>
      <c r="O19">
        <v>217.1</v>
      </c>
      <c r="P19">
        <v>9.5</v>
      </c>
      <c r="Q19">
        <v>10.7</v>
      </c>
      <c r="R19" s="54">
        <v>6.9444444444444397E-3</v>
      </c>
      <c r="T19" s="93"/>
      <c r="U19" s="96"/>
      <c r="V19" s="92" t="str">
        <f t="shared" si="0"/>
        <v/>
      </c>
      <c r="W19" s="96"/>
      <c r="X19" s="419"/>
      <c r="Y19" s="290"/>
      <c r="AC19" s="5">
        <v>6</v>
      </c>
      <c r="AD19" s="54">
        <v>6.9444444444444397E-3</v>
      </c>
      <c r="AG19" s="309"/>
      <c r="AH19" s="309" t="s">
        <v>85</v>
      </c>
      <c r="AL19" s="726">
        <v>9.6999999999999993</v>
      </c>
      <c r="AM19" s="726">
        <v>93</v>
      </c>
      <c r="AN19" s="726">
        <v>8.6</v>
      </c>
      <c r="AO19" s="726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5">
        <v>6.9444444444444397E-3</v>
      </c>
    </row>
    <row r="20" spans="2:54" x14ac:dyDescent="0.25">
      <c r="B20" s="5">
        <v>10.199999999999999</v>
      </c>
      <c r="C20" s="5">
        <v>88</v>
      </c>
      <c r="D20" s="5">
        <v>8.1999999999999993</v>
      </c>
      <c r="E20" s="5">
        <v>10.199999999999999</v>
      </c>
      <c r="F20" s="5">
        <v>1.8</v>
      </c>
      <c r="G20" s="5">
        <v>5.4</v>
      </c>
      <c r="H20" s="5">
        <v>1024.0999999999999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54.5</v>
      </c>
      <c r="O20">
        <v>217.1</v>
      </c>
      <c r="P20">
        <v>9.5</v>
      </c>
      <c r="Q20">
        <v>10.7</v>
      </c>
      <c r="R20" s="54">
        <v>7.6388888888888904E-3</v>
      </c>
      <c r="T20" s="93"/>
      <c r="U20" s="96"/>
      <c r="V20" s="92" t="str">
        <f t="shared" si="0"/>
        <v/>
      </c>
      <c r="W20" s="96"/>
      <c r="X20" s="419"/>
      <c r="AC20" s="5"/>
      <c r="AD20" s="54">
        <v>7.6388888888888904E-3</v>
      </c>
      <c r="AF20" s="309" t="s">
        <v>26</v>
      </c>
      <c r="AG20" s="321" t="s">
        <v>77</v>
      </c>
      <c r="AH20" s="309">
        <v>60</v>
      </c>
      <c r="AL20" s="726">
        <v>9.6999999999999993</v>
      </c>
      <c r="AM20" s="726">
        <v>93</v>
      </c>
      <c r="AN20" s="726">
        <v>8.6</v>
      </c>
      <c r="AO20" s="726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5">
        <v>7.6388888888888904E-3</v>
      </c>
    </row>
    <row r="21" spans="2:54" x14ac:dyDescent="0.25">
      <c r="B21" s="5">
        <v>10.1</v>
      </c>
      <c r="C21" s="5">
        <v>88</v>
      </c>
      <c r="D21" s="5">
        <v>8.1</v>
      </c>
      <c r="E21" s="5">
        <v>10.1</v>
      </c>
      <c r="F21" s="5">
        <v>2.9</v>
      </c>
      <c r="G21" s="5">
        <v>5.8</v>
      </c>
      <c r="H21" s="5">
        <v>1024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54.5</v>
      </c>
      <c r="O21">
        <v>217.1</v>
      </c>
      <c r="P21">
        <v>9.5</v>
      </c>
      <c r="Q21">
        <v>10.6</v>
      </c>
      <c r="R21" s="54">
        <v>8.3333333333333297E-3</v>
      </c>
      <c r="T21" s="93"/>
      <c r="U21" s="96"/>
      <c r="V21" s="92" t="str">
        <f t="shared" si="0"/>
        <v/>
      </c>
      <c r="W21" s="96"/>
      <c r="X21" s="420"/>
      <c r="Y21" s="330"/>
      <c r="Z21" s="5"/>
      <c r="AC21" s="5">
        <v>7</v>
      </c>
      <c r="AD21" s="54">
        <v>8.3333333333333297E-3</v>
      </c>
      <c r="AF21" s="322"/>
      <c r="AG21" s="321" t="s">
        <v>78</v>
      </c>
      <c r="AH21" s="309">
        <f>60+AH20</f>
        <v>120</v>
      </c>
      <c r="AL21" s="726">
        <v>9.6999999999999993</v>
      </c>
      <c r="AM21" s="726">
        <v>93</v>
      </c>
      <c r="AN21" s="726">
        <v>8.6</v>
      </c>
      <c r="AO21" s="726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5">
        <v>8.3333333333333297E-3</v>
      </c>
    </row>
    <row r="22" spans="2:54" x14ac:dyDescent="0.25">
      <c r="B22" s="5">
        <v>10.1</v>
      </c>
      <c r="C22" s="5">
        <v>88</v>
      </c>
      <c r="D22" s="5">
        <v>8.1</v>
      </c>
      <c r="E22" s="5">
        <v>10.1</v>
      </c>
      <c r="F22" s="5">
        <v>3.2</v>
      </c>
      <c r="G22" s="5">
        <v>5.8</v>
      </c>
      <c r="H22" s="5">
        <v>1023.8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54.5</v>
      </c>
      <c r="O22">
        <v>217.1</v>
      </c>
      <c r="P22">
        <v>9.5</v>
      </c>
      <c r="Q22">
        <v>10.6</v>
      </c>
      <c r="R22" s="54">
        <v>9.0277777777777804E-3</v>
      </c>
      <c r="T22" s="93"/>
      <c r="U22" s="96"/>
      <c r="V22" s="92" t="str">
        <f t="shared" si="0"/>
        <v/>
      </c>
      <c r="W22" s="96"/>
      <c r="X22" s="420"/>
      <c r="Y22" s="330"/>
      <c r="AC22" s="5"/>
      <c r="AD22" s="54">
        <v>9.0277777777777804E-3</v>
      </c>
      <c r="AF22" s="322"/>
      <c r="AG22" s="321" t="s">
        <v>79</v>
      </c>
      <c r="AH22" s="309">
        <f t="shared" ref="AH22:AH34" si="2">AH21+$AH$20</f>
        <v>180</v>
      </c>
      <c r="AL22" s="726">
        <v>9.6999999999999993</v>
      </c>
      <c r="AM22" s="726">
        <v>93</v>
      </c>
      <c r="AN22" s="726">
        <v>8.6</v>
      </c>
      <c r="AO22" s="726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5">
        <v>9.0277777777777804E-3</v>
      </c>
    </row>
    <row r="23" spans="2:54" x14ac:dyDescent="0.25">
      <c r="B23" s="5">
        <v>10.1</v>
      </c>
      <c r="C23" s="5">
        <v>88</v>
      </c>
      <c r="D23" s="5">
        <v>8.1</v>
      </c>
      <c r="E23" s="5">
        <v>10.1</v>
      </c>
      <c r="F23" s="5">
        <v>6.8</v>
      </c>
      <c r="G23" s="5">
        <v>6.8</v>
      </c>
      <c r="H23" s="5">
        <v>1023.9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54.5</v>
      </c>
      <c r="O23">
        <v>217.1</v>
      </c>
      <c r="P23">
        <v>9.5</v>
      </c>
      <c r="Q23">
        <v>10.6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0"/>
      <c r="Z23" s="307"/>
      <c r="AA23"/>
      <c r="AC23" s="5">
        <v>8</v>
      </c>
      <c r="AD23" s="54">
        <v>9.7222222222222206E-3</v>
      </c>
      <c r="AF23" s="322"/>
      <c r="AG23" s="321" t="s">
        <v>80</v>
      </c>
      <c r="AH23" s="309">
        <f t="shared" si="2"/>
        <v>240</v>
      </c>
      <c r="AL23" s="726">
        <v>9.6999999999999993</v>
      </c>
      <c r="AM23" s="726">
        <v>93</v>
      </c>
      <c r="AN23" s="726">
        <v>8.6</v>
      </c>
      <c r="AO23" s="726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5">
        <v>9.7222222222222206E-3</v>
      </c>
    </row>
    <row r="24" spans="2:54" x14ac:dyDescent="0.25">
      <c r="B24" s="5">
        <v>10.1</v>
      </c>
      <c r="C24" s="5">
        <v>88</v>
      </c>
      <c r="D24" s="5">
        <v>8.1</v>
      </c>
      <c r="E24" s="5">
        <v>10.1</v>
      </c>
      <c r="F24" s="5">
        <v>5.8</v>
      </c>
      <c r="G24" s="5">
        <v>5.8</v>
      </c>
      <c r="H24" s="5">
        <v>1024.0999999999999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54.5</v>
      </c>
      <c r="O24">
        <v>217.1</v>
      </c>
      <c r="P24">
        <v>9.4</v>
      </c>
      <c r="Q24">
        <v>10.6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0"/>
      <c r="Z24" s="307"/>
      <c r="AA24"/>
      <c r="AC24" s="5"/>
      <c r="AD24" s="54">
        <v>1.0416666666666701E-2</v>
      </c>
      <c r="AF24" s="322"/>
      <c r="AG24" s="321" t="s">
        <v>81</v>
      </c>
      <c r="AH24" s="309">
        <f t="shared" si="2"/>
        <v>300</v>
      </c>
      <c r="AL24" s="726">
        <v>9.8000000000000007</v>
      </c>
      <c r="AM24" s="726">
        <v>93</v>
      </c>
      <c r="AN24" s="726">
        <v>8.6999999999999993</v>
      </c>
      <c r="AO24" s="726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5">
        <v>1.0416666666666701E-2</v>
      </c>
    </row>
    <row r="25" spans="2:54" x14ac:dyDescent="0.25">
      <c r="B25" s="5">
        <v>10.1</v>
      </c>
      <c r="C25" s="5">
        <v>88</v>
      </c>
      <c r="D25" s="5">
        <v>8.1</v>
      </c>
      <c r="E25" s="5">
        <v>10.1</v>
      </c>
      <c r="F25" s="5">
        <v>0</v>
      </c>
      <c r="G25" s="5">
        <v>3.2</v>
      </c>
      <c r="H25" s="5">
        <v>1023.9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54.5</v>
      </c>
      <c r="O25">
        <v>217.1</v>
      </c>
      <c r="P25">
        <v>9.4</v>
      </c>
      <c r="Q25">
        <v>10.6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4"/>
      <c r="Z25" s="307"/>
      <c r="AA25"/>
      <c r="AC25" s="5">
        <v>9</v>
      </c>
      <c r="AD25" s="54">
        <v>1.1111111111111099E-2</v>
      </c>
      <c r="AF25" s="322"/>
      <c r="AG25" s="321" t="s">
        <v>82</v>
      </c>
      <c r="AH25" s="309">
        <f t="shared" si="2"/>
        <v>360</v>
      </c>
      <c r="AL25" s="726">
        <v>9.8000000000000007</v>
      </c>
      <c r="AM25" s="726">
        <v>93</v>
      </c>
      <c r="AN25" s="726">
        <v>8.6999999999999993</v>
      </c>
      <c r="AO25" s="726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5">
        <v>1.1111111111111099E-2</v>
      </c>
    </row>
    <row r="26" spans="2:54" x14ac:dyDescent="0.25">
      <c r="B26" s="5">
        <v>10.1</v>
      </c>
      <c r="C26" s="5">
        <v>88</v>
      </c>
      <c r="D26" s="5">
        <v>8.1</v>
      </c>
      <c r="E26" s="5">
        <v>10.1</v>
      </c>
      <c r="F26" s="5">
        <v>2.2000000000000002</v>
      </c>
      <c r="G26" s="5">
        <v>3.6</v>
      </c>
      <c r="H26" s="5">
        <v>1024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54.5</v>
      </c>
      <c r="O26">
        <v>217.1</v>
      </c>
      <c r="P26">
        <v>9.4</v>
      </c>
      <c r="Q26">
        <v>10.5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0"/>
      <c r="Z26" s="307"/>
      <c r="AA26"/>
      <c r="AC26" s="5"/>
      <c r="AD26" s="54">
        <v>1.18055555555556E-2</v>
      </c>
      <c r="AF26" s="322"/>
      <c r="AG26" s="321" t="s">
        <v>83</v>
      </c>
      <c r="AH26" s="309">
        <f t="shared" si="2"/>
        <v>420</v>
      </c>
      <c r="AL26" s="726">
        <v>9.8000000000000007</v>
      </c>
      <c r="AM26" s="726">
        <v>93</v>
      </c>
      <c r="AN26" s="726">
        <v>8.6999999999999993</v>
      </c>
      <c r="AO26" s="726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5">
        <v>1.18055555555556E-2</v>
      </c>
    </row>
    <row r="27" spans="2:54" x14ac:dyDescent="0.25">
      <c r="B27" s="5">
        <v>10.1</v>
      </c>
      <c r="C27" s="5">
        <v>88</v>
      </c>
      <c r="D27" s="5">
        <v>8.1</v>
      </c>
      <c r="E27" s="5">
        <v>10.1</v>
      </c>
      <c r="F27" s="5">
        <v>4.3</v>
      </c>
      <c r="G27" s="5">
        <v>5.4</v>
      </c>
      <c r="H27" s="5">
        <v>1023.7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54.5</v>
      </c>
      <c r="O27">
        <v>217.1</v>
      </c>
      <c r="P27">
        <v>9.4</v>
      </c>
      <c r="Q27">
        <v>10.5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0"/>
      <c r="Z27" s="307"/>
      <c r="AA27"/>
      <c r="AC27" s="5">
        <v>10</v>
      </c>
      <c r="AD27" s="54">
        <v>1.2500000000000001E-2</v>
      </c>
      <c r="AF27" s="322"/>
      <c r="AG27" s="321" t="s">
        <v>84</v>
      </c>
      <c r="AH27" s="309">
        <f t="shared" si="2"/>
        <v>480</v>
      </c>
      <c r="AL27" s="726">
        <v>9.6999999999999993</v>
      </c>
      <c r="AM27" s="726">
        <v>93</v>
      </c>
      <c r="AN27" s="726">
        <v>8.6</v>
      </c>
      <c r="AO27" s="726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5">
        <v>1.2500000000000001E-2</v>
      </c>
    </row>
    <row r="28" spans="2:54" x14ac:dyDescent="0.25">
      <c r="B28" s="5">
        <v>10.1</v>
      </c>
      <c r="C28" s="5">
        <v>88</v>
      </c>
      <c r="D28" s="5">
        <v>8.1</v>
      </c>
      <c r="E28" s="5">
        <v>10.1</v>
      </c>
      <c r="F28" s="5">
        <v>5.8</v>
      </c>
      <c r="G28" s="5">
        <v>6.5</v>
      </c>
      <c r="H28" s="5">
        <v>1023.8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54.5</v>
      </c>
      <c r="O28">
        <v>217.1</v>
      </c>
      <c r="P28">
        <v>9.4</v>
      </c>
      <c r="Q28">
        <v>10.5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0"/>
      <c r="Z28" s="307"/>
      <c r="AA28"/>
      <c r="AC28" s="5"/>
      <c r="AD28" s="54">
        <v>1.3194444444444399E-2</v>
      </c>
      <c r="AF28" s="322"/>
      <c r="AG28" s="321" t="s">
        <v>89</v>
      </c>
      <c r="AH28" s="309">
        <f t="shared" si="2"/>
        <v>540</v>
      </c>
      <c r="AL28" s="726">
        <v>9.6999999999999993</v>
      </c>
      <c r="AM28" s="726">
        <v>93</v>
      </c>
      <c r="AN28" s="726">
        <v>8.6</v>
      </c>
      <c r="AO28" s="726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5">
        <v>1.3194444444444399E-2</v>
      </c>
    </row>
    <row r="29" spans="2:54" x14ac:dyDescent="0.25">
      <c r="B29" s="5">
        <v>10.199999999999999</v>
      </c>
      <c r="C29" s="5">
        <v>88</v>
      </c>
      <c r="D29" s="5">
        <v>8.1999999999999993</v>
      </c>
      <c r="E29" s="5">
        <v>10.199999999999999</v>
      </c>
      <c r="F29" s="5">
        <v>7.9</v>
      </c>
      <c r="G29" s="5">
        <v>8.6</v>
      </c>
      <c r="H29" s="5">
        <v>1023.9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54.5</v>
      </c>
      <c r="O29">
        <v>217.1</v>
      </c>
      <c r="P29">
        <v>9.4</v>
      </c>
      <c r="Q29">
        <v>10.5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0"/>
      <c r="Z29" s="307"/>
      <c r="AA29"/>
      <c r="AC29" s="5">
        <v>11</v>
      </c>
      <c r="AD29" s="54">
        <v>1.38888888888889E-2</v>
      </c>
      <c r="AF29" s="322"/>
      <c r="AG29" s="321" t="s">
        <v>90</v>
      </c>
      <c r="AH29" s="309">
        <f t="shared" si="2"/>
        <v>600</v>
      </c>
      <c r="AL29" s="726">
        <v>9.6999999999999993</v>
      </c>
      <c r="AM29" s="726">
        <v>93</v>
      </c>
      <c r="AN29" s="726">
        <v>8.6</v>
      </c>
      <c r="AO29" s="726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5">
        <v>1.38888888888889E-2</v>
      </c>
    </row>
    <row r="30" spans="2:54" x14ac:dyDescent="0.25">
      <c r="B30" s="5">
        <v>10.199999999999999</v>
      </c>
      <c r="C30" s="5">
        <v>88</v>
      </c>
      <c r="D30" s="5">
        <v>8.1999999999999993</v>
      </c>
      <c r="E30" s="5">
        <v>10.199999999999999</v>
      </c>
      <c r="F30" s="5">
        <v>5</v>
      </c>
      <c r="G30" s="5">
        <v>5.4</v>
      </c>
      <c r="H30" s="5">
        <v>1023.7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54.5</v>
      </c>
      <c r="O30">
        <v>217.1</v>
      </c>
      <c r="P30">
        <v>9.4</v>
      </c>
      <c r="Q30">
        <v>10.5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0"/>
      <c r="Z30" s="307"/>
      <c r="AA30"/>
      <c r="AC30" s="5"/>
      <c r="AD30" s="54">
        <v>1.4583333333333301E-2</v>
      </c>
      <c r="AF30" s="322"/>
      <c r="AG30" s="321" t="s">
        <v>91</v>
      </c>
      <c r="AH30" s="309">
        <f t="shared" si="2"/>
        <v>660</v>
      </c>
      <c r="AL30" s="726">
        <v>9.6999999999999993</v>
      </c>
      <c r="AM30" s="726">
        <v>93</v>
      </c>
      <c r="AN30" s="726">
        <v>8.6</v>
      </c>
      <c r="AO30" s="726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5">
        <v>1.4583333333333301E-2</v>
      </c>
    </row>
    <row r="31" spans="2:54" x14ac:dyDescent="0.25">
      <c r="B31" s="5">
        <v>10.199999999999999</v>
      </c>
      <c r="C31" s="5">
        <v>88</v>
      </c>
      <c r="D31" s="5">
        <v>8.1999999999999993</v>
      </c>
      <c r="E31" s="5">
        <v>10.199999999999999</v>
      </c>
      <c r="F31" s="5">
        <v>5.8</v>
      </c>
      <c r="G31" s="5">
        <v>6.8</v>
      </c>
      <c r="H31" s="5">
        <v>1023.7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54.5</v>
      </c>
      <c r="O31">
        <v>217.1</v>
      </c>
      <c r="P31">
        <v>9.4</v>
      </c>
      <c r="Q31">
        <v>10.5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0"/>
      <c r="Z31" s="307"/>
      <c r="AA31"/>
      <c r="AC31" s="5">
        <v>12</v>
      </c>
      <c r="AD31" s="54">
        <v>1.52777777777778E-2</v>
      </c>
      <c r="AF31" s="322"/>
      <c r="AG31" s="321" t="s">
        <v>92</v>
      </c>
      <c r="AH31" s="309">
        <f t="shared" si="2"/>
        <v>720</v>
      </c>
      <c r="AL31" s="726">
        <v>9.6</v>
      </c>
      <c r="AM31" s="726">
        <v>93</v>
      </c>
      <c r="AN31" s="726">
        <v>8.5</v>
      </c>
      <c r="AO31" s="726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5">
        <v>1.52777777777778E-2</v>
      </c>
    </row>
    <row r="32" spans="2:54" x14ac:dyDescent="0.25">
      <c r="B32" s="5">
        <v>10.199999999999999</v>
      </c>
      <c r="C32" s="5">
        <v>88</v>
      </c>
      <c r="D32" s="5">
        <v>8.1999999999999993</v>
      </c>
      <c r="E32" s="5">
        <v>10.199999999999999</v>
      </c>
      <c r="F32" s="5">
        <v>5.4</v>
      </c>
      <c r="G32" s="5">
        <v>6.1</v>
      </c>
      <c r="H32" s="5">
        <v>1023.7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54.5</v>
      </c>
      <c r="O32">
        <v>217.1</v>
      </c>
      <c r="P32">
        <v>9.4</v>
      </c>
      <c r="Q32">
        <v>10.5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0"/>
      <c r="Z32" s="307"/>
      <c r="AA32"/>
      <c r="AC32" s="5"/>
      <c r="AD32" s="54">
        <v>1.59722222222222E-2</v>
      </c>
      <c r="AF32" s="322"/>
      <c r="AG32" s="321" t="s">
        <v>93</v>
      </c>
      <c r="AH32" s="309">
        <f t="shared" si="2"/>
        <v>780</v>
      </c>
      <c r="AL32" s="726">
        <v>9.6</v>
      </c>
      <c r="AM32" s="726">
        <v>93</v>
      </c>
      <c r="AN32" s="726">
        <v>8.5</v>
      </c>
      <c r="AO32" s="726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5">
        <v>1.59722222222222E-2</v>
      </c>
    </row>
    <row r="33" spans="2:54" x14ac:dyDescent="0.25">
      <c r="B33" s="5">
        <v>10.199999999999999</v>
      </c>
      <c r="C33" s="5">
        <v>88</v>
      </c>
      <c r="D33" s="5">
        <v>8.1999999999999993</v>
      </c>
      <c r="E33" s="5">
        <v>10.199999999999999</v>
      </c>
      <c r="F33" s="5">
        <v>6.1</v>
      </c>
      <c r="G33" s="5">
        <v>10.1</v>
      </c>
      <c r="H33" s="5">
        <v>1023.6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54.5</v>
      </c>
      <c r="O33">
        <v>217.1</v>
      </c>
      <c r="P33">
        <v>9.5</v>
      </c>
      <c r="Q33">
        <v>10.5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0"/>
      <c r="Z33" s="307"/>
      <c r="AA33"/>
      <c r="AC33" s="5">
        <v>13</v>
      </c>
      <c r="AD33" s="54">
        <v>1.6666666666666701E-2</v>
      </c>
      <c r="AF33" s="322"/>
      <c r="AG33" s="321" t="s">
        <v>94</v>
      </c>
      <c r="AH33" s="309">
        <f t="shared" si="2"/>
        <v>840</v>
      </c>
      <c r="AI33" s="37"/>
      <c r="AJ33" s="5"/>
      <c r="AL33" s="726">
        <v>9.6</v>
      </c>
      <c r="AM33" s="726">
        <v>93</v>
      </c>
      <c r="AN33" s="726">
        <v>8.5</v>
      </c>
      <c r="AO33" s="726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5">
        <v>1.6666666666666701E-2</v>
      </c>
    </row>
    <row r="34" spans="2:54" x14ac:dyDescent="0.25">
      <c r="B34" s="5">
        <v>10.199999999999999</v>
      </c>
      <c r="C34" s="5">
        <v>88</v>
      </c>
      <c r="D34" s="5">
        <v>8.1999999999999993</v>
      </c>
      <c r="E34" s="5">
        <v>10.199999999999999</v>
      </c>
      <c r="F34" s="5">
        <v>6.5</v>
      </c>
      <c r="G34" s="5">
        <v>8.3000000000000007</v>
      </c>
      <c r="H34" s="5">
        <v>1023.5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54.5</v>
      </c>
      <c r="O34">
        <v>217.1</v>
      </c>
      <c r="P34">
        <v>9.5</v>
      </c>
      <c r="Q34">
        <v>10.5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0"/>
      <c r="Z34" s="307"/>
      <c r="AA34"/>
      <c r="AC34" s="5"/>
      <c r="AD34" s="54">
        <v>1.7361111111111101E-2</v>
      </c>
      <c r="AF34" s="322"/>
      <c r="AG34" s="321" t="s">
        <v>136</v>
      </c>
      <c r="AH34" s="309">
        <f t="shared" si="2"/>
        <v>900</v>
      </c>
      <c r="AL34" s="726">
        <v>9.5</v>
      </c>
      <c r="AM34" s="726">
        <v>93</v>
      </c>
      <c r="AN34" s="726">
        <v>8.4</v>
      </c>
      <c r="AO34" s="726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5">
        <v>1.7361111111111101E-2</v>
      </c>
    </row>
    <row r="35" spans="2:54" x14ac:dyDescent="0.25">
      <c r="B35" s="5">
        <v>10.199999999999999</v>
      </c>
      <c r="C35" s="5">
        <v>88</v>
      </c>
      <c r="D35" s="5">
        <v>8.1999999999999993</v>
      </c>
      <c r="E35" s="5">
        <v>10.199999999999999</v>
      </c>
      <c r="F35" s="5">
        <v>8.3000000000000007</v>
      </c>
      <c r="G35" s="5">
        <v>9</v>
      </c>
      <c r="H35" s="5">
        <v>1023.6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54.5</v>
      </c>
      <c r="O35">
        <v>217.1</v>
      </c>
      <c r="P35">
        <v>9.5</v>
      </c>
      <c r="Q35">
        <v>10.5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0"/>
      <c r="Z35" s="307"/>
      <c r="AA35"/>
      <c r="AC35" s="5">
        <v>14</v>
      </c>
      <c r="AD35" s="54">
        <v>1.8055555555555599E-2</v>
      </c>
      <c r="AH35" s="290"/>
      <c r="AJ35" s="53"/>
      <c r="AL35" s="726">
        <v>9.5</v>
      </c>
      <c r="AM35" s="726">
        <v>93</v>
      </c>
      <c r="AN35" s="726">
        <v>8.4</v>
      </c>
      <c r="AO35" s="726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5">
        <v>1.8055555555555599E-2</v>
      </c>
    </row>
    <row r="36" spans="2:54" x14ac:dyDescent="0.25">
      <c r="B36" s="5">
        <v>10.199999999999999</v>
      </c>
      <c r="C36" s="5">
        <v>88</v>
      </c>
      <c r="D36" s="5">
        <v>8.1999999999999993</v>
      </c>
      <c r="E36" s="5">
        <v>10.199999999999999</v>
      </c>
      <c r="F36" s="5">
        <v>5</v>
      </c>
      <c r="G36" s="5">
        <v>7.9</v>
      </c>
      <c r="H36" s="5">
        <v>1023.2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54.5</v>
      </c>
      <c r="O36">
        <v>217.1</v>
      </c>
      <c r="P36">
        <v>9.5</v>
      </c>
      <c r="Q36">
        <v>10.5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0"/>
      <c r="Z36" s="307"/>
      <c r="AA36" s="53"/>
      <c r="AC36" s="5"/>
      <c r="AD36" s="54">
        <v>1.8749999999999999E-2</v>
      </c>
      <c r="AH36" s="290"/>
      <c r="AJ36" s="53"/>
      <c r="AL36" s="726">
        <v>9.5</v>
      </c>
      <c r="AM36" s="726">
        <v>93</v>
      </c>
      <c r="AN36" s="726">
        <v>8.4</v>
      </c>
      <c r="AO36" s="726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5">
        <v>1.8749999999999999E-2</v>
      </c>
    </row>
    <row r="37" spans="2:54" x14ac:dyDescent="0.25">
      <c r="B37" s="5">
        <v>10.199999999999999</v>
      </c>
      <c r="C37" s="5">
        <v>88</v>
      </c>
      <c r="D37" s="5">
        <v>8.1999999999999993</v>
      </c>
      <c r="E37" s="5">
        <v>10.199999999999999</v>
      </c>
      <c r="F37" s="5">
        <v>12.2</v>
      </c>
      <c r="G37" s="5">
        <v>14.4</v>
      </c>
      <c r="H37" s="5">
        <v>1023.4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54.5</v>
      </c>
      <c r="O37">
        <v>217.1</v>
      </c>
      <c r="P37">
        <v>9.5</v>
      </c>
      <c r="Q37">
        <v>10.5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0"/>
      <c r="Z37" s="53"/>
      <c r="AA37"/>
      <c r="AC37" s="5">
        <v>15</v>
      </c>
      <c r="AD37" s="54">
        <v>1.94444444444444E-2</v>
      </c>
      <c r="AH37" s="290"/>
      <c r="AJ37" s="53"/>
      <c r="AL37" s="726">
        <v>9.6</v>
      </c>
      <c r="AM37" s="726">
        <v>93</v>
      </c>
      <c r="AN37" s="726">
        <v>8.5</v>
      </c>
      <c r="AO37" s="726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5">
        <v>1.94444444444444E-2</v>
      </c>
    </row>
    <row r="38" spans="2:54" x14ac:dyDescent="0.25">
      <c r="B38" s="5">
        <v>10.3</v>
      </c>
      <c r="C38" s="5">
        <v>88</v>
      </c>
      <c r="D38" s="5">
        <v>8.3000000000000007</v>
      </c>
      <c r="E38" s="5">
        <v>10.3</v>
      </c>
      <c r="F38" s="5">
        <v>7.2</v>
      </c>
      <c r="G38" s="5">
        <v>9.4</v>
      </c>
      <c r="H38" s="5">
        <v>1023.4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54.5</v>
      </c>
      <c r="O38">
        <v>217.1</v>
      </c>
      <c r="P38">
        <v>9.5</v>
      </c>
      <c r="Q38">
        <v>10.6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0"/>
      <c r="Z38" s="53"/>
      <c r="AA38"/>
      <c r="AC38" s="5"/>
      <c r="AD38" s="54">
        <v>2.0138888888888901E-2</v>
      </c>
      <c r="AH38" s="290"/>
      <c r="AJ38" s="53"/>
      <c r="AL38" s="726">
        <v>9.6</v>
      </c>
      <c r="AM38" s="726">
        <v>93</v>
      </c>
      <c r="AN38" s="726">
        <v>8.5</v>
      </c>
      <c r="AO38" s="726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5">
        <v>2.0138888888888901E-2</v>
      </c>
    </row>
    <row r="39" spans="2:54" x14ac:dyDescent="0.25">
      <c r="B39" s="5">
        <v>10.3</v>
      </c>
      <c r="C39" s="5">
        <v>88</v>
      </c>
      <c r="D39" s="5">
        <v>8.3000000000000007</v>
      </c>
      <c r="E39" s="5">
        <v>10.3</v>
      </c>
      <c r="F39" s="5">
        <v>4</v>
      </c>
      <c r="G39" s="5">
        <v>8.3000000000000007</v>
      </c>
      <c r="H39" s="5">
        <v>1023.2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54.5</v>
      </c>
      <c r="O39">
        <v>217.1</v>
      </c>
      <c r="P39">
        <v>9.5</v>
      </c>
      <c r="Q39">
        <v>10.6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0"/>
      <c r="AJ39" s="53"/>
      <c r="AL39" s="726">
        <v>9.6</v>
      </c>
      <c r="AM39" s="726">
        <v>93</v>
      </c>
      <c r="AN39" s="726">
        <v>8.5</v>
      </c>
      <c r="AO39" s="726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5">
        <v>2.0833333333333301E-2</v>
      </c>
    </row>
    <row r="40" spans="2:54" x14ac:dyDescent="0.25">
      <c r="B40" s="5">
        <v>10.3</v>
      </c>
      <c r="C40" s="5">
        <v>88</v>
      </c>
      <c r="D40" s="5">
        <v>8.3000000000000007</v>
      </c>
      <c r="E40" s="5">
        <v>10.3</v>
      </c>
      <c r="F40" s="5">
        <v>7.6</v>
      </c>
      <c r="G40" s="5">
        <v>13.7</v>
      </c>
      <c r="H40" s="5">
        <v>1023.4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54.5</v>
      </c>
      <c r="O40">
        <v>217.1</v>
      </c>
      <c r="P40">
        <v>9.6</v>
      </c>
      <c r="Q40">
        <v>10.6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726">
        <v>9.6</v>
      </c>
      <c r="AM40" s="726">
        <v>93</v>
      </c>
      <c r="AN40" s="726">
        <v>8.5</v>
      </c>
      <c r="AO40" s="726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5">
        <v>2.1527777777777798E-2</v>
      </c>
    </row>
    <row r="41" spans="2:54" x14ac:dyDescent="0.25">
      <c r="B41" s="5">
        <v>10.3</v>
      </c>
      <c r="C41" s="5">
        <v>88</v>
      </c>
      <c r="D41" s="5">
        <v>8.3000000000000007</v>
      </c>
      <c r="E41" s="5">
        <v>10.3</v>
      </c>
      <c r="F41" s="5">
        <v>5.4</v>
      </c>
      <c r="G41" s="5">
        <v>8.6</v>
      </c>
      <c r="H41" s="5">
        <v>1023.3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54.5</v>
      </c>
      <c r="O41">
        <v>217.1</v>
      </c>
      <c r="P41">
        <v>9.6</v>
      </c>
      <c r="Q41">
        <v>10.6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726">
        <v>9.6</v>
      </c>
      <c r="AM41" s="726">
        <v>93</v>
      </c>
      <c r="AN41" s="726">
        <v>8.5</v>
      </c>
      <c r="AO41" s="726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5">
        <v>2.2222222222222199E-2</v>
      </c>
    </row>
    <row r="42" spans="2:54" x14ac:dyDescent="0.25">
      <c r="B42" s="5">
        <v>10.3</v>
      </c>
      <c r="C42" s="5">
        <v>88</v>
      </c>
      <c r="D42" s="5">
        <v>8.3000000000000007</v>
      </c>
      <c r="E42" s="5">
        <v>10.3</v>
      </c>
      <c r="F42" s="5">
        <v>4</v>
      </c>
      <c r="G42" s="5">
        <v>9</v>
      </c>
      <c r="H42" s="5">
        <v>1023.2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54.5</v>
      </c>
      <c r="O42">
        <v>217.1</v>
      </c>
      <c r="P42">
        <v>9.6</v>
      </c>
      <c r="Q42">
        <v>10.6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726">
        <v>9.6</v>
      </c>
      <c r="AM42" s="726">
        <v>93</v>
      </c>
      <c r="AN42" s="726">
        <v>8.5</v>
      </c>
      <c r="AO42" s="726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5">
        <v>2.29166666666667E-2</v>
      </c>
    </row>
    <row r="43" spans="2:54" x14ac:dyDescent="0.25">
      <c r="B43" s="5">
        <v>10.3</v>
      </c>
      <c r="C43" s="5">
        <v>88</v>
      </c>
      <c r="D43" s="5">
        <v>8.3000000000000007</v>
      </c>
      <c r="E43" s="5">
        <v>10.3</v>
      </c>
      <c r="F43" s="5">
        <v>6.1</v>
      </c>
      <c r="G43" s="5">
        <v>7.9</v>
      </c>
      <c r="H43" s="5">
        <v>1023.3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54.5</v>
      </c>
      <c r="O43">
        <v>217.1</v>
      </c>
      <c r="P43">
        <v>9.6</v>
      </c>
      <c r="Q43">
        <v>10.6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726">
        <v>9.5</v>
      </c>
      <c r="AM43" s="726">
        <v>93</v>
      </c>
      <c r="AN43" s="726">
        <v>8.4</v>
      </c>
      <c r="AO43" s="726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5">
        <v>2.36111111111111E-2</v>
      </c>
    </row>
    <row r="44" spans="2:54" x14ac:dyDescent="0.25">
      <c r="B44" s="5">
        <v>10.3</v>
      </c>
      <c r="C44" s="5">
        <v>88</v>
      </c>
      <c r="D44" s="5">
        <v>8.3000000000000007</v>
      </c>
      <c r="E44" s="5">
        <v>10.3</v>
      </c>
      <c r="F44" s="5">
        <v>7.6</v>
      </c>
      <c r="G44" s="5">
        <v>8.6</v>
      </c>
      <c r="H44" s="5">
        <v>1023.4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54.5</v>
      </c>
      <c r="O44">
        <v>217.1</v>
      </c>
      <c r="P44">
        <v>9.6999999999999993</v>
      </c>
      <c r="Q44">
        <v>10.6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726">
        <v>9.6</v>
      </c>
      <c r="AM44" s="726">
        <v>93</v>
      </c>
      <c r="AN44" s="726">
        <v>8.5</v>
      </c>
      <c r="AO44" s="726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5">
        <v>2.4305555555555601E-2</v>
      </c>
    </row>
    <row r="45" spans="2:54" x14ac:dyDescent="0.25">
      <c r="B45" s="5">
        <v>10.3</v>
      </c>
      <c r="C45" s="5">
        <v>88</v>
      </c>
      <c r="D45" s="5">
        <v>8.3000000000000007</v>
      </c>
      <c r="E45" s="5">
        <v>10.3</v>
      </c>
      <c r="F45" s="5">
        <v>9.4</v>
      </c>
      <c r="G45" s="5">
        <v>9.4</v>
      </c>
      <c r="H45" s="5">
        <v>1023.2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54.5</v>
      </c>
      <c r="O45">
        <v>217.1</v>
      </c>
      <c r="P45">
        <v>9.6999999999999993</v>
      </c>
      <c r="Q45">
        <v>10.6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726">
        <v>9.6</v>
      </c>
      <c r="AM45" s="726">
        <v>93</v>
      </c>
      <c r="AN45" s="726">
        <v>8.5</v>
      </c>
      <c r="AO45" s="726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5">
        <v>2.5000000000000001E-2</v>
      </c>
    </row>
    <row r="46" spans="2:54" x14ac:dyDescent="0.25">
      <c r="B46" s="5">
        <v>10.3</v>
      </c>
      <c r="C46" s="5">
        <v>88</v>
      </c>
      <c r="D46" s="5">
        <v>8.3000000000000007</v>
      </c>
      <c r="E46" s="5">
        <v>10.3</v>
      </c>
      <c r="F46" s="5">
        <v>5.8</v>
      </c>
      <c r="G46" s="5">
        <v>7.2</v>
      </c>
      <c r="H46" s="5">
        <v>1023.2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54.5</v>
      </c>
      <c r="O46">
        <v>217.1</v>
      </c>
      <c r="P46">
        <v>9.6999999999999993</v>
      </c>
      <c r="Q46">
        <v>10.7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726">
        <v>9.6</v>
      </c>
      <c r="AM46" s="726">
        <v>93</v>
      </c>
      <c r="AN46" s="726">
        <v>8.5</v>
      </c>
      <c r="AO46" s="726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5">
        <v>2.5694444444444402E-2</v>
      </c>
    </row>
    <row r="47" spans="2:54" x14ac:dyDescent="0.25">
      <c r="B47" s="5">
        <v>10.3</v>
      </c>
      <c r="C47" s="5">
        <v>88</v>
      </c>
      <c r="D47" s="5">
        <v>8.3000000000000007</v>
      </c>
      <c r="E47" s="5">
        <v>10.3</v>
      </c>
      <c r="F47" s="5">
        <v>4.3</v>
      </c>
      <c r="G47" s="5">
        <v>7.6</v>
      </c>
      <c r="H47" s="5">
        <v>1023.2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54.5</v>
      </c>
      <c r="O47">
        <v>217.1</v>
      </c>
      <c r="P47">
        <v>9.6999999999999993</v>
      </c>
      <c r="Q47">
        <v>10.7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726">
        <v>9.6</v>
      </c>
      <c r="AM47" s="726">
        <v>93</v>
      </c>
      <c r="AN47" s="726">
        <v>8.5</v>
      </c>
      <c r="AO47" s="726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5">
        <v>2.6388888888888899E-2</v>
      </c>
    </row>
    <row r="48" spans="2:54" x14ac:dyDescent="0.25">
      <c r="B48" s="5">
        <v>10.3</v>
      </c>
      <c r="C48" s="5">
        <v>88</v>
      </c>
      <c r="D48" s="5">
        <v>8.3000000000000007</v>
      </c>
      <c r="E48" s="5">
        <v>10.3</v>
      </c>
      <c r="F48" s="5">
        <v>6.8</v>
      </c>
      <c r="G48" s="5">
        <v>8.6</v>
      </c>
      <c r="H48" s="5">
        <v>1023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54.5</v>
      </c>
      <c r="O48">
        <v>217.1</v>
      </c>
      <c r="P48">
        <v>9.6999999999999993</v>
      </c>
      <c r="Q48">
        <v>10.7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726">
        <v>9.6</v>
      </c>
      <c r="AM48" s="726">
        <v>93</v>
      </c>
      <c r="AN48" s="726">
        <v>8.5</v>
      </c>
      <c r="AO48" s="726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5">
        <v>2.70833333333333E-2</v>
      </c>
    </row>
    <row r="49" spans="2:54" x14ac:dyDescent="0.25">
      <c r="B49" s="5">
        <v>10.3</v>
      </c>
      <c r="C49" s="5">
        <v>88</v>
      </c>
      <c r="D49" s="5">
        <v>8.3000000000000007</v>
      </c>
      <c r="E49" s="5">
        <v>10.3</v>
      </c>
      <c r="F49" s="5">
        <v>10.4</v>
      </c>
      <c r="G49" s="5">
        <v>10.4</v>
      </c>
      <c r="H49" s="5">
        <v>1022.9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54.5</v>
      </c>
      <c r="O49">
        <v>217.1</v>
      </c>
      <c r="P49">
        <v>9.8000000000000007</v>
      </c>
      <c r="Q49">
        <v>10.7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726">
        <v>9.6</v>
      </c>
      <c r="AM49" s="726">
        <v>93</v>
      </c>
      <c r="AN49" s="726">
        <v>8.5</v>
      </c>
      <c r="AO49" s="726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5">
        <v>2.7777777777777801E-2</v>
      </c>
    </row>
    <row r="50" spans="2:54" x14ac:dyDescent="0.25">
      <c r="B50" s="5">
        <v>10.3</v>
      </c>
      <c r="C50" s="5">
        <v>88</v>
      </c>
      <c r="D50" s="5">
        <v>8.3000000000000007</v>
      </c>
      <c r="E50" s="5">
        <v>10.3</v>
      </c>
      <c r="F50" s="5">
        <v>2.5</v>
      </c>
      <c r="G50" s="5">
        <v>5.4</v>
      </c>
      <c r="H50" s="5">
        <v>1023.1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54.5</v>
      </c>
      <c r="O50">
        <v>217.1</v>
      </c>
      <c r="P50">
        <v>9.6999999999999993</v>
      </c>
      <c r="Q50">
        <v>10.7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726">
        <v>9.6</v>
      </c>
      <c r="AM50" s="726">
        <v>93</v>
      </c>
      <c r="AN50" s="726">
        <v>8.5</v>
      </c>
      <c r="AO50" s="726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5">
        <v>2.8472222222222201E-2</v>
      </c>
    </row>
    <row r="51" spans="2:54" x14ac:dyDescent="0.25">
      <c r="B51" s="5">
        <v>10.3</v>
      </c>
      <c r="C51" s="5">
        <v>88</v>
      </c>
      <c r="D51" s="5">
        <v>8.3000000000000007</v>
      </c>
      <c r="E51" s="5">
        <v>10.3</v>
      </c>
      <c r="F51" s="5">
        <v>3.2</v>
      </c>
      <c r="G51" s="5">
        <v>6.1</v>
      </c>
      <c r="H51" s="5">
        <v>1023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54.5</v>
      </c>
      <c r="O51">
        <v>217.1</v>
      </c>
      <c r="P51">
        <v>9.8000000000000007</v>
      </c>
      <c r="Q51">
        <v>10.8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726">
        <v>9.6</v>
      </c>
      <c r="AM51" s="726">
        <v>93</v>
      </c>
      <c r="AN51" s="726">
        <v>8.5</v>
      </c>
      <c r="AO51" s="726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5">
        <v>2.9166666666666698E-2</v>
      </c>
    </row>
    <row r="52" spans="2:54" x14ac:dyDescent="0.25">
      <c r="B52" s="5">
        <v>10.3</v>
      </c>
      <c r="C52" s="5">
        <v>88</v>
      </c>
      <c r="D52" s="5">
        <v>8.3000000000000007</v>
      </c>
      <c r="E52" s="5">
        <v>10.3</v>
      </c>
      <c r="F52" s="5">
        <v>5</v>
      </c>
      <c r="G52" s="5">
        <v>5.8</v>
      </c>
      <c r="H52" s="5">
        <v>1023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54.5</v>
      </c>
      <c r="O52">
        <v>217.1</v>
      </c>
      <c r="P52">
        <v>9.8000000000000007</v>
      </c>
      <c r="Q52">
        <v>10.8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726">
        <v>9.6</v>
      </c>
      <c r="AM52" s="726">
        <v>93</v>
      </c>
      <c r="AN52" s="726">
        <v>8.5</v>
      </c>
      <c r="AO52" s="726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5">
        <v>2.9861111111111099E-2</v>
      </c>
    </row>
    <row r="53" spans="2:54" x14ac:dyDescent="0.25">
      <c r="B53" s="5">
        <v>10.3</v>
      </c>
      <c r="C53" s="5">
        <v>88</v>
      </c>
      <c r="D53" s="5">
        <v>8.3000000000000007</v>
      </c>
      <c r="E53" s="5">
        <v>10.3</v>
      </c>
      <c r="F53" s="5">
        <v>8.3000000000000007</v>
      </c>
      <c r="G53" s="5">
        <v>8.6</v>
      </c>
      <c r="H53" s="5">
        <v>1022.9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54.5</v>
      </c>
      <c r="O53">
        <v>217.1</v>
      </c>
      <c r="P53">
        <v>9.8000000000000007</v>
      </c>
      <c r="Q53">
        <v>10.8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726">
        <v>9.6999999999999993</v>
      </c>
      <c r="AM53" s="726">
        <v>93</v>
      </c>
      <c r="AN53" s="726">
        <v>8.6</v>
      </c>
      <c r="AO53" s="726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5">
        <v>3.05555555555556E-2</v>
      </c>
    </row>
    <row r="54" spans="2:54" x14ac:dyDescent="0.25">
      <c r="B54" s="5">
        <v>10.4</v>
      </c>
      <c r="C54" s="5">
        <v>88</v>
      </c>
      <c r="D54" s="5">
        <v>8.4</v>
      </c>
      <c r="E54" s="5">
        <v>10.4</v>
      </c>
      <c r="F54" s="5">
        <v>3.2</v>
      </c>
      <c r="G54" s="5">
        <v>5</v>
      </c>
      <c r="H54" s="5">
        <v>1023.1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54.5</v>
      </c>
      <c r="O54">
        <v>217.1</v>
      </c>
      <c r="P54">
        <v>9.8000000000000007</v>
      </c>
      <c r="Q54">
        <v>10.8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726">
        <v>9.6999999999999993</v>
      </c>
      <c r="AM54" s="726">
        <v>93</v>
      </c>
      <c r="AN54" s="726">
        <v>8.6</v>
      </c>
      <c r="AO54" s="726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5">
        <v>3.125E-2</v>
      </c>
    </row>
    <row r="55" spans="2:54" x14ac:dyDescent="0.25">
      <c r="B55" s="5">
        <v>10.4</v>
      </c>
      <c r="C55" s="5">
        <v>88</v>
      </c>
      <c r="D55" s="5">
        <v>8.4</v>
      </c>
      <c r="E55" s="5">
        <v>10.4</v>
      </c>
      <c r="F55" s="5">
        <v>8.3000000000000007</v>
      </c>
      <c r="G55" s="5">
        <v>9.6999999999999993</v>
      </c>
      <c r="H55" s="5">
        <v>1023.2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54.5</v>
      </c>
      <c r="O55">
        <v>217.1</v>
      </c>
      <c r="P55">
        <v>9.8000000000000007</v>
      </c>
      <c r="Q55">
        <v>10.8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726">
        <v>9.6999999999999993</v>
      </c>
      <c r="AM55" s="726">
        <v>93</v>
      </c>
      <c r="AN55" s="726">
        <v>8.6</v>
      </c>
      <c r="AO55" s="726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5">
        <v>3.19444444444444E-2</v>
      </c>
    </row>
    <row r="56" spans="2:54" x14ac:dyDescent="0.25">
      <c r="B56" s="5">
        <v>10.4</v>
      </c>
      <c r="C56" s="5">
        <v>88</v>
      </c>
      <c r="D56" s="5">
        <v>8.4</v>
      </c>
      <c r="E56" s="5">
        <v>10.4</v>
      </c>
      <c r="F56" s="5">
        <v>2.9</v>
      </c>
      <c r="G56" s="5">
        <v>4.3</v>
      </c>
      <c r="H56" s="5">
        <v>1023.1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54.5</v>
      </c>
      <c r="O56">
        <v>217.1</v>
      </c>
      <c r="P56">
        <v>9.8000000000000007</v>
      </c>
      <c r="Q56">
        <v>10.8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726">
        <v>9.6999999999999993</v>
      </c>
      <c r="AM56" s="726">
        <v>93</v>
      </c>
      <c r="AN56" s="726">
        <v>8.6</v>
      </c>
      <c r="AO56" s="726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5">
        <v>3.2638888888888898E-2</v>
      </c>
    </row>
    <row r="57" spans="2:54" x14ac:dyDescent="0.25">
      <c r="B57" s="5">
        <v>10.4</v>
      </c>
      <c r="C57" s="5">
        <v>88</v>
      </c>
      <c r="D57" s="5">
        <v>8.4</v>
      </c>
      <c r="E57" s="5">
        <v>10.4</v>
      </c>
      <c r="F57" s="5">
        <v>4</v>
      </c>
      <c r="G57" s="5">
        <v>7.6</v>
      </c>
      <c r="H57" s="5">
        <v>1023.2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54.5</v>
      </c>
      <c r="O57">
        <v>217.1</v>
      </c>
      <c r="P57">
        <v>9.9</v>
      </c>
      <c r="Q57">
        <v>10.8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726">
        <v>9.6999999999999993</v>
      </c>
      <c r="AM57" s="726">
        <v>93</v>
      </c>
      <c r="AN57" s="726">
        <v>8.6</v>
      </c>
      <c r="AO57" s="726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5">
        <v>3.3333333333333298E-2</v>
      </c>
    </row>
    <row r="58" spans="2:54" x14ac:dyDescent="0.25">
      <c r="B58" s="5">
        <v>10.4</v>
      </c>
      <c r="C58" s="5">
        <v>88</v>
      </c>
      <c r="D58" s="5">
        <v>8.4</v>
      </c>
      <c r="E58" s="5">
        <v>10.4</v>
      </c>
      <c r="F58" s="5">
        <v>5.4</v>
      </c>
      <c r="G58" s="5">
        <v>6.8</v>
      </c>
      <c r="H58" s="5">
        <v>1023.2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54.5</v>
      </c>
      <c r="O58">
        <v>217.1</v>
      </c>
      <c r="P58">
        <v>9.9</v>
      </c>
      <c r="Q58">
        <v>10.8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726">
        <v>9.6999999999999993</v>
      </c>
      <c r="AM58" s="726">
        <v>93</v>
      </c>
      <c r="AN58" s="726">
        <v>8.6</v>
      </c>
      <c r="AO58" s="726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5">
        <v>3.4027777777777803E-2</v>
      </c>
    </row>
    <row r="59" spans="2:54" x14ac:dyDescent="0.25">
      <c r="B59" s="5">
        <v>10.4</v>
      </c>
      <c r="C59" s="5">
        <v>88</v>
      </c>
      <c r="D59" s="5">
        <v>8.4</v>
      </c>
      <c r="E59" s="5">
        <v>10.4</v>
      </c>
      <c r="F59" s="5">
        <v>6.8</v>
      </c>
      <c r="G59" s="5">
        <v>8.3000000000000007</v>
      </c>
      <c r="H59" s="5">
        <v>1023.3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54.5</v>
      </c>
      <c r="O59">
        <v>217.1</v>
      </c>
      <c r="P59">
        <v>9.9</v>
      </c>
      <c r="Q59">
        <v>10.8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726">
        <v>9.6999999999999993</v>
      </c>
      <c r="AM59" s="726">
        <v>93</v>
      </c>
      <c r="AN59" s="726">
        <v>8.6</v>
      </c>
      <c r="AO59" s="726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5">
        <v>3.4722222222222203E-2</v>
      </c>
    </row>
    <row r="60" spans="2:54" x14ac:dyDescent="0.25">
      <c r="B60" s="5">
        <v>10.4</v>
      </c>
      <c r="C60" s="5">
        <v>88</v>
      </c>
      <c r="D60" s="5">
        <v>8.4</v>
      </c>
      <c r="E60" s="5">
        <v>10.4</v>
      </c>
      <c r="F60" s="5">
        <v>3.6</v>
      </c>
      <c r="G60" s="5">
        <v>7.6</v>
      </c>
      <c r="H60" s="5">
        <v>1023.2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54.5</v>
      </c>
      <c r="O60">
        <v>217.1</v>
      </c>
      <c r="P60">
        <v>9.9</v>
      </c>
      <c r="Q60">
        <v>10.8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726">
        <v>9.6999999999999993</v>
      </c>
      <c r="AM60" s="726">
        <v>93</v>
      </c>
      <c r="AN60" s="726">
        <v>8.6</v>
      </c>
      <c r="AO60" s="726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5">
        <v>3.54166666666667E-2</v>
      </c>
    </row>
    <row r="61" spans="2:54" x14ac:dyDescent="0.25">
      <c r="B61" s="5">
        <v>10.4</v>
      </c>
      <c r="C61" s="5">
        <v>88</v>
      </c>
      <c r="D61" s="5">
        <v>8.4</v>
      </c>
      <c r="E61" s="5">
        <v>10.4</v>
      </c>
      <c r="F61" s="5">
        <v>6.1</v>
      </c>
      <c r="G61" s="5">
        <v>9.6999999999999993</v>
      </c>
      <c r="H61" s="5">
        <v>1023.4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54.5</v>
      </c>
      <c r="O61">
        <v>217.1</v>
      </c>
      <c r="P61">
        <v>9.9</v>
      </c>
      <c r="Q61">
        <v>10.9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726">
        <v>9.8000000000000007</v>
      </c>
      <c r="AM61" s="726">
        <v>93</v>
      </c>
      <c r="AN61" s="726">
        <v>8.6999999999999993</v>
      </c>
      <c r="AO61" s="726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5">
        <v>3.6111111111111101E-2</v>
      </c>
    </row>
    <row r="62" spans="2:54" x14ac:dyDescent="0.25">
      <c r="B62" s="5">
        <v>10.4</v>
      </c>
      <c r="C62" s="5">
        <v>88</v>
      </c>
      <c r="D62" s="5">
        <v>8.4</v>
      </c>
      <c r="E62" s="5">
        <v>10.4</v>
      </c>
      <c r="F62" s="5">
        <v>5</v>
      </c>
      <c r="G62" s="5">
        <v>10.1</v>
      </c>
      <c r="H62" s="5">
        <v>1023.3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54.5</v>
      </c>
      <c r="O62">
        <v>217.1</v>
      </c>
      <c r="P62">
        <v>9.9</v>
      </c>
      <c r="Q62">
        <v>10.8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726">
        <v>9.8000000000000007</v>
      </c>
      <c r="AM62" s="726">
        <v>93</v>
      </c>
      <c r="AN62" s="726">
        <v>8.6999999999999993</v>
      </c>
      <c r="AO62" s="726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5">
        <v>3.6805555555555598E-2</v>
      </c>
    </row>
    <row r="63" spans="2:54" x14ac:dyDescent="0.25">
      <c r="B63" s="5">
        <v>10.4</v>
      </c>
      <c r="C63" s="5">
        <v>88</v>
      </c>
      <c r="D63" s="5">
        <v>8.4</v>
      </c>
      <c r="E63" s="5">
        <v>10.4</v>
      </c>
      <c r="F63" s="5">
        <v>3.2</v>
      </c>
      <c r="G63" s="5">
        <v>6.8</v>
      </c>
      <c r="H63" s="5">
        <v>1023.4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54.5</v>
      </c>
      <c r="O63">
        <v>217.1</v>
      </c>
      <c r="P63">
        <v>9.9</v>
      </c>
      <c r="Q63">
        <v>10.8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726">
        <v>9.8000000000000007</v>
      </c>
      <c r="AM63" s="726">
        <v>93</v>
      </c>
      <c r="AN63" s="726">
        <v>8.6999999999999993</v>
      </c>
      <c r="AO63" s="726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5">
        <v>3.7499999999999999E-2</v>
      </c>
    </row>
    <row r="64" spans="2:54" x14ac:dyDescent="0.25">
      <c r="B64" s="5">
        <v>10.4</v>
      </c>
      <c r="C64" s="5">
        <v>88</v>
      </c>
      <c r="D64" s="5">
        <v>8.4</v>
      </c>
      <c r="E64" s="5">
        <v>10.4</v>
      </c>
      <c r="F64" s="5">
        <v>4.3</v>
      </c>
      <c r="G64" s="5">
        <v>7.2</v>
      </c>
      <c r="H64" s="5">
        <v>1023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54.5</v>
      </c>
      <c r="O64">
        <v>217.1</v>
      </c>
      <c r="P64">
        <v>9.9</v>
      </c>
      <c r="Q64">
        <v>10.8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726">
        <v>9.8000000000000007</v>
      </c>
      <c r="AM64" s="726">
        <v>93</v>
      </c>
      <c r="AN64" s="726">
        <v>8.6999999999999993</v>
      </c>
      <c r="AO64" s="726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5">
        <v>3.8194444444444399E-2</v>
      </c>
    </row>
    <row r="65" spans="2:54" x14ac:dyDescent="0.25">
      <c r="B65" s="5">
        <v>10.4</v>
      </c>
      <c r="C65" s="5">
        <v>88</v>
      </c>
      <c r="D65" s="5">
        <v>8.4</v>
      </c>
      <c r="E65" s="5">
        <v>10.4</v>
      </c>
      <c r="F65" s="5">
        <v>3.2</v>
      </c>
      <c r="G65" s="5">
        <v>7.2</v>
      </c>
      <c r="H65" s="5">
        <v>1023.2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54.5</v>
      </c>
      <c r="O65">
        <v>217.1</v>
      </c>
      <c r="P65">
        <v>9.9</v>
      </c>
      <c r="Q65">
        <v>10.8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726">
        <v>9.9</v>
      </c>
      <c r="AM65" s="726">
        <v>93</v>
      </c>
      <c r="AN65" s="726">
        <v>8.8000000000000007</v>
      </c>
      <c r="AO65" s="726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5">
        <v>3.8888888888888903E-2</v>
      </c>
    </row>
    <row r="66" spans="2:54" x14ac:dyDescent="0.25">
      <c r="B66" s="5">
        <v>10.4</v>
      </c>
      <c r="C66" s="5">
        <v>88</v>
      </c>
      <c r="D66" s="5">
        <v>8.4</v>
      </c>
      <c r="E66" s="5">
        <v>10.4</v>
      </c>
      <c r="F66" s="5">
        <v>7.2</v>
      </c>
      <c r="G66" s="5">
        <v>7.2</v>
      </c>
      <c r="H66" s="5">
        <v>1023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54.5</v>
      </c>
      <c r="O66">
        <v>217.1</v>
      </c>
      <c r="P66">
        <v>9.9</v>
      </c>
      <c r="Q66">
        <v>10.8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726">
        <v>9.9</v>
      </c>
      <c r="AM66" s="726">
        <v>93</v>
      </c>
      <c r="AN66" s="726">
        <v>8.8000000000000007</v>
      </c>
      <c r="AO66" s="726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5">
        <v>3.9583333333333297E-2</v>
      </c>
    </row>
    <row r="67" spans="2:54" x14ac:dyDescent="0.25">
      <c r="B67" s="5">
        <v>10.4</v>
      </c>
      <c r="C67" s="5">
        <v>88</v>
      </c>
      <c r="D67" s="5">
        <v>8.4</v>
      </c>
      <c r="E67" s="5">
        <v>10.4</v>
      </c>
      <c r="F67" s="5">
        <v>6.5</v>
      </c>
      <c r="G67" s="5">
        <v>7.2</v>
      </c>
      <c r="H67" s="5">
        <v>1023.2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54.5</v>
      </c>
      <c r="O67">
        <v>217.1</v>
      </c>
      <c r="P67">
        <v>9.9</v>
      </c>
      <c r="Q67">
        <v>10.9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726">
        <v>9.9</v>
      </c>
      <c r="AM67" s="726">
        <v>93</v>
      </c>
      <c r="AN67" s="726">
        <v>8.8000000000000007</v>
      </c>
      <c r="AO67" s="726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5">
        <v>4.0277777777777801E-2</v>
      </c>
    </row>
    <row r="68" spans="2:54" x14ac:dyDescent="0.25">
      <c r="B68" s="5">
        <v>10.4</v>
      </c>
      <c r="C68" s="5">
        <v>88</v>
      </c>
      <c r="D68" s="5">
        <v>8.4</v>
      </c>
      <c r="E68" s="5">
        <v>10.4</v>
      </c>
      <c r="F68" s="5">
        <v>6.8</v>
      </c>
      <c r="G68" s="5">
        <v>8.3000000000000007</v>
      </c>
      <c r="H68" s="5">
        <v>1023.1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54.5</v>
      </c>
      <c r="O68">
        <v>217.1</v>
      </c>
      <c r="P68">
        <v>9.9</v>
      </c>
      <c r="Q68">
        <v>10.8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726">
        <v>9.9</v>
      </c>
      <c r="AM68" s="726">
        <v>93</v>
      </c>
      <c r="AN68" s="726">
        <v>8.8000000000000007</v>
      </c>
      <c r="AO68" s="726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5">
        <v>4.0972222222222202E-2</v>
      </c>
    </row>
    <row r="69" spans="2:54" x14ac:dyDescent="0.25">
      <c r="B69" s="5">
        <v>10.4</v>
      </c>
      <c r="C69" s="5">
        <v>88</v>
      </c>
      <c r="D69" s="5">
        <v>8.4</v>
      </c>
      <c r="E69" s="5">
        <v>10.4</v>
      </c>
      <c r="F69" s="5">
        <v>11.2</v>
      </c>
      <c r="G69" s="5">
        <v>11.9</v>
      </c>
      <c r="H69" s="5">
        <v>1022.8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54.5</v>
      </c>
      <c r="O69">
        <v>217.1</v>
      </c>
      <c r="P69">
        <v>9.9</v>
      </c>
      <c r="Q69">
        <v>10.9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726">
        <v>9.9</v>
      </c>
      <c r="AM69" s="726">
        <v>93</v>
      </c>
      <c r="AN69" s="726">
        <v>8.8000000000000007</v>
      </c>
      <c r="AO69" s="726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5">
        <v>4.1666666666666699E-2</v>
      </c>
    </row>
    <row r="70" spans="2:54" x14ac:dyDescent="0.25">
      <c r="B70" s="5">
        <v>10.4</v>
      </c>
      <c r="C70" s="5">
        <v>88</v>
      </c>
      <c r="D70" s="5">
        <v>8.4</v>
      </c>
      <c r="E70" s="5">
        <v>10.4</v>
      </c>
      <c r="F70" s="5">
        <v>4.7</v>
      </c>
      <c r="G70" s="5">
        <v>6.1</v>
      </c>
      <c r="H70" s="5">
        <v>1023.2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54.5</v>
      </c>
      <c r="O70">
        <v>217.1</v>
      </c>
      <c r="P70">
        <v>9.9</v>
      </c>
      <c r="Q70">
        <v>10.8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726">
        <v>9.9</v>
      </c>
      <c r="AM70" s="726">
        <v>93</v>
      </c>
      <c r="AN70" s="726">
        <v>8.8000000000000007</v>
      </c>
      <c r="AO70" s="726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5">
        <v>4.2361111111111099E-2</v>
      </c>
    </row>
    <row r="71" spans="2:54" x14ac:dyDescent="0.25">
      <c r="B71" s="5">
        <v>10.4</v>
      </c>
      <c r="C71" s="5">
        <v>88</v>
      </c>
      <c r="D71" s="5">
        <v>8.4</v>
      </c>
      <c r="E71" s="5">
        <v>10.4</v>
      </c>
      <c r="F71" s="5">
        <v>4.7</v>
      </c>
      <c r="G71" s="5">
        <v>5.4</v>
      </c>
      <c r="H71" s="5">
        <v>1023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54.5</v>
      </c>
      <c r="O71">
        <v>217.1</v>
      </c>
      <c r="P71">
        <v>9.9</v>
      </c>
      <c r="Q71">
        <v>10.8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726">
        <v>9.9</v>
      </c>
      <c r="AM71" s="726">
        <v>93</v>
      </c>
      <c r="AN71" s="726">
        <v>8.8000000000000007</v>
      </c>
      <c r="AO71" s="726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5">
        <v>4.3055555555555597E-2</v>
      </c>
    </row>
    <row r="72" spans="2:54" x14ac:dyDescent="0.25">
      <c r="B72" s="5">
        <v>10.4</v>
      </c>
      <c r="C72" s="5">
        <v>88</v>
      </c>
      <c r="D72" s="5">
        <v>8.4</v>
      </c>
      <c r="E72" s="5">
        <v>10.4</v>
      </c>
      <c r="F72" s="5">
        <v>0</v>
      </c>
      <c r="G72" s="5">
        <v>4</v>
      </c>
      <c r="H72" s="5">
        <v>1023.1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54.5</v>
      </c>
      <c r="O72">
        <v>217.1</v>
      </c>
      <c r="P72">
        <v>9.9</v>
      </c>
      <c r="Q72">
        <v>10.8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2"/>
      <c r="AD72" s="54">
        <v>4.3749999999999997E-2</v>
      </c>
      <c r="AL72" s="726">
        <v>9.9</v>
      </c>
      <c r="AM72" s="726">
        <v>93</v>
      </c>
      <c r="AN72" s="726">
        <v>8.8000000000000007</v>
      </c>
      <c r="AO72" s="726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5">
        <v>4.3749999999999997E-2</v>
      </c>
    </row>
    <row r="73" spans="2:54" x14ac:dyDescent="0.25">
      <c r="B73" s="5">
        <v>10.4</v>
      </c>
      <c r="C73" s="5">
        <v>88</v>
      </c>
      <c r="D73" s="5">
        <v>8.4</v>
      </c>
      <c r="E73" s="5">
        <v>10.4</v>
      </c>
      <c r="F73" s="5">
        <v>6.5</v>
      </c>
      <c r="G73" s="5">
        <v>9</v>
      </c>
      <c r="H73" s="5">
        <v>1023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54.5</v>
      </c>
      <c r="O73">
        <v>217.1</v>
      </c>
      <c r="P73">
        <v>9.9</v>
      </c>
      <c r="Q73">
        <v>10.8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2"/>
      <c r="AD73" s="54">
        <v>4.4444444444444398E-2</v>
      </c>
      <c r="AL73" s="726">
        <v>9.9</v>
      </c>
      <c r="AM73" s="726">
        <v>93</v>
      </c>
      <c r="AN73" s="726">
        <v>8.8000000000000007</v>
      </c>
      <c r="AO73" s="726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5">
        <v>4.4444444444444398E-2</v>
      </c>
    </row>
    <row r="74" spans="2:54" x14ac:dyDescent="0.25">
      <c r="B74" s="5">
        <v>10.4</v>
      </c>
      <c r="C74" s="5">
        <v>88</v>
      </c>
      <c r="D74" s="5">
        <v>8.4</v>
      </c>
      <c r="E74" s="5">
        <v>10.4</v>
      </c>
      <c r="F74" s="5">
        <v>2.2000000000000002</v>
      </c>
      <c r="G74" s="5">
        <v>2.9</v>
      </c>
      <c r="H74" s="5">
        <v>1023.1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54.5</v>
      </c>
      <c r="O74">
        <v>217.1</v>
      </c>
      <c r="P74">
        <v>9.9</v>
      </c>
      <c r="Q74">
        <v>10.8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2"/>
      <c r="AD74" s="54">
        <v>4.5138888888888902E-2</v>
      </c>
      <c r="AL74" s="726">
        <v>9.9</v>
      </c>
      <c r="AM74" s="726">
        <v>93</v>
      </c>
      <c r="AN74" s="726">
        <v>8.8000000000000007</v>
      </c>
      <c r="AO74" s="726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5">
        <v>4.5138888888888902E-2</v>
      </c>
    </row>
    <row r="75" spans="2:54" x14ac:dyDescent="0.25">
      <c r="B75" s="5">
        <v>10.4</v>
      </c>
      <c r="C75" s="5">
        <v>88</v>
      </c>
      <c r="D75" s="5">
        <v>8.4</v>
      </c>
      <c r="E75" s="5">
        <v>10.4</v>
      </c>
      <c r="F75" s="5">
        <v>5.4</v>
      </c>
      <c r="G75" s="5">
        <v>6.1</v>
      </c>
      <c r="H75" s="5">
        <v>1023.2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54.5</v>
      </c>
      <c r="O75">
        <v>217.1</v>
      </c>
      <c r="P75">
        <v>9.9</v>
      </c>
      <c r="Q75">
        <v>10.8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2"/>
      <c r="AD75" s="54">
        <v>4.5833333333333302E-2</v>
      </c>
      <c r="AL75" s="726">
        <v>9.9</v>
      </c>
      <c r="AM75" s="726">
        <v>93</v>
      </c>
      <c r="AN75" s="726">
        <v>8.8000000000000007</v>
      </c>
      <c r="AO75" s="726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5">
        <v>4.5833333333333302E-2</v>
      </c>
    </row>
    <row r="76" spans="2:54" x14ac:dyDescent="0.25">
      <c r="B76" s="5">
        <v>10.4</v>
      </c>
      <c r="C76" s="5">
        <v>88</v>
      </c>
      <c r="D76" s="5">
        <v>8.4</v>
      </c>
      <c r="E76" s="5">
        <v>10.4</v>
      </c>
      <c r="F76" s="5">
        <v>3.6</v>
      </c>
      <c r="G76" s="5">
        <v>4</v>
      </c>
      <c r="H76" s="5">
        <v>1022.9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54.5</v>
      </c>
      <c r="O76">
        <v>217.1</v>
      </c>
      <c r="P76">
        <v>9.8000000000000007</v>
      </c>
      <c r="Q76">
        <v>10.7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2"/>
      <c r="AD76" s="54">
        <v>4.65277777777778E-2</v>
      </c>
      <c r="AL76" s="726">
        <v>10</v>
      </c>
      <c r="AM76" s="726">
        <v>93</v>
      </c>
      <c r="AN76" s="726">
        <v>8.9</v>
      </c>
      <c r="AO76" s="726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5">
        <v>4.65277777777778E-2</v>
      </c>
    </row>
    <row r="77" spans="2:54" x14ac:dyDescent="0.25">
      <c r="B77" s="5">
        <v>10.4</v>
      </c>
      <c r="C77" s="5">
        <v>88</v>
      </c>
      <c r="D77" s="5">
        <v>8.4</v>
      </c>
      <c r="E77" s="5">
        <v>10.4</v>
      </c>
      <c r="F77" s="5">
        <v>9.4</v>
      </c>
      <c r="G77" s="5">
        <v>10.8</v>
      </c>
      <c r="H77" s="5">
        <v>1023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54.5</v>
      </c>
      <c r="O77">
        <v>217.1</v>
      </c>
      <c r="P77">
        <v>9.8000000000000007</v>
      </c>
      <c r="Q77">
        <v>10.7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2"/>
      <c r="AD77" s="54">
        <v>4.72222222222222E-2</v>
      </c>
      <c r="AL77" s="726">
        <v>10</v>
      </c>
      <c r="AM77" s="726">
        <v>93</v>
      </c>
      <c r="AN77" s="726">
        <v>8.9</v>
      </c>
      <c r="AO77" s="726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5">
        <v>4.72222222222222E-2</v>
      </c>
    </row>
    <row r="78" spans="2:54" x14ac:dyDescent="0.25">
      <c r="B78" s="5">
        <v>10.4</v>
      </c>
      <c r="C78" s="5">
        <v>88</v>
      </c>
      <c r="D78" s="5">
        <v>8.4</v>
      </c>
      <c r="E78" s="5">
        <v>10.4</v>
      </c>
      <c r="F78" s="5">
        <v>9.4</v>
      </c>
      <c r="G78" s="5">
        <v>10.4</v>
      </c>
      <c r="H78" s="5">
        <v>1023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54.5</v>
      </c>
      <c r="O78">
        <v>217.1</v>
      </c>
      <c r="P78">
        <v>9.9</v>
      </c>
      <c r="Q78">
        <v>10.7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2"/>
      <c r="AD78" s="54">
        <v>4.7916666666666698E-2</v>
      </c>
      <c r="AL78" s="726">
        <v>10</v>
      </c>
      <c r="AM78" s="726">
        <v>93</v>
      </c>
      <c r="AN78" s="726">
        <v>8.9</v>
      </c>
      <c r="AO78" s="726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5">
        <v>4.7916666666666698E-2</v>
      </c>
    </row>
    <row r="79" spans="2:54" x14ac:dyDescent="0.25">
      <c r="B79" s="5">
        <v>10.4</v>
      </c>
      <c r="C79" s="5">
        <v>88</v>
      </c>
      <c r="D79" s="5">
        <v>8.4</v>
      </c>
      <c r="E79" s="5">
        <v>10.4</v>
      </c>
      <c r="F79" s="5">
        <v>6.8</v>
      </c>
      <c r="G79" s="5">
        <v>10.1</v>
      </c>
      <c r="H79" s="5">
        <v>1022.9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54.5</v>
      </c>
      <c r="O79">
        <v>217.1</v>
      </c>
      <c r="P79">
        <v>9.8000000000000007</v>
      </c>
      <c r="Q79">
        <v>10.7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2"/>
      <c r="AD79" s="54">
        <v>4.8611111111111098E-2</v>
      </c>
      <c r="AL79" s="726">
        <v>10.1</v>
      </c>
      <c r="AM79" s="726">
        <v>93</v>
      </c>
      <c r="AN79" s="726">
        <v>9</v>
      </c>
      <c r="AO79" s="726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5">
        <v>4.8611111111111098E-2</v>
      </c>
    </row>
    <row r="80" spans="2:54" x14ac:dyDescent="0.25">
      <c r="B80" s="5">
        <v>10.4</v>
      </c>
      <c r="C80" s="5">
        <v>88</v>
      </c>
      <c r="D80" s="5">
        <v>8.4</v>
      </c>
      <c r="E80" s="5">
        <v>10.4</v>
      </c>
      <c r="F80" s="5">
        <v>5</v>
      </c>
      <c r="G80" s="5">
        <v>13.3</v>
      </c>
      <c r="H80" s="5">
        <v>1023.2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54.5</v>
      </c>
      <c r="O80">
        <v>217.1</v>
      </c>
      <c r="P80">
        <v>9.9</v>
      </c>
      <c r="Q80">
        <v>10.7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2"/>
      <c r="AD80" s="54">
        <v>4.9305555555555602E-2</v>
      </c>
      <c r="AL80" s="726">
        <v>10.1</v>
      </c>
      <c r="AM80" s="726">
        <v>93</v>
      </c>
      <c r="AN80" s="726">
        <v>9</v>
      </c>
      <c r="AO80" s="726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5">
        <v>4.9305555555555602E-2</v>
      </c>
    </row>
    <row r="81" spans="2:54" x14ac:dyDescent="0.25">
      <c r="B81" s="5">
        <v>10.4</v>
      </c>
      <c r="C81" s="5">
        <v>88</v>
      </c>
      <c r="D81" s="5">
        <v>8.4</v>
      </c>
      <c r="E81" s="5">
        <v>10.4</v>
      </c>
      <c r="F81" s="5">
        <v>6.5</v>
      </c>
      <c r="G81" s="5">
        <v>8.3000000000000007</v>
      </c>
      <c r="H81" s="5">
        <v>1022.9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54.5</v>
      </c>
      <c r="O81">
        <v>217.1</v>
      </c>
      <c r="P81">
        <v>9.9</v>
      </c>
      <c r="Q81">
        <v>10.7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2"/>
      <c r="AD81" s="54">
        <v>0.05</v>
      </c>
      <c r="AL81" s="726">
        <v>10.1</v>
      </c>
      <c r="AM81" s="726">
        <v>93</v>
      </c>
      <c r="AN81" s="726">
        <v>9</v>
      </c>
      <c r="AO81" s="726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5">
        <v>0.05</v>
      </c>
    </row>
    <row r="82" spans="2:54" x14ac:dyDescent="0.25">
      <c r="B82" s="5">
        <v>10.4</v>
      </c>
      <c r="C82" s="5">
        <v>88</v>
      </c>
      <c r="D82" s="5">
        <v>8.4</v>
      </c>
      <c r="E82" s="5">
        <v>10.4</v>
      </c>
      <c r="F82" s="5">
        <v>7.9</v>
      </c>
      <c r="G82" s="5">
        <v>8.6</v>
      </c>
      <c r="H82" s="5">
        <v>1022.9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54.5</v>
      </c>
      <c r="O82">
        <v>217.1</v>
      </c>
      <c r="P82">
        <v>9.9</v>
      </c>
      <c r="Q82">
        <v>10.7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2"/>
      <c r="AD82" s="54">
        <v>5.0694444444444403E-2</v>
      </c>
      <c r="AL82" s="726">
        <v>10.1</v>
      </c>
      <c r="AM82" s="726">
        <v>93</v>
      </c>
      <c r="AN82" s="726">
        <v>9</v>
      </c>
      <c r="AO82" s="726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5">
        <v>5.0694444444444403E-2</v>
      </c>
    </row>
    <row r="83" spans="2:54" x14ac:dyDescent="0.25">
      <c r="B83" s="5">
        <v>10.4</v>
      </c>
      <c r="C83" s="5">
        <v>88</v>
      </c>
      <c r="D83" s="5">
        <v>8.4</v>
      </c>
      <c r="E83" s="5">
        <v>10.4</v>
      </c>
      <c r="F83" s="5">
        <v>6.1</v>
      </c>
      <c r="G83" s="5">
        <v>7.9</v>
      </c>
      <c r="H83" s="5">
        <v>1022.9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54.5</v>
      </c>
      <c r="O83">
        <v>217.1</v>
      </c>
      <c r="P83">
        <v>9.9</v>
      </c>
      <c r="Q83">
        <v>10.7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2"/>
      <c r="AD83" s="54">
        <v>5.1388888888888901E-2</v>
      </c>
      <c r="AL83" s="726">
        <v>10.1</v>
      </c>
      <c r="AM83" s="726">
        <v>93</v>
      </c>
      <c r="AN83" s="726">
        <v>9</v>
      </c>
      <c r="AO83" s="726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5">
        <v>5.1388888888888901E-2</v>
      </c>
    </row>
    <row r="84" spans="2:54" x14ac:dyDescent="0.25">
      <c r="B84" s="5">
        <v>10.4</v>
      </c>
      <c r="C84" s="5">
        <v>88</v>
      </c>
      <c r="D84" s="5">
        <v>8.4</v>
      </c>
      <c r="E84" s="5">
        <v>10.4</v>
      </c>
      <c r="F84" s="5">
        <v>4.3</v>
      </c>
      <c r="G84" s="5">
        <v>6.8</v>
      </c>
      <c r="H84" s="5">
        <v>1022.9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54.5</v>
      </c>
      <c r="O84">
        <v>217.1</v>
      </c>
      <c r="P84">
        <v>9.9</v>
      </c>
      <c r="Q84">
        <v>10.7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2"/>
      <c r="AD84" s="54">
        <v>5.2083333333333301E-2</v>
      </c>
      <c r="AL84" s="726">
        <v>10.1</v>
      </c>
      <c r="AM84" s="726">
        <v>93</v>
      </c>
      <c r="AN84" s="726">
        <v>9</v>
      </c>
      <c r="AO84" s="726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5">
        <v>5.2083333333333301E-2</v>
      </c>
    </row>
    <row r="85" spans="2:54" x14ac:dyDescent="0.25">
      <c r="B85" s="5">
        <v>10.4</v>
      </c>
      <c r="C85" s="5">
        <v>88</v>
      </c>
      <c r="D85" s="5">
        <v>8.4</v>
      </c>
      <c r="E85" s="5">
        <v>10.4</v>
      </c>
      <c r="F85" s="5">
        <v>6.8</v>
      </c>
      <c r="G85" s="5">
        <v>9.4</v>
      </c>
      <c r="H85" s="5">
        <v>1022.7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54.5</v>
      </c>
      <c r="O85">
        <v>217.1</v>
      </c>
      <c r="P85">
        <v>9.9</v>
      </c>
      <c r="Q85">
        <v>10.7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2"/>
      <c r="AD85" s="54">
        <v>5.2777777777777798E-2</v>
      </c>
      <c r="AL85" s="726">
        <v>10.1</v>
      </c>
      <c r="AM85" s="726">
        <v>93</v>
      </c>
      <c r="AN85" s="726">
        <v>9</v>
      </c>
      <c r="AO85" s="726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5">
        <v>5.2777777777777798E-2</v>
      </c>
    </row>
    <row r="86" spans="2:54" x14ac:dyDescent="0.25">
      <c r="B86" s="5">
        <v>10.4</v>
      </c>
      <c r="C86" s="5">
        <v>88</v>
      </c>
      <c r="D86" s="5">
        <v>8.4</v>
      </c>
      <c r="E86" s="5">
        <v>10.4</v>
      </c>
      <c r="F86" s="5">
        <v>9</v>
      </c>
      <c r="G86" s="5">
        <v>9</v>
      </c>
      <c r="H86" s="5">
        <v>1022.9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54.5</v>
      </c>
      <c r="O86">
        <v>217.1</v>
      </c>
      <c r="P86">
        <v>9.9</v>
      </c>
      <c r="Q86">
        <v>10.7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2"/>
      <c r="AD86" s="54">
        <v>5.3472222222222199E-2</v>
      </c>
      <c r="AL86" s="726">
        <v>10.1</v>
      </c>
      <c r="AM86" s="726">
        <v>93</v>
      </c>
      <c r="AN86" s="726">
        <v>9</v>
      </c>
      <c r="AO86" s="726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5">
        <v>5.3472222222222199E-2</v>
      </c>
    </row>
    <row r="87" spans="2:54" x14ac:dyDescent="0.25">
      <c r="B87" s="5">
        <v>10.4</v>
      </c>
      <c r="C87" s="5">
        <v>88</v>
      </c>
      <c r="D87" s="5">
        <v>8.4</v>
      </c>
      <c r="E87" s="5">
        <v>10.4</v>
      </c>
      <c r="F87" s="5">
        <v>2.9</v>
      </c>
      <c r="G87" s="5">
        <v>6.1</v>
      </c>
      <c r="H87" s="5">
        <v>1022.9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54.5</v>
      </c>
      <c r="O87">
        <v>217.1</v>
      </c>
      <c r="P87">
        <v>9.9</v>
      </c>
      <c r="Q87">
        <v>10.7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2"/>
      <c r="AD87" s="54">
        <v>5.4166666666666703E-2</v>
      </c>
      <c r="AL87" s="726">
        <v>10.1</v>
      </c>
      <c r="AM87" s="726">
        <v>93</v>
      </c>
      <c r="AN87" s="726">
        <v>9</v>
      </c>
      <c r="AO87" s="726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5">
        <v>5.4166666666666703E-2</v>
      </c>
    </row>
    <row r="88" spans="2:54" x14ac:dyDescent="0.25">
      <c r="B88" s="5">
        <v>10.4</v>
      </c>
      <c r="C88" s="5">
        <v>88</v>
      </c>
      <c r="D88" s="5">
        <v>8.4</v>
      </c>
      <c r="E88" s="5">
        <v>10.4</v>
      </c>
      <c r="F88" s="5">
        <v>4</v>
      </c>
      <c r="G88" s="5">
        <v>4</v>
      </c>
      <c r="H88" s="5">
        <v>1022.7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54.5</v>
      </c>
      <c r="O88">
        <v>217.1</v>
      </c>
      <c r="P88">
        <v>9.9</v>
      </c>
      <c r="Q88">
        <v>10.8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2"/>
      <c r="AD88" s="54">
        <v>5.4861111111111097E-2</v>
      </c>
      <c r="AL88" s="726">
        <v>10.1</v>
      </c>
      <c r="AM88" s="726">
        <v>93</v>
      </c>
      <c r="AN88" s="726">
        <v>9</v>
      </c>
      <c r="AO88" s="726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5">
        <v>5.4861111111111097E-2</v>
      </c>
    </row>
    <row r="89" spans="2:54" x14ac:dyDescent="0.25">
      <c r="B89" s="5">
        <v>10.4</v>
      </c>
      <c r="C89" s="5">
        <v>88</v>
      </c>
      <c r="D89" s="5">
        <v>8.4</v>
      </c>
      <c r="E89" s="5">
        <v>10.4</v>
      </c>
      <c r="F89" s="5">
        <v>4.3</v>
      </c>
      <c r="G89" s="5">
        <v>6.1</v>
      </c>
      <c r="H89" s="5">
        <v>1023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54.5</v>
      </c>
      <c r="O89">
        <v>217.1</v>
      </c>
      <c r="P89">
        <v>9.9</v>
      </c>
      <c r="Q89">
        <v>10.8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2"/>
      <c r="AD89" s="54">
        <v>5.5555555555555601E-2</v>
      </c>
      <c r="AL89" s="726">
        <v>10</v>
      </c>
      <c r="AM89" s="726">
        <v>93</v>
      </c>
      <c r="AN89" s="726">
        <v>8.9</v>
      </c>
      <c r="AO89" s="726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5">
        <v>5.5555555555555601E-2</v>
      </c>
    </row>
    <row r="90" spans="2:54" x14ac:dyDescent="0.25">
      <c r="B90" s="5">
        <v>10.4</v>
      </c>
      <c r="C90" s="5">
        <v>88</v>
      </c>
      <c r="D90" s="5">
        <v>8.4</v>
      </c>
      <c r="E90" s="5">
        <v>10.4</v>
      </c>
      <c r="F90" s="5">
        <v>7.9</v>
      </c>
      <c r="G90" s="5">
        <v>7.9</v>
      </c>
      <c r="H90" s="5">
        <v>1022.8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54.5</v>
      </c>
      <c r="O90">
        <v>217.1</v>
      </c>
      <c r="P90">
        <v>10</v>
      </c>
      <c r="Q90">
        <v>10.8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2"/>
      <c r="AD90" s="54">
        <v>5.6250000000000001E-2</v>
      </c>
      <c r="AL90" s="726">
        <v>10</v>
      </c>
      <c r="AM90" s="726">
        <v>93</v>
      </c>
      <c r="AN90" s="726">
        <v>8.9</v>
      </c>
      <c r="AO90" s="726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5">
        <v>5.6250000000000001E-2</v>
      </c>
    </row>
    <row r="91" spans="2:54" x14ac:dyDescent="0.25">
      <c r="B91" s="5">
        <v>10.4</v>
      </c>
      <c r="C91" s="5">
        <v>88</v>
      </c>
      <c r="D91" s="5">
        <v>8.4</v>
      </c>
      <c r="E91" s="5">
        <v>10.4</v>
      </c>
      <c r="F91" s="5">
        <v>6.1</v>
      </c>
      <c r="G91" s="5">
        <v>6.1</v>
      </c>
      <c r="H91" s="5">
        <v>1022.8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54.5</v>
      </c>
      <c r="O91">
        <v>217.1</v>
      </c>
      <c r="P91">
        <v>10</v>
      </c>
      <c r="Q91">
        <v>10.8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2"/>
      <c r="AD91" s="54">
        <v>5.6944444444444402E-2</v>
      </c>
      <c r="AL91" s="726">
        <v>10</v>
      </c>
      <c r="AM91" s="726">
        <v>93</v>
      </c>
      <c r="AN91" s="726">
        <v>8.9</v>
      </c>
      <c r="AO91" s="726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5">
        <v>5.6944444444444402E-2</v>
      </c>
    </row>
    <row r="92" spans="2:54" x14ac:dyDescent="0.25">
      <c r="B92" s="5">
        <v>10.4</v>
      </c>
      <c r="C92" s="5">
        <v>88</v>
      </c>
      <c r="D92" s="5">
        <v>8.4</v>
      </c>
      <c r="E92" s="5">
        <v>10.4</v>
      </c>
      <c r="F92" s="5">
        <v>2.9</v>
      </c>
      <c r="G92" s="5">
        <v>5.4</v>
      </c>
      <c r="H92" s="5">
        <v>1022.9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54.5</v>
      </c>
      <c r="O92">
        <v>217.1</v>
      </c>
      <c r="P92">
        <v>10</v>
      </c>
      <c r="Q92">
        <v>10.8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2"/>
      <c r="AD92" s="54">
        <v>5.7638888888888899E-2</v>
      </c>
      <c r="AL92" s="726">
        <v>10</v>
      </c>
      <c r="AM92" s="726">
        <v>93</v>
      </c>
      <c r="AN92" s="726">
        <v>8.9</v>
      </c>
      <c r="AO92" s="726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5">
        <v>5.7638888888888899E-2</v>
      </c>
    </row>
    <row r="93" spans="2:54" x14ac:dyDescent="0.25">
      <c r="B93" s="5">
        <v>10.4</v>
      </c>
      <c r="C93" s="5">
        <v>88</v>
      </c>
      <c r="D93" s="5">
        <v>8.4</v>
      </c>
      <c r="E93" s="5">
        <v>10.4</v>
      </c>
      <c r="F93" s="5">
        <v>5</v>
      </c>
      <c r="G93" s="5">
        <v>10.1</v>
      </c>
      <c r="H93" s="5">
        <v>1022.5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54.5</v>
      </c>
      <c r="O93">
        <v>217.1</v>
      </c>
      <c r="P93">
        <v>10</v>
      </c>
      <c r="Q93">
        <v>10.8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2"/>
      <c r="AD93" s="54">
        <v>5.83333333333333E-2</v>
      </c>
      <c r="AL93" s="726">
        <v>9.9</v>
      </c>
      <c r="AM93" s="726">
        <v>93</v>
      </c>
      <c r="AN93" s="726">
        <v>8.8000000000000007</v>
      </c>
      <c r="AO93" s="726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5">
        <v>5.83333333333333E-2</v>
      </c>
    </row>
    <row r="94" spans="2:54" x14ac:dyDescent="0.25">
      <c r="B94" s="5">
        <v>10.4</v>
      </c>
      <c r="C94" s="5">
        <v>88</v>
      </c>
      <c r="D94" s="5">
        <v>8.4</v>
      </c>
      <c r="E94" s="5">
        <v>10.4</v>
      </c>
      <c r="F94" s="5">
        <v>8.6</v>
      </c>
      <c r="G94" s="5">
        <v>9.4</v>
      </c>
      <c r="H94" s="5">
        <v>1022.6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54.5</v>
      </c>
      <c r="O94">
        <v>217.1</v>
      </c>
      <c r="P94">
        <v>10</v>
      </c>
      <c r="Q94">
        <v>10.8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2"/>
      <c r="AD94" s="54">
        <v>5.9027777777777797E-2</v>
      </c>
      <c r="AL94" s="726">
        <v>9.9</v>
      </c>
      <c r="AM94" s="726">
        <v>93</v>
      </c>
      <c r="AN94" s="726">
        <v>8.8000000000000007</v>
      </c>
      <c r="AO94" s="726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5">
        <v>5.9027777777777797E-2</v>
      </c>
    </row>
    <row r="95" spans="2:54" x14ac:dyDescent="0.25">
      <c r="B95" s="5">
        <v>10.4</v>
      </c>
      <c r="C95" s="5">
        <v>88</v>
      </c>
      <c r="D95" s="5">
        <v>8.4</v>
      </c>
      <c r="E95" s="5">
        <v>10.4</v>
      </c>
      <c r="F95" s="5">
        <v>7.2</v>
      </c>
      <c r="G95" s="5">
        <v>9</v>
      </c>
      <c r="H95" s="5">
        <v>1022.6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54.5</v>
      </c>
      <c r="O95">
        <v>217.1</v>
      </c>
      <c r="P95">
        <v>10</v>
      </c>
      <c r="Q95">
        <v>10.8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2"/>
      <c r="AD95" s="54">
        <v>5.9722222222222197E-2</v>
      </c>
      <c r="AL95" s="726">
        <v>9.9</v>
      </c>
      <c r="AM95" s="726">
        <v>93</v>
      </c>
      <c r="AN95" s="726">
        <v>8.8000000000000007</v>
      </c>
      <c r="AO95" s="726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5">
        <v>5.9722222222222197E-2</v>
      </c>
    </row>
    <row r="96" spans="2:54" x14ac:dyDescent="0.25">
      <c r="B96" s="5">
        <v>10.4</v>
      </c>
      <c r="C96" s="5">
        <v>88</v>
      </c>
      <c r="D96" s="5">
        <v>8.4</v>
      </c>
      <c r="E96" s="5">
        <v>10.4</v>
      </c>
      <c r="F96" s="5">
        <v>7.2</v>
      </c>
      <c r="G96" s="5">
        <v>7.9</v>
      </c>
      <c r="H96" s="5">
        <v>1022.7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54.5</v>
      </c>
      <c r="O96">
        <v>217.1</v>
      </c>
      <c r="P96">
        <v>10</v>
      </c>
      <c r="Q96">
        <v>10.8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2"/>
      <c r="AD96" s="54">
        <v>6.0416666666666702E-2</v>
      </c>
      <c r="AL96" s="726">
        <v>9.9</v>
      </c>
      <c r="AM96" s="726">
        <v>93</v>
      </c>
      <c r="AN96" s="726">
        <v>8.8000000000000007</v>
      </c>
      <c r="AO96" s="726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5">
        <v>6.0416666666666702E-2</v>
      </c>
    </row>
    <row r="97" spans="2:54" x14ac:dyDescent="0.25">
      <c r="B97" s="5">
        <v>10.4</v>
      </c>
      <c r="C97" s="5">
        <v>88</v>
      </c>
      <c r="D97" s="5">
        <v>8.4</v>
      </c>
      <c r="E97" s="5">
        <v>10.4</v>
      </c>
      <c r="F97" s="5">
        <v>9</v>
      </c>
      <c r="G97" s="5">
        <v>13.3</v>
      </c>
      <c r="H97" s="5">
        <v>1022.6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54.5</v>
      </c>
      <c r="O97">
        <v>217.1</v>
      </c>
      <c r="P97">
        <v>10</v>
      </c>
      <c r="Q97">
        <v>10.8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2"/>
      <c r="AD97" s="54">
        <v>6.1111111111111102E-2</v>
      </c>
      <c r="AL97" s="726">
        <v>9.9</v>
      </c>
      <c r="AM97" s="726">
        <v>93</v>
      </c>
      <c r="AN97" s="726">
        <v>8.8000000000000007</v>
      </c>
      <c r="AO97" s="726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5">
        <v>6.1111111111111102E-2</v>
      </c>
    </row>
    <row r="98" spans="2:54" x14ac:dyDescent="0.25">
      <c r="B98" s="5">
        <v>10.4</v>
      </c>
      <c r="C98" s="5">
        <v>88</v>
      </c>
      <c r="D98" s="5">
        <v>8.4</v>
      </c>
      <c r="E98" s="5">
        <v>10.4</v>
      </c>
      <c r="F98" s="5">
        <v>8.3000000000000007</v>
      </c>
      <c r="G98" s="5">
        <v>8.3000000000000007</v>
      </c>
      <c r="H98" s="5">
        <v>1022.6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54.5</v>
      </c>
      <c r="O98">
        <v>217.1</v>
      </c>
      <c r="P98">
        <v>10</v>
      </c>
      <c r="Q98">
        <v>10.7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2"/>
      <c r="AD98" s="54">
        <v>6.18055555555556E-2</v>
      </c>
      <c r="AL98" s="726">
        <v>10</v>
      </c>
      <c r="AM98" s="726">
        <v>93</v>
      </c>
      <c r="AN98" s="726">
        <v>8.9</v>
      </c>
      <c r="AO98" s="726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5">
        <v>6.18055555555556E-2</v>
      </c>
    </row>
    <row r="99" spans="2:54" x14ac:dyDescent="0.25">
      <c r="B99" s="5">
        <v>10.4</v>
      </c>
      <c r="C99" s="5">
        <v>88</v>
      </c>
      <c r="D99" s="5">
        <v>8.4</v>
      </c>
      <c r="E99" s="5">
        <v>10.4</v>
      </c>
      <c r="F99" s="5">
        <v>11.5</v>
      </c>
      <c r="G99" s="5">
        <v>12.6</v>
      </c>
      <c r="H99" s="5">
        <v>1022.7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54.5</v>
      </c>
      <c r="O99">
        <v>217.1</v>
      </c>
      <c r="P99">
        <v>10</v>
      </c>
      <c r="Q99">
        <v>10.7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2"/>
      <c r="AD99" s="54">
        <v>6.25E-2</v>
      </c>
      <c r="AL99" s="726">
        <v>10</v>
      </c>
      <c r="AM99" s="726">
        <v>93</v>
      </c>
      <c r="AN99" s="726">
        <v>8.9</v>
      </c>
      <c r="AO99" s="726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5">
        <v>6.25E-2</v>
      </c>
    </row>
    <row r="100" spans="2:54" x14ac:dyDescent="0.25">
      <c r="B100" s="5">
        <v>10.4</v>
      </c>
      <c r="C100" s="5">
        <v>88</v>
      </c>
      <c r="D100" s="5">
        <v>8.4</v>
      </c>
      <c r="E100" s="5">
        <v>10.4</v>
      </c>
      <c r="F100" s="5">
        <v>7.2</v>
      </c>
      <c r="G100" s="5">
        <v>7.2</v>
      </c>
      <c r="H100" s="5">
        <v>1022.6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54.5</v>
      </c>
      <c r="O100">
        <v>217.1</v>
      </c>
      <c r="P100">
        <v>10</v>
      </c>
      <c r="Q100">
        <v>10.7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2"/>
      <c r="AD100" s="54">
        <v>6.31944444444444E-2</v>
      </c>
      <c r="AL100" s="726">
        <v>10</v>
      </c>
      <c r="AM100" s="726">
        <v>93</v>
      </c>
      <c r="AN100" s="726">
        <v>8.9</v>
      </c>
      <c r="AO100" s="726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5">
        <v>6.31944444444444E-2</v>
      </c>
    </row>
    <row r="101" spans="2:54" x14ac:dyDescent="0.25">
      <c r="B101" s="5">
        <v>10.4</v>
      </c>
      <c r="C101" s="5">
        <v>88</v>
      </c>
      <c r="D101" s="5">
        <v>8.4</v>
      </c>
      <c r="E101" s="5">
        <v>10.4</v>
      </c>
      <c r="F101" s="5">
        <v>3.6</v>
      </c>
      <c r="G101" s="5">
        <v>4.3</v>
      </c>
      <c r="H101" s="5">
        <v>1022.7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54.5</v>
      </c>
      <c r="O101">
        <v>217.1</v>
      </c>
      <c r="P101">
        <v>10</v>
      </c>
      <c r="Q101">
        <v>10.7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2"/>
      <c r="AD101" s="54">
        <v>6.3888888888888898E-2</v>
      </c>
      <c r="AL101" s="726">
        <v>10</v>
      </c>
      <c r="AM101" s="726">
        <v>93</v>
      </c>
      <c r="AN101" s="726">
        <v>8.9</v>
      </c>
      <c r="AO101" s="726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5">
        <v>6.3888888888888898E-2</v>
      </c>
    </row>
    <row r="102" spans="2:54" x14ac:dyDescent="0.25">
      <c r="B102" s="5">
        <v>10.4</v>
      </c>
      <c r="C102" s="5">
        <v>88</v>
      </c>
      <c r="D102" s="5">
        <v>8.4</v>
      </c>
      <c r="E102" s="5">
        <v>10.4</v>
      </c>
      <c r="F102" s="5">
        <v>5</v>
      </c>
      <c r="G102" s="5">
        <v>6.5</v>
      </c>
      <c r="H102" s="5">
        <v>1022.7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54.5</v>
      </c>
      <c r="O102">
        <v>217.1</v>
      </c>
      <c r="P102">
        <v>10</v>
      </c>
      <c r="Q102">
        <v>10.7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2"/>
      <c r="AD102" s="54">
        <v>6.4583333333333298E-2</v>
      </c>
      <c r="AL102" s="726">
        <v>10</v>
      </c>
      <c r="AM102" s="726">
        <v>93</v>
      </c>
      <c r="AN102" s="726">
        <v>8.9</v>
      </c>
      <c r="AO102" s="726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5">
        <v>6.4583333333333298E-2</v>
      </c>
    </row>
    <row r="103" spans="2:54" x14ac:dyDescent="0.25">
      <c r="B103" s="5">
        <v>10.4</v>
      </c>
      <c r="C103" s="5">
        <v>88</v>
      </c>
      <c r="D103" s="5">
        <v>8.4</v>
      </c>
      <c r="E103" s="5">
        <v>10.4</v>
      </c>
      <c r="F103" s="5">
        <v>7.9</v>
      </c>
      <c r="G103" s="5">
        <v>10.8</v>
      </c>
      <c r="H103" s="5">
        <v>1022.6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54.5</v>
      </c>
      <c r="O103">
        <v>217.1</v>
      </c>
      <c r="P103">
        <v>9.9</v>
      </c>
      <c r="Q103">
        <v>10.7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2"/>
      <c r="AD103" s="54">
        <v>6.5277777777777796E-2</v>
      </c>
      <c r="AL103" s="726">
        <v>10</v>
      </c>
      <c r="AM103" s="726">
        <v>93</v>
      </c>
      <c r="AN103" s="726">
        <v>8.9</v>
      </c>
      <c r="AO103" s="726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5">
        <v>6.5277777777777796E-2</v>
      </c>
    </row>
    <row r="104" spans="2:54" x14ac:dyDescent="0.25">
      <c r="B104" s="5">
        <v>10.5</v>
      </c>
      <c r="C104" s="5">
        <v>88</v>
      </c>
      <c r="D104" s="5">
        <v>8.5</v>
      </c>
      <c r="E104" s="5">
        <v>10.5</v>
      </c>
      <c r="F104" s="5">
        <v>8.3000000000000007</v>
      </c>
      <c r="G104" s="5">
        <v>9.4</v>
      </c>
      <c r="H104" s="5">
        <v>1022.5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54.5</v>
      </c>
      <c r="O104">
        <v>217.1</v>
      </c>
      <c r="P104">
        <v>10</v>
      </c>
      <c r="Q104">
        <v>10.7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19"/>
      <c r="Z104" s="5"/>
      <c r="AA104"/>
      <c r="AC104" s="372"/>
      <c r="AD104" s="54">
        <v>6.5972222222222196E-2</v>
      </c>
      <c r="AL104" s="726">
        <v>10</v>
      </c>
      <c r="AM104" s="726">
        <v>93</v>
      </c>
      <c r="AN104" s="726">
        <v>8.9</v>
      </c>
      <c r="AO104" s="726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5">
        <v>6.5972222222222196E-2</v>
      </c>
    </row>
    <row r="105" spans="2:54" x14ac:dyDescent="0.25">
      <c r="B105" s="5">
        <v>10.5</v>
      </c>
      <c r="C105" s="5">
        <v>88</v>
      </c>
      <c r="D105" s="5">
        <v>8.5</v>
      </c>
      <c r="E105" s="5">
        <v>10.5</v>
      </c>
      <c r="F105" s="5">
        <v>6.1</v>
      </c>
      <c r="G105" s="5">
        <v>8.3000000000000007</v>
      </c>
      <c r="H105" s="5">
        <v>1022.8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54.5</v>
      </c>
      <c r="O105">
        <v>217.1</v>
      </c>
      <c r="P105">
        <v>10</v>
      </c>
      <c r="Q105">
        <v>10.7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19"/>
      <c r="Z105" s="5"/>
      <c r="AA105"/>
      <c r="AC105" s="372"/>
      <c r="AD105" s="54">
        <v>6.6666666666666693E-2</v>
      </c>
      <c r="AL105" s="726">
        <v>10</v>
      </c>
      <c r="AM105" s="726">
        <v>93</v>
      </c>
      <c r="AN105" s="726">
        <v>8.9</v>
      </c>
      <c r="AO105" s="726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5">
        <v>6.6666666666666693E-2</v>
      </c>
    </row>
    <row r="106" spans="2:54" x14ac:dyDescent="0.25">
      <c r="B106" s="5">
        <v>10.5</v>
      </c>
      <c r="C106" s="5">
        <v>88</v>
      </c>
      <c r="D106" s="5">
        <v>8.5</v>
      </c>
      <c r="E106" s="5">
        <v>10.5</v>
      </c>
      <c r="F106" s="5">
        <v>7.2</v>
      </c>
      <c r="G106" s="5">
        <v>7.6</v>
      </c>
      <c r="H106" s="5">
        <v>1022.6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54.5</v>
      </c>
      <c r="O106">
        <v>217.1</v>
      </c>
      <c r="P106">
        <v>10</v>
      </c>
      <c r="Q106">
        <v>10.7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2"/>
      <c r="AD106" s="54">
        <v>6.7361111111111094E-2</v>
      </c>
      <c r="AL106" s="726">
        <v>10</v>
      </c>
      <c r="AM106" s="726">
        <v>93</v>
      </c>
      <c r="AN106" s="726">
        <v>8.9</v>
      </c>
      <c r="AO106" s="726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5">
        <v>6.7361111111111094E-2</v>
      </c>
    </row>
    <row r="107" spans="2:54" x14ac:dyDescent="0.25">
      <c r="B107" s="5">
        <v>10.5</v>
      </c>
      <c r="C107" s="5">
        <v>87</v>
      </c>
      <c r="D107" s="5">
        <v>8.4</v>
      </c>
      <c r="E107" s="5">
        <v>10.5</v>
      </c>
      <c r="F107" s="5">
        <v>5.8</v>
      </c>
      <c r="G107" s="5">
        <v>6.8</v>
      </c>
      <c r="H107" s="5">
        <v>1022.5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54.5</v>
      </c>
      <c r="O107">
        <v>217.1</v>
      </c>
      <c r="P107">
        <v>10</v>
      </c>
      <c r="Q107">
        <v>10.7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2"/>
      <c r="AD107" s="54">
        <v>6.8055555555555605E-2</v>
      </c>
      <c r="AL107" s="726">
        <v>10</v>
      </c>
      <c r="AM107" s="726">
        <v>93</v>
      </c>
      <c r="AN107" s="726">
        <v>8.9</v>
      </c>
      <c r="AO107" s="726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5">
        <v>6.8055555555555605E-2</v>
      </c>
    </row>
    <row r="108" spans="2:54" x14ac:dyDescent="0.25">
      <c r="B108" s="5">
        <v>10.5</v>
      </c>
      <c r="C108" s="5">
        <v>87</v>
      </c>
      <c r="D108" s="5">
        <v>8.4</v>
      </c>
      <c r="E108" s="5">
        <v>10.5</v>
      </c>
      <c r="F108" s="5">
        <v>6.8</v>
      </c>
      <c r="G108" s="5">
        <v>7.6</v>
      </c>
      <c r="H108" s="5">
        <v>1022.6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54.5</v>
      </c>
      <c r="O108">
        <v>217.1</v>
      </c>
      <c r="P108">
        <v>10</v>
      </c>
      <c r="Q108">
        <v>10.8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2"/>
      <c r="AD108" s="54">
        <v>6.8750000000000006E-2</v>
      </c>
      <c r="AL108" s="726">
        <v>10</v>
      </c>
      <c r="AM108" s="726">
        <v>93</v>
      </c>
      <c r="AN108" s="726">
        <v>8.9</v>
      </c>
      <c r="AO108" s="726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5">
        <v>6.8750000000000006E-2</v>
      </c>
    </row>
    <row r="109" spans="2:54" x14ac:dyDescent="0.25">
      <c r="B109" s="5">
        <v>10.5</v>
      </c>
      <c r="C109" s="5">
        <v>87</v>
      </c>
      <c r="D109" s="5">
        <v>8.4</v>
      </c>
      <c r="E109" s="5">
        <v>10.5</v>
      </c>
      <c r="F109" s="5">
        <v>6.5</v>
      </c>
      <c r="G109" s="5">
        <v>11.9</v>
      </c>
      <c r="H109" s="5">
        <v>1022.7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54.5</v>
      </c>
      <c r="O109">
        <v>217.1</v>
      </c>
      <c r="P109">
        <v>10</v>
      </c>
      <c r="Q109">
        <v>10.8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2"/>
      <c r="AD109" s="54">
        <v>6.9444444444444406E-2</v>
      </c>
      <c r="AL109" s="726">
        <v>10</v>
      </c>
      <c r="AM109" s="726">
        <v>93</v>
      </c>
      <c r="AN109" s="726">
        <v>8.9</v>
      </c>
      <c r="AO109" s="726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5">
        <v>6.9444444444444406E-2</v>
      </c>
    </row>
    <row r="110" spans="2:54" x14ac:dyDescent="0.25">
      <c r="B110" s="5">
        <v>10.5</v>
      </c>
      <c r="C110" s="5">
        <v>87</v>
      </c>
      <c r="D110" s="5">
        <v>8.4</v>
      </c>
      <c r="E110" s="5">
        <v>10.5</v>
      </c>
      <c r="F110" s="5">
        <v>3.2</v>
      </c>
      <c r="G110" s="5">
        <v>7.6</v>
      </c>
      <c r="H110" s="5">
        <v>1022.6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54.5</v>
      </c>
      <c r="O110">
        <v>217.1</v>
      </c>
      <c r="P110">
        <v>10</v>
      </c>
      <c r="Q110">
        <v>10.8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2"/>
      <c r="AD110" s="54">
        <v>7.0138888888888903E-2</v>
      </c>
      <c r="AL110" s="726">
        <v>10</v>
      </c>
      <c r="AM110" s="726">
        <v>93</v>
      </c>
      <c r="AN110" s="726">
        <v>8.9</v>
      </c>
      <c r="AO110" s="726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5">
        <v>7.0138888888888903E-2</v>
      </c>
    </row>
    <row r="111" spans="2:54" x14ac:dyDescent="0.25">
      <c r="B111" s="5">
        <v>10.5</v>
      </c>
      <c r="C111" s="5">
        <v>87</v>
      </c>
      <c r="D111" s="5">
        <v>8.4</v>
      </c>
      <c r="E111" s="5">
        <v>10.5</v>
      </c>
      <c r="F111" s="5">
        <v>6.8</v>
      </c>
      <c r="G111" s="5">
        <v>8.6</v>
      </c>
      <c r="H111" s="5">
        <v>1022.6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54.5</v>
      </c>
      <c r="O111">
        <v>217.1</v>
      </c>
      <c r="P111">
        <v>10</v>
      </c>
      <c r="Q111">
        <v>10.8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2"/>
      <c r="AD111" s="54">
        <v>7.0833333333333304E-2</v>
      </c>
      <c r="AL111" s="726">
        <v>10</v>
      </c>
      <c r="AM111" s="726">
        <v>93</v>
      </c>
      <c r="AN111" s="726">
        <v>8.9</v>
      </c>
      <c r="AO111" s="726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5">
        <v>7.0833333333333304E-2</v>
      </c>
    </row>
    <row r="112" spans="2:54" x14ac:dyDescent="0.25">
      <c r="B112" s="5">
        <v>10.5</v>
      </c>
      <c r="C112" s="5">
        <v>87</v>
      </c>
      <c r="D112" s="5">
        <v>8.4</v>
      </c>
      <c r="E112" s="5">
        <v>10.5</v>
      </c>
      <c r="F112" s="5">
        <v>10.8</v>
      </c>
      <c r="G112" s="5">
        <v>11.2</v>
      </c>
      <c r="H112" s="5">
        <v>1022.6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54.5</v>
      </c>
      <c r="O112">
        <v>217.1</v>
      </c>
      <c r="P112">
        <v>10</v>
      </c>
      <c r="Q112">
        <v>10.8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2"/>
      <c r="AD112" s="54">
        <v>7.1527777777777801E-2</v>
      </c>
      <c r="AL112" s="726">
        <v>10</v>
      </c>
      <c r="AM112" s="726">
        <v>93</v>
      </c>
      <c r="AN112" s="726">
        <v>8.9</v>
      </c>
      <c r="AO112" s="726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5">
        <v>7.1527777777777801E-2</v>
      </c>
    </row>
    <row r="113" spans="2:54" x14ac:dyDescent="0.25">
      <c r="B113" s="5">
        <v>10.5</v>
      </c>
      <c r="C113" s="5">
        <v>87</v>
      </c>
      <c r="D113" s="5">
        <v>8.4</v>
      </c>
      <c r="E113" s="5">
        <v>10.5</v>
      </c>
      <c r="F113" s="5">
        <v>9</v>
      </c>
      <c r="G113" s="5">
        <v>9</v>
      </c>
      <c r="H113" s="5">
        <v>1022.7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54.5</v>
      </c>
      <c r="O113">
        <v>217.1</v>
      </c>
      <c r="P113">
        <v>10</v>
      </c>
      <c r="Q113">
        <v>10.8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2"/>
      <c r="AD113" s="54">
        <v>7.2222222222222202E-2</v>
      </c>
      <c r="AL113" s="726">
        <v>10</v>
      </c>
      <c r="AM113" s="726">
        <v>93</v>
      </c>
      <c r="AN113" s="726">
        <v>8.9</v>
      </c>
      <c r="AO113" s="726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5">
        <v>7.2222222222222202E-2</v>
      </c>
    </row>
    <row r="114" spans="2:54" x14ac:dyDescent="0.25">
      <c r="B114" s="5">
        <v>10.5</v>
      </c>
      <c r="C114" s="5">
        <v>87</v>
      </c>
      <c r="D114" s="5">
        <v>8.4</v>
      </c>
      <c r="E114" s="5">
        <v>10.5</v>
      </c>
      <c r="F114" s="5">
        <v>9.4</v>
      </c>
      <c r="G114" s="5">
        <v>9.6999999999999993</v>
      </c>
      <c r="H114" s="5">
        <v>1022.6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54.5</v>
      </c>
      <c r="O114">
        <v>217.1</v>
      </c>
      <c r="P114">
        <v>10</v>
      </c>
      <c r="Q114">
        <v>10.8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2"/>
      <c r="AD114" s="54">
        <v>7.2916666666666699E-2</v>
      </c>
      <c r="AL114" s="726">
        <v>10</v>
      </c>
      <c r="AM114" s="726">
        <v>93</v>
      </c>
      <c r="AN114" s="726">
        <v>8.9</v>
      </c>
      <c r="AO114" s="726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5">
        <v>7.2916666666666699E-2</v>
      </c>
    </row>
    <row r="115" spans="2:54" x14ac:dyDescent="0.25">
      <c r="B115" s="5">
        <v>10.6</v>
      </c>
      <c r="C115" s="5">
        <v>87</v>
      </c>
      <c r="D115" s="5">
        <v>8.5</v>
      </c>
      <c r="E115" s="5">
        <v>10.6</v>
      </c>
      <c r="F115" s="5">
        <v>7.2</v>
      </c>
      <c r="G115" s="5">
        <v>7.2</v>
      </c>
      <c r="H115" s="5">
        <v>1022.5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54.5</v>
      </c>
      <c r="O115">
        <v>217.1</v>
      </c>
      <c r="P115">
        <v>10</v>
      </c>
      <c r="Q115">
        <v>10.8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2"/>
      <c r="AD115" s="54">
        <v>7.3611111111111099E-2</v>
      </c>
      <c r="AL115" s="726">
        <v>10</v>
      </c>
      <c r="AM115" s="726">
        <v>93</v>
      </c>
      <c r="AN115" s="726">
        <v>8.9</v>
      </c>
      <c r="AO115" s="726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5">
        <v>7.3611111111111099E-2</v>
      </c>
    </row>
    <row r="116" spans="2:54" x14ac:dyDescent="0.25">
      <c r="B116" s="5">
        <v>10.6</v>
      </c>
      <c r="C116" s="5">
        <v>87</v>
      </c>
      <c r="D116" s="5">
        <v>8.5</v>
      </c>
      <c r="E116" s="5">
        <v>10.6</v>
      </c>
      <c r="F116" s="5">
        <v>4.3</v>
      </c>
      <c r="G116" s="5">
        <v>5</v>
      </c>
      <c r="H116" s="5">
        <v>1022.6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54.5</v>
      </c>
      <c r="O116">
        <v>217.1</v>
      </c>
      <c r="P116">
        <v>10</v>
      </c>
      <c r="Q116">
        <v>10.8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2"/>
      <c r="AD116" s="54">
        <v>7.4305555555555597E-2</v>
      </c>
      <c r="AL116" s="726">
        <v>10</v>
      </c>
      <c r="AM116" s="726">
        <v>93</v>
      </c>
      <c r="AN116" s="726">
        <v>8.9</v>
      </c>
      <c r="AO116" s="726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5">
        <v>7.4305555555555597E-2</v>
      </c>
    </row>
    <row r="117" spans="2:54" x14ac:dyDescent="0.25">
      <c r="B117" s="5">
        <v>10.6</v>
      </c>
      <c r="C117" s="5">
        <v>87</v>
      </c>
      <c r="D117" s="5">
        <v>8.5</v>
      </c>
      <c r="E117" s="5">
        <v>10.6</v>
      </c>
      <c r="F117" s="5">
        <v>2.2000000000000002</v>
      </c>
      <c r="G117" s="5">
        <v>6.5</v>
      </c>
      <c r="H117" s="5">
        <v>1022.3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54.5</v>
      </c>
      <c r="O117">
        <v>217.1</v>
      </c>
      <c r="P117">
        <v>10</v>
      </c>
      <c r="Q117">
        <v>10.8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2"/>
      <c r="AD117" s="54">
        <v>7.4999999999999997E-2</v>
      </c>
      <c r="AL117" s="726">
        <v>10</v>
      </c>
      <c r="AM117" s="726">
        <v>93</v>
      </c>
      <c r="AN117" s="726">
        <v>8.9</v>
      </c>
      <c r="AO117" s="726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5">
        <v>7.4999999999999997E-2</v>
      </c>
    </row>
    <row r="118" spans="2:54" x14ac:dyDescent="0.25">
      <c r="B118" s="5">
        <v>10.5</v>
      </c>
      <c r="C118" s="5">
        <v>87</v>
      </c>
      <c r="D118" s="5">
        <v>8.4</v>
      </c>
      <c r="E118" s="5">
        <v>10.5</v>
      </c>
      <c r="F118" s="5">
        <v>12.6</v>
      </c>
      <c r="G118" s="5">
        <v>13.3</v>
      </c>
      <c r="H118" s="5">
        <v>1022.8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54.5</v>
      </c>
      <c r="O118">
        <v>217.1</v>
      </c>
      <c r="P118">
        <v>10</v>
      </c>
      <c r="Q118">
        <v>10.8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2"/>
      <c r="AD118" s="54">
        <v>7.5694444444444495E-2</v>
      </c>
      <c r="AL118" s="726">
        <v>10</v>
      </c>
      <c r="AM118" s="726">
        <v>93</v>
      </c>
      <c r="AN118" s="726">
        <v>8.9</v>
      </c>
      <c r="AO118" s="726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5">
        <v>7.5694444444444495E-2</v>
      </c>
    </row>
    <row r="119" spans="2:54" x14ac:dyDescent="0.25">
      <c r="B119" s="5">
        <v>10.5</v>
      </c>
      <c r="C119" s="5">
        <v>87</v>
      </c>
      <c r="D119" s="5">
        <v>8.4</v>
      </c>
      <c r="E119" s="5">
        <v>10.5</v>
      </c>
      <c r="F119" s="5">
        <v>4.3</v>
      </c>
      <c r="G119" s="5">
        <v>4.7</v>
      </c>
      <c r="H119" s="5">
        <v>1022.7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54.5</v>
      </c>
      <c r="O119">
        <v>217.1</v>
      </c>
      <c r="P119">
        <v>10</v>
      </c>
      <c r="Q119">
        <v>10.8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2"/>
      <c r="AD119" s="54">
        <v>7.6388888888888895E-2</v>
      </c>
      <c r="AL119" s="726">
        <v>10</v>
      </c>
      <c r="AM119" s="726">
        <v>93</v>
      </c>
      <c r="AN119" s="726">
        <v>8.9</v>
      </c>
      <c r="AO119" s="726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5">
        <v>7.6388888888888895E-2</v>
      </c>
    </row>
    <row r="120" spans="2:54" x14ac:dyDescent="0.25">
      <c r="B120" s="5">
        <v>10.5</v>
      </c>
      <c r="C120" s="5">
        <v>87</v>
      </c>
      <c r="D120" s="5">
        <v>8.4</v>
      </c>
      <c r="E120" s="5">
        <v>10.5</v>
      </c>
      <c r="F120" s="5">
        <v>4.3</v>
      </c>
      <c r="G120" s="5">
        <v>8.3000000000000007</v>
      </c>
      <c r="H120" s="5">
        <v>1022.7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54.5</v>
      </c>
      <c r="O120">
        <v>217.1</v>
      </c>
      <c r="P120">
        <v>10</v>
      </c>
      <c r="Q120">
        <v>10.8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2"/>
      <c r="AD120" s="54">
        <v>7.7083333333333295E-2</v>
      </c>
      <c r="AL120" s="726">
        <v>10.1</v>
      </c>
      <c r="AM120" s="726">
        <v>93</v>
      </c>
      <c r="AN120" s="726">
        <v>9</v>
      </c>
      <c r="AO120" s="726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5">
        <v>7.7083333333333295E-2</v>
      </c>
    </row>
    <row r="121" spans="2:54" x14ac:dyDescent="0.25">
      <c r="B121" s="5">
        <v>10.5</v>
      </c>
      <c r="C121" s="5">
        <v>87</v>
      </c>
      <c r="D121" s="5">
        <v>8.4</v>
      </c>
      <c r="E121" s="5">
        <v>10.5</v>
      </c>
      <c r="F121" s="5">
        <v>5.8</v>
      </c>
      <c r="G121" s="5">
        <v>6.5</v>
      </c>
      <c r="H121" s="5">
        <v>1022.8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54.5</v>
      </c>
      <c r="O121">
        <v>217.1</v>
      </c>
      <c r="P121">
        <v>10</v>
      </c>
      <c r="Q121">
        <v>10.7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2"/>
      <c r="AD121" s="54">
        <v>7.7777777777777807E-2</v>
      </c>
      <c r="AL121" s="726">
        <v>10.1</v>
      </c>
      <c r="AM121" s="726">
        <v>93</v>
      </c>
      <c r="AN121" s="726">
        <v>9</v>
      </c>
      <c r="AO121" s="726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5">
        <v>7.7777777777777807E-2</v>
      </c>
    </row>
    <row r="122" spans="2:54" x14ac:dyDescent="0.25">
      <c r="B122" s="5">
        <v>10.5</v>
      </c>
      <c r="C122" s="5">
        <v>87</v>
      </c>
      <c r="D122" s="5">
        <v>8.4</v>
      </c>
      <c r="E122" s="5">
        <v>10.5</v>
      </c>
      <c r="F122" s="5">
        <v>3.2</v>
      </c>
      <c r="G122" s="5">
        <v>5.4</v>
      </c>
      <c r="H122" s="5">
        <v>1022.5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54.5</v>
      </c>
      <c r="O122">
        <v>217.1</v>
      </c>
      <c r="P122">
        <v>10</v>
      </c>
      <c r="Q122">
        <v>10.7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2"/>
      <c r="AD122" s="54">
        <v>7.8472222222222193E-2</v>
      </c>
      <c r="AL122" s="726">
        <v>10.1</v>
      </c>
      <c r="AM122" s="726">
        <v>93</v>
      </c>
      <c r="AN122" s="726">
        <v>9</v>
      </c>
      <c r="AO122" s="726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5">
        <v>7.8472222222222193E-2</v>
      </c>
    </row>
    <row r="123" spans="2:54" x14ac:dyDescent="0.25">
      <c r="B123" s="5">
        <v>10.5</v>
      </c>
      <c r="C123" s="5">
        <v>87</v>
      </c>
      <c r="D123" s="5">
        <v>8.4</v>
      </c>
      <c r="E123" s="5">
        <v>10.5</v>
      </c>
      <c r="F123" s="5">
        <v>3.2</v>
      </c>
      <c r="G123" s="5">
        <v>4</v>
      </c>
      <c r="H123" s="5">
        <v>1022.6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54.5</v>
      </c>
      <c r="O123">
        <v>217.1</v>
      </c>
      <c r="P123">
        <v>10</v>
      </c>
      <c r="Q123">
        <v>10.7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2"/>
      <c r="AD123" s="54">
        <v>7.9166666666666705E-2</v>
      </c>
      <c r="AL123" s="726">
        <v>10.199999999999999</v>
      </c>
      <c r="AM123" s="726">
        <v>93</v>
      </c>
      <c r="AN123" s="726">
        <v>9.1</v>
      </c>
      <c r="AO123" s="726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5">
        <v>7.9166666666666705E-2</v>
      </c>
    </row>
    <row r="124" spans="2:54" x14ac:dyDescent="0.25">
      <c r="B124" s="5">
        <v>10.5</v>
      </c>
      <c r="C124" s="5">
        <v>87</v>
      </c>
      <c r="D124" s="5">
        <v>8.4</v>
      </c>
      <c r="E124" s="5">
        <v>10.5</v>
      </c>
      <c r="F124" s="5">
        <v>8.3000000000000007</v>
      </c>
      <c r="G124" s="5">
        <v>8.3000000000000007</v>
      </c>
      <c r="H124" s="5">
        <v>1022.8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54.5</v>
      </c>
      <c r="O124">
        <v>217.1</v>
      </c>
      <c r="P124">
        <v>9.9</v>
      </c>
      <c r="Q124">
        <v>10.7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2"/>
      <c r="AD124" s="54">
        <v>7.9861111111111105E-2</v>
      </c>
      <c r="AL124" s="726">
        <v>10.199999999999999</v>
      </c>
      <c r="AM124" s="726">
        <v>93</v>
      </c>
      <c r="AN124" s="726">
        <v>9.1</v>
      </c>
      <c r="AO124" s="726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5">
        <v>7.9861111111111105E-2</v>
      </c>
    </row>
    <row r="125" spans="2:54" x14ac:dyDescent="0.25">
      <c r="B125" s="5">
        <v>10.5</v>
      </c>
      <c r="C125" s="5">
        <v>87</v>
      </c>
      <c r="D125" s="5">
        <v>8.4</v>
      </c>
      <c r="E125" s="5">
        <v>10.5</v>
      </c>
      <c r="F125" s="5">
        <v>5.8</v>
      </c>
      <c r="G125" s="5">
        <v>5.8</v>
      </c>
      <c r="H125" s="5">
        <v>1022.5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54.5</v>
      </c>
      <c r="O125">
        <v>217.1</v>
      </c>
      <c r="P125">
        <v>9.9</v>
      </c>
      <c r="Q125">
        <v>10.7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2"/>
      <c r="AD125" s="54">
        <v>8.0555555555555602E-2</v>
      </c>
      <c r="AL125" s="726">
        <v>10.199999999999999</v>
      </c>
      <c r="AM125" s="726">
        <v>93</v>
      </c>
      <c r="AN125" s="726">
        <v>9.1</v>
      </c>
      <c r="AO125" s="726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5">
        <v>8.0555555555555602E-2</v>
      </c>
    </row>
    <row r="126" spans="2:54" x14ac:dyDescent="0.25">
      <c r="B126" s="5">
        <v>10.5</v>
      </c>
      <c r="C126" s="5">
        <v>87</v>
      </c>
      <c r="D126" s="5">
        <v>8.4</v>
      </c>
      <c r="E126" s="5">
        <v>10.5</v>
      </c>
      <c r="F126" s="5">
        <v>3.6</v>
      </c>
      <c r="G126" s="5">
        <v>10.1</v>
      </c>
      <c r="H126" s="5">
        <v>1022.6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54.5</v>
      </c>
      <c r="O126">
        <v>217.1</v>
      </c>
      <c r="P126">
        <v>9.9</v>
      </c>
      <c r="Q126">
        <v>10.7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2"/>
      <c r="AD126" s="54">
        <v>8.1250000000000003E-2</v>
      </c>
      <c r="AL126" s="726">
        <v>10.199999999999999</v>
      </c>
      <c r="AM126" s="726">
        <v>93</v>
      </c>
      <c r="AN126" s="726">
        <v>9.1</v>
      </c>
      <c r="AO126" s="726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5">
        <v>8.1250000000000003E-2</v>
      </c>
    </row>
    <row r="127" spans="2:54" x14ac:dyDescent="0.25">
      <c r="B127" s="5">
        <v>10.5</v>
      </c>
      <c r="C127" s="5">
        <v>87</v>
      </c>
      <c r="D127" s="5">
        <v>8.4</v>
      </c>
      <c r="E127" s="5">
        <v>10.5</v>
      </c>
      <c r="F127" s="5">
        <v>6.1</v>
      </c>
      <c r="G127" s="5">
        <v>7.9</v>
      </c>
      <c r="H127" s="5">
        <v>1022.7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54.5</v>
      </c>
      <c r="O127">
        <v>217.1</v>
      </c>
      <c r="P127">
        <v>9.9</v>
      </c>
      <c r="Q127">
        <v>10.7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2"/>
      <c r="AD127" s="54">
        <v>8.1944444444444403E-2</v>
      </c>
      <c r="AL127" s="726">
        <v>10.199999999999999</v>
      </c>
      <c r="AM127" s="726">
        <v>93</v>
      </c>
      <c r="AN127" s="726">
        <v>9.1</v>
      </c>
      <c r="AO127" s="726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5">
        <v>8.1944444444444403E-2</v>
      </c>
    </row>
    <row r="128" spans="2:54" x14ac:dyDescent="0.25">
      <c r="B128" s="5">
        <v>10.5</v>
      </c>
      <c r="C128" s="5">
        <v>87</v>
      </c>
      <c r="D128" s="5">
        <v>8.4</v>
      </c>
      <c r="E128" s="5">
        <v>10.5</v>
      </c>
      <c r="F128" s="5">
        <v>5.4</v>
      </c>
      <c r="G128" s="5">
        <v>5.4</v>
      </c>
      <c r="H128" s="5">
        <v>1022.5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54.5</v>
      </c>
      <c r="O128">
        <v>217.1</v>
      </c>
      <c r="P128">
        <v>9.9</v>
      </c>
      <c r="Q128">
        <v>10.7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2"/>
      <c r="AD128" s="54">
        <v>8.2638888888888901E-2</v>
      </c>
      <c r="AL128" s="726">
        <v>10.3</v>
      </c>
      <c r="AM128" s="726">
        <v>93</v>
      </c>
      <c r="AN128" s="726">
        <v>9.1999999999999993</v>
      </c>
      <c r="AO128" s="726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5">
        <v>8.2638888888888901E-2</v>
      </c>
    </row>
    <row r="129" spans="2:54" x14ac:dyDescent="0.25">
      <c r="B129" s="5">
        <v>10.5</v>
      </c>
      <c r="C129" s="5">
        <v>87</v>
      </c>
      <c r="D129" s="5">
        <v>8.4</v>
      </c>
      <c r="E129" s="5">
        <v>10.5</v>
      </c>
      <c r="F129" s="5">
        <v>7.2</v>
      </c>
      <c r="G129" s="5">
        <v>11.2</v>
      </c>
      <c r="H129" s="5">
        <v>1022.3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54.5</v>
      </c>
      <c r="O129">
        <v>217.1</v>
      </c>
      <c r="P129">
        <v>9.9</v>
      </c>
      <c r="Q129">
        <v>10.6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2"/>
      <c r="AD129" s="54">
        <v>8.3333333333333301E-2</v>
      </c>
      <c r="AL129" s="726">
        <v>10.3</v>
      </c>
      <c r="AM129" s="726">
        <v>93</v>
      </c>
      <c r="AN129" s="726">
        <v>9.1999999999999993</v>
      </c>
      <c r="AO129" s="726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5">
        <v>8.3333333333333301E-2</v>
      </c>
    </row>
    <row r="130" spans="2:54" x14ac:dyDescent="0.25">
      <c r="B130" s="5">
        <v>10.5</v>
      </c>
      <c r="C130" s="5">
        <v>87</v>
      </c>
      <c r="D130" s="5">
        <v>8.4</v>
      </c>
      <c r="E130" s="5">
        <v>10.5</v>
      </c>
      <c r="F130" s="5">
        <v>5.4</v>
      </c>
      <c r="G130" s="5">
        <v>6.8</v>
      </c>
      <c r="H130" s="5">
        <v>1022.3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54.5</v>
      </c>
      <c r="O130">
        <v>217.1</v>
      </c>
      <c r="P130">
        <v>9.8000000000000007</v>
      </c>
      <c r="Q130">
        <v>10.7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2"/>
      <c r="AD130" s="54">
        <v>8.4027777777777798E-2</v>
      </c>
      <c r="AL130" s="726">
        <v>10.3</v>
      </c>
      <c r="AM130" s="726">
        <v>93</v>
      </c>
      <c r="AN130" s="726">
        <v>9.1999999999999993</v>
      </c>
      <c r="AO130" s="726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5">
        <v>8.4027777777777798E-2</v>
      </c>
    </row>
    <row r="131" spans="2:54" x14ac:dyDescent="0.25">
      <c r="B131" s="5">
        <v>10.5</v>
      </c>
      <c r="C131" s="5">
        <v>87</v>
      </c>
      <c r="D131" s="5">
        <v>8.4</v>
      </c>
      <c r="E131" s="5">
        <v>10.5</v>
      </c>
      <c r="F131" s="5">
        <v>9.4</v>
      </c>
      <c r="G131" s="5">
        <v>9.4</v>
      </c>
      <c r="H131" s="5">
        <v>1022.5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54.5</v>
      </c>
      <c r="O131">
        <v>217.1</v>
      </c>
      <c r="P131">
        <v>9.8000000000000007</v>
      </c>
      <c r="Q131">
        <v>10.6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2"/>
      <c r="AD131" s="54">
        <v>8.4722222222222199E-2</v>
      </c>
      <c r="AL131" s="726">
        <v>10.3</v>
      </c>
      <c r="AM131" s="726">
        <v>93</v>
      </c>
      <c r="AN131" s="726">
        <v>9.1999999999999993</v>
      </c>
      <c r="AO131" s="726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5">
        <v>8.4722222222222199E-2</v>
      </c>
    </row>
    <row r="132" spans="2:54" x14ac:dyDescent="0.25">
      <c r="B132" s="5">
        <v>10.5</v>
      </c>
      <c r="C132" s="5">
        <v>87</v>
      </c>
      <c r="D132" s="5">
        <v>8.4</v>
      </c>
      <c r="E132" s="5">
        <v>10.5</v>
      </c>
      <c r="F132" s="5">
        <v>5.4</v>
      </c>
      <c r="G132" s="5">
        <v>6.8</v>
      </c>
      <c r="H132" s="5">
        <v>1022.4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54.5</v>
      </c>
      <c r="O132">
        <v>217.1</v>
      </c>
      <c r="P132">
        <v>9.9</v>
      </c>
      <c r="Q132">
        <v>10.6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2"/>
      <c r="AD132" s="54">
        <v>8.5416666666666696E-2</v>
      </c>
      <c r="AL132" s="726">
        <v>10.4</v>
      </c>
      <c r="AM132" s="726">
        <v>93</v>
      </c>
      <c r="AN132" s="726">
        <v>9.3000000000000007</v>
      </c>
      <c r="AO132" s="726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5">
        <v>8.5416666666666696E-2</v>
      </c>
    </row>
    <row r="133" spans="2:54" x14ac:dyDescent="0.25">
      <c r="B133" s="5">
        <v>10.5</v>
      </c>
      <c r="C133" s="5">
        <v>87</v>
      </c>
      <c r="D133" s="5">
        <v>8.4</v>
      </c>
      <c r="E133" s="5">
        <v>10.5</v>
      </c>
      <c r="F133" s="5">
        <v>5.4</v>
      </c>
      <c r="G133" s="5">
        <v>7.9</v>
      </c>
      <c r="H133" s="5">
        <v>1022.7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54.5</v>
      </c>
      <c r="O133">
        <v>217.1</v>
      </c>
      <c r="P133">
        <v>9.8000000000000007</v>
      </c>
      <c r="Q133">
        <v>10.6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2"/>
      <c r="AD133" s="54">
        <v>8.6111111111111097E-2</v>
      </c>
      <c r="AL133" s="726">
        <v>10.4</v>
      </c>
      <c r="AM133" s="726">
        <v>93</v>
      </c>
      <c r="AN133" s="726">
        <v>9.3000000000000007</v>
      </c>
      <c r="AO133" s="726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5">
        <v>8.6111111111111097E-2</v>
      </c>
    </row>
    <row r="134" spans="2:54" x14ac:dyDescent="0.25">
      <c r="B134" s="5">
        <v>10.5</v>
      </c>
      <c r="C134" s="5">
        <v>87</v>
      </c>
      <c r="D134" s="5">
        <v>8.4</v>
      </c>
      <c r="E134" s="5">
        <v>10.5</v>
      </c>
      <c r="F134" s="5">
        <v>8.6</v>
      </c>
      <c r="G134" s="5">
        <v>14</v>
      </c>
      <c r="H134" s="5">
        <v>1022.5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54.5</v>
      </c>
      <c r="O134">
        <v>217.1</v>
      </c>
      <c r="P134">
        <v>9.8000000000000007</v>
      </c>
      <c r="Q134">
        <v>10.6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2"/>
      <c r="AD134" s="54">
        <v>8.6805555555555594E-2</v>
      </c>
      <c r="AL134" s="726">
        <v>10.4</v>
      </c>
      <c r="AM134" s="726">
        <v>93</v>
      </c>
      <c r="AN134" s="726">
        <v>9.3000000000000007</v>
      </c>
      <c r="AO134" s="726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5">
        <v>8.6805555555555594E-2</v>
      </c>
    </row>
    <row r="135" spans="2:54" x14ac:dyDescent="0.25">
      <c r="B135" s="5">
        <v>10.5</v>
      </c>
      <c r="C135" s="5">
        <v>87</v>
      </c>
      <c r="D135" s="5">
        <v>8.4</v>
      </c>
      <c r="E135" s="5">
        <v>10.5</v>
      </c>
      <c r="F135" s="5">
        <v>12.6</v>
      </c>
      <c r="G135" s="5">
        <v>13.7</v>
      </c>
      <c r="H135" s="5">
        <v>1022.3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54.5</v>
      </c>
      <c r="O135">
        <v>217.1</v>
      </c>
      <c r="P135">
        <v>9.8000000000000007</v>
      </c>
      <c r="Q135">
        <v>10.6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2"/>
      <c r="AD135" s="54">
        <v>8.7499999999999994E-2</v>
      </c>
      <c r="AL135" s="726">
        <v>10.4</v>
      </c>
      <c r="AM135" s="726">
        <v>93</v>
      </c>
      <c r="AN135" s="726">
        <v>9.3000000000000007</v>
      </c>
      <c r="AO135" s="726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5">
        <v>8.7499999999999994E-2</v>
      </c>
    </row>
    <row r="136" spans="2:54" x14ac:dyDescent="0.25">
      <c r="B136" s="5">
        <v>10.5</v>
      </c>
      <c r="C136" s="5">
        <v>87</v>
      </c>
      <c r="D136" s="5">
        <v>8.4</v>
      </c>
      <c r="E136" s="5">
        <v>10.5</v>
      </c>
      <c r="F136" s="5">
        <v>9.6999999999999993</v>
      </c>
      <c r="G136" s="5">
        <v>10.1</v>
      </c>
      <c r="H136" s="5">
        <v>1022.4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54.5</v>
      </c>
      <c r="O136">
        <v>217.1</v>
      </c>
      <c r="P136">
        <v>9.8000000000000007</v>
      </c>
      <c r="Q136">
        <v>10.6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2"/>
      <c r="AD136" s="54">
        <v>8.8194444444444506E-2</v>
      </c>
      <c r="AL136" s="726">
        <v>10.5</v>
      </c>
      <c r="AM136" s="726">
        <v>93</v>
      </c>
      <c r="AN136" s="726">
        <v>9.4</v>
      </c>
      <c r="AO136" s="726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5">
        <v>8.8194444444444506E-2</v>
      </c>
    </row>
    <row r="137" spans="2:54" x14ac:dyDescent="0.25">
      <c r="B137" s="5">
        <v>10.5</v>
      </c>
      <c r="C137" s="5">
        <v>87</v>
      </c>
      <c r="D137" s="5">
        <v>8.4</v>
      </c>
      <c r="E137" s="5">
        <v>10.5</v>
      </c>
      <c r="F137" s="5">
        <v>6.1</v>
      </c>
      <c r="G137" s="5">
        <v>8.3000000000000007</v>
      </c>
      <c r="H137" s="5">
        <v>1022.5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54.5</v>
      </c>
      <c r="O137">
        <v>217.1</v>
      </c>
      <c r="P137">
        <v>9.8000000000000007</v>
      </c>
      <c r="Q137">
        <v>10.6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2"/>
      <c r="AD137" s="54">
        <v>8.8888888888888906E-2</v>
      </c>
      <c r="AL137" s="726">
        <v>10.5</v>
      </c>
      <c r="AM137" s="726">
        <v>93</v>
      </c>
      <c r="AN137" s="726">
        <v>9.4</v>
      </c>
      <c r="AO137" s="726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5">
        <v>8.8888888888888906E-2</v>
      </c>
    </row>
    <row r="138" spans="2:54" x14ac:dyDescent="0.25">
      <c r="B138" s="5">
        <v>10.5</v>
      </c>
      <c r="C138" s="5">
        <v>87</v>
      </c>
      <c r="D138" s="5">
        <v>8.4</v>
      </c>
      <c r="E138" s="5">
        <v>10.5</v>
      </c>
      <c r="F138" s="5">
        <v>9</v>
      </c>
      <c r="G138" s="5">
        <v>11.5</v>
      </c>
      <c r="H138" s="5">
        <v>1022.2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54.5</v>
      </c>
      <c r="O138">
        <v>217.1</v>
      </c>
      <c r="P138">
        <v>9.9</v>
      </c>
      <c r="Q138">
        <v>10.6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2"/>
      <c r="AD138" s="54">
        <v>8.9583333333333307E-2</v>
      </c>
      <c r="AL138" s="726">
        <v>10.5</v>
      </c>
      <c r="AM138" s="726">
        <v>93</v>
      </c>
      <c r="AN138" s="726">
        <v>9.4</v>
      </c>
      <c r="AO138" s="726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5">
        <v>8.9583333333333307E-2</v>
      </c>
    </row>
    <row r="139" spans="2:54" x14ac:dyDescent="0.25">
      <c r="B139" s="5">
        <v>10.5</v>
      </c>
      <c r="C139" s="5">
        <v>87</v>
      </c>
      <c r="D139" s="5">
        <v>8.4</v>
      </c>
      <c r="E139" s="5">
        <v>10.5</v>
      </c>
      <c r="F139" s="5">
        <v>7.6</v>
      </c>
      <c r="G139" s="5">
        <v>8.3000000000000007</v>
      </c>
      <c r="H139" s="5">
        <v>1022.5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54.5</v>
      </c>
      <c r="O139">
        <v>217.1</v>
      </c>
      <c r="P139">
        <v>9.9</v>
      </c>
      <c r="Q139">
        <v>10.6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2"/>
      <c r="AD139" s="54">
        <v>9.0277777777777804E-2</v>
      </c>
      <c r="AL139" s="726">
        <v>10.5</v>
      </c>
      <c r="AM139" s="726">
        <v>93</v>
      </c>
      <c r="AN139" s="726">
        <v>9.4</v>
      </c>
      <c r="AO139" s="726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5">
        <v>9.0277777777777804E-2</v>
      </c>
    </row>
    <row r="140" spans="2:54" x14ac:dyDescent="0.25">
      <c r="B140" s="5">
        <v>10.5</v>
      </c>
      <c r="C140" s="5">
        <v>87</v>
      </c>
      <c r="D140" s="5">
        <v>8.4</v>
      </c>
      <c r="E140" s="5">
        <v>10.5</v>
      </c>
      <c r="F140" s="5">
        <v>6.5</v>
      </c>
      <c r="G140" s="5">
        <v>9.4</v>
      </c>
      <c r="H140" s="5">
        <v>1022.2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54.5</v>
      </c>
      <c r="O140">
        <v>217.1</v>
      </c>
      <c r="P140">
        <v>9.8000000000000007</v>
      </c>
      <c r="Q140">
        <v>10.6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2"/>
      <c r="AD140" s="54">
        <v>9.0972222222222204E-2</v>
      </c>
      <c r="AL140" s="726">
        <v>10.5</v>
      </c>
      <c r="AM140" s="726">
        <v>93</v>
      </c>
      <c r="AN140" s="726">
        <v>9.4</v>
      </c>
      <c r="AO140" s="726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5">
        <v>9.0972222222222204E-2</v>
      </c>
    </row>
    <row r="141" spans="2:54" x14ac:dyDescent="0.25">
      <c r="B141" s="5">
        <v>10.5</v>
      </c>
      <c r="C141" s="5">
        <v>87</v>
      </c>
      <c r="D141" s="5">
        <v>8.4</v>
      </c>
      <c r="E141" s="5">
        <v>10.5</v>
      </c>
      <c r="F141" s="5">
        <v>4.7</v>
      </c>
      <c r="G141" s="5">
        <v>6.8</v>
      </c>
      <c r="H141" s="5">
        <v>1022.3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54.5</v>
      </c>
      <c r="O141">
        <v>217.1</v>
      </c>
      <c r="P141">
        <v>9.9</v>
      </c>
      <c r="Q141">
        <v>10.6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2"/>
      <c r="AD141" s="54">
        <v>9.1666666666666702E-2</v>
      </c>
      <c r="AL141" s="726">
        <v>10.5</v>
      </c>
      <c r="AM141" s="726">
        <v>93</v>
      </c>
      <c r="AN141" s="726">
        <v>9.4</v>
      </c>
      <c r="AO141" s="726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5">
        <v>9.1666666666666702E-2</v>
      </c>
    </row>
    <row r="142" spans="2:54" x14ac:dyDescent="0.25">
      <c r="B142" s="5">
        <v>10.5</v>
      </c>
      <c r="C142" s="5">
        <v>87</v>
      </c>
      <c r="D142" s="5">
        <v>8.4</v>
      </c>
      <c r="E142" s="5">
        <v>10.5</v>
      </c>
      <c r="F142" s="5">
        <v>5.4</v>
      </c>
      <c r="G142" s="5">
        <v>9</v>
      </c>
      <c r="H142" s="5">
        <v>1022.4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54.5</v>
      </c>
      <c r="O142">
        <v>217.1</v>
      </c>
      <c r="P142">
        <v>9.9</v>
      </c>
      <c r="Q142">
        <v>10.6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2"/>
      <c r="AD142" s="54">
        <v>9.2361111111111102E-2</v>
      </c>
      <c r="AL142" s="726">
        <v>10.5</v>
      </c>
      <c r="AM142" s="726">
        <v>93</v>
      </c>
      <c r="AN142" s="726">
        <v>9.4</v>
      </c>
      <c r="AO142" s="726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5">
        <v>9.2361111111111102E-2</v>
      </c>
    </row>
    <row r="143" spans="2:54" x14ac:dyDescent="0.25">
      <c r="B143" s="5">
        <v>10.5</v>
      </c>
      <c r="C143" s="5">
        <v>87</v>
      </c>
      <c r="D143" s="5">
        <v>8.4</v>
      </c>
      <c r="E143" s="5">
        <v>10.5</v>
      </c>
      <c r="F143" s="5">
        <v>4.7</v>
      </c>
      <c r="G143" s="5">
        <v>8.3000000000000007</v>
      </c>
      <c r="H143" s="5">
        <v>1022.5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54.5</v>
      </c>
      <c r="O143">
        <v>217.1</v>
      </c>
      <c r="P143">
        <v>9.9</v>
      </c>
      <c r="Q143">
        <v>10.6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2"/>
      <c r="AD143" s="54">
        <v>9.30555555555556E-2</v>
      </c>
      <c r="AL143" s="726">
        <v>10.5</v>
      </c>
      <c r="AM143" s="726">
        <v>93</v>
      </c>
      <c r="AN143" s="726">
        <v>9.4</v>
      </c>
      <c r="AO143" s="726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5">
        <v>9.30555555555556E-2</v>
      </c>
    </row>
    <row r="144" spans="2:54" x14ac:dyDescent="0.25">
      <c r="B144" s="5">
        <v>10.5</v>
      </c>
      <c r="C144" s="5">
        <v>87</v>
      </c>
      <c r="D144" s="5">
        <v>8.4</v>
      </c>
      <c r="E144" s="5">
        <v>10.5</v>
      </c>
      <c r="F144" s="5">
        <v>5</v>
      </c>
      <c r="G144" s="5">
        <v>5</v>
      </c>
      <c r="H144" s="5">
        <v>1022.4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54.5</v>
      </c>
      <c r="O144">
        <v>217.1</v>
      </c>
      <c r="P144">
        <v>9.9</v>
      </c>
      <c r="Q144">
        <v>10.6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2"/>
      <c r="AD144" s="54">
        <v>9.375E-2</v>
      </c>
      <c r="AL144" s="726">
        <v>10.5</v>
      </c>
      <c r="AM144" s="726">
        <v>93</v>
      </c>
      <c r="AN144" s="726">
        <v>9.4</v>
      </c>
      <c r="AO144" s="726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5">
        <v>9.375E-2</v>
      </c>
    </row>
    <row r="145" spans="2:54" x14ac:dyDescent="0.25">
      <c r="B145" s="5">
        <v>10.5</v>
      </c>
      <c r="C145" s="5">
        <v>87</v>
      </c>
      <c r="D145" s="5">
        <v>8.4</v>
      </c>
      <c r="E145" s="5">
        <v>10.5</v>
      </c>
      <c r="F145" s="5">
        <v>7.9</v>
      </c>
      <c r="G145" s="5">
        <v>8.6</v>
      </c>
      <c r="H145" s="5">
        <v>1022.4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54.5</v>
      </c>
      <c r="O145">
        <v>217.1</v>
      </c>
      <c r="P145">
        <v>9.9</v>
      </c>
      <c r="Q145">
        <v>10.6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2"/>
      <c r="AD145" s="54">
        <v>9.44444444444444E-2</v>
      </c>
      <c r="AL145" s="726">
        <v>10.5</v>
      </c>
      <c r="AM145" s="726">
        <v>93</v>
      </c>
      <c r="AN145" s="726">
        <v>9.4</v>
      </c>
      <c r="AO145" s="726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5">
        <v>9.44444444444444E-2</v>
      </c>
    </row>
    <row r="146" spans="2:54" x14ac:dyDescent="0.25">
      <c r="B146" s="5">
        <v>10.5</v>
      </c>
      <c r="C146" s="5">
        <v>87</v>
      </c>
      <c r="D146" s="5">
        <v>8.4</v>
      </c>
      <c r="E146" s="5">
        <v>10.5</v>
      </c>
      <c r="F146" s="5">
        <v>7.6</v>
      </c>
      <c r="G146" s="5">
        <v>8.3000000000000007</v>
      </c>
      <c r="H146" s="5">
        <v>1022.4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54.5</v>
      </c>
      <c r="O146">
        <v>217.1</v>
      </c>
      <c r="P146">
        <v>9.9</v>
      </c>
      <c r="Q146">
        <v>10.6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2"/>
      <c r="AD146" s="54">
        <v>9.5138888888888898E-2</v>
      </c>
      <c r="AL146" s="726">
        <v>10.5</v>
      </c>
      <c r="AM146" s="726">
        <v>93</v>
      </c>
      <c r="AN146" s="726">
        <v>9.4</v>
      </c>
      <c r="AO146" s="726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5">
        <v>9.5138888888888898E-2</v>
      </c>
    </row>
    <row r="147" spans="2:54" x14ac:dyDescent="0.25">
      <c r="B147" s="5">
        <v>10.5</v>
      </c>
      <c r="C147" s="5">
        <v>87</v>
      </c>
      <c r="D147" s="5">
        <v>8.4</v>
      </c>
      <c r="E147" s="5">
        <v>10.5</v>
      </c>
      <c r="F147" s="5">
        <v>6.8</v>
      </c>
      <c r="G147" s="5">
        <v>8.3000000000000007</v>
      </c>
      <c r="H147" s="5">
        <v>1022.2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54.5</v>
      </c>
      <c r="O147">
        <v>217.1</v>
      </c>
      <c r="P147">
        <v>9.9</v>
      </c>
      <c r="Q147">
        <v>10.6</v>
      </c>
      <c r="R147" s="54">
        <v>9.5833333333333298E-2</v>
      </c>
      <c r="T147" s="93"/>
      <c r="U147" s="428"/>
      <c r="V147" s="92" t="str">
        <f t="shared" si="4"/>
        <v/>
      </c>
      <c r="W147" s="96"/>
      <c r="X147" s="93"/>
      <c r="Z147" s="5"/>
      <c r="AA147"/>
      <c r="AC147" s="372"/>
      <c r="AD147" s="54">
        <v>9.5833333333333298E-2</v>
      </c>
      <c r="AL147" s="726">
        <v>10.5</v>
      </c>
      <c r="AM147" s="726">
        <v>93</v>
      </c>
      <c r="AN147" s="726">
        <v>9.4</v>
      </c>
      <c r="AO147" s="726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5">
        <v>9.5833333333333298E-2</v>
      </c>
    </row>
    <row r="148" spans="2:54" x14ac:dyDescent="0.25">
      <c r="B148" s="5">
        <v>10.5</v>
      </c>
      <c r="C148" s="5">
        <v>87</v>
      </c>
      <c r="D148" s="5">
        <v>8.4</v>
      </c>
      <c r="E148" s="5">
        <v>10.5</v>
      </c>
      <c r="F148" s="5">
        <v>9.4</v>
      </c>
      <c r="G148" s="5">
        <v>9.4</v>
      </c>
      <c r="H148" s="5">
        <v>1022.2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54.5</v>
      </c>
      <c r="O148">
        <v>217.1</v>
      </c>
      <c r="P148">
        <v>9.9</v>
      </c>
      <c r="Q148">
        <v>10.6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2"/>
      <c r="AD148" s="54">
        <v>9.6527777777777796E-2</v>
      </c>
      <c r="AL148" s="726">
        <v>10.5</v>
      </c>
      <c r="AM148" s="726">
        <v>93</v>
      </c>
      <c r="AN148" s="726">
        <v>9.4</v>
      </c>
      <c r="AO148" s="726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5">
        <v>9.6527777777777796E-2</v>
      </c>
    </row>
    <row r="149" spans="2:54" x14ac:dyDescent="0.25">
      <c r="B149" s="5">
        <v>10.5</v>
      </c>
      <c r="C149" s="5">
        <v>88</v>
      </c>
      <c r="D149" s="5">
        <v>8.5</v>
      </c>
      <c r="E149" s="5">
        <v>10.5</v>
      </c>
      <c r="F149" s="5">
        <v>7.9</v>
      </c>
      <c r="G149" s="5">
        <v>7.9</v>
      </c>
      <c r="H149" s="5">
        <v>1022.1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54.5</v>
      </c>
      <c r="O149">
        <v>217.1</v>
      </c>
      <c r="P149">
        <v>9.9</v>
      </c>
      <c r="Q149">
        <v>10.6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2"/>
      <c r="AD149" s="54">
        <v>9.7222222222222196E-2</v>
      </c>
      <c r="AL149" s="726">
        <v>10.5</v>
      </c>
      <c r="AM149" s="726">
        <v>93</v>
      </c>
      <c r="AN149" s="726">
        <v>9.4</v>
      </c>
      <c r="AO149" s="726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5">
        <v>9.7222222222222196E-2</v>
      </c>
    </row>
    <row r="150" spans="2:54" x14ac:dyDescent="0.25">
      <c r="B150" s="5">
        <v>10.5</v>
      </c>
      <c r="C150" s="5">
        <v>88</v>
      </c>
      <c r="D150" s="5">
        <v>8.5</v>
      </c>
      <c r="E150" s="5">
        <v>10.5</v>
      </c>
      <c r="F150" s="5">
        <v>8.6</v>
      </c>
      <c r="G150" s="5">
        <v>11.2</v>
      </c>
      <c r="H150" s="5">
        <v>1022.1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54.5</v>
      </c>
      <c r="O150">
        <v>217.1</v>
      </c>
      <c r="P150">
        <v>9.9</v>
      </c>
      <c r="Q150">
        <v>10.6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2"/>
      <c r="AD150" s="54">
        <v>9.7916666666666693E-2</v>
      </c>
      <c r="AL150" s="726">
        <v>10.5</v>
      </c>
      <c r="AM150" s="726">
        <v>93</v>
      </c>
      <c r="AN150" s="726">
        <v>9.4</v>
      </c>
      <c r="AO150" s="726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5">
        <v>9.7916666666666693E-2</v>
      </c>
    </row>
    <row r="151" spans="2:54" x14ac:dyDescent="0.25">
      <c r="B151" s="5">
        <v>10.5</v>
      </c>
      <c r="C151" s="5">
        <v>88</v>
      </c>
      <c r="D151" s="5">
        <v>8.5</v>
      </c>
      <c r="E151" s="5">
        <v>10.5</v>
      </c>
      <c r="F151" s="5">
        <v>5.4</v>
      </c>
      <c r="G151" s="5">
        <v>6.8</v>
      </c>
      <c r="H151" s="5">
        <v>1022.1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54.5</v>
      </c>
      <c r="O151">
        <v>217.1</v>
      </c>
      <c r="P151">
        <v>9.9</v>
      </c>
      <c r="Q151">
        <v>10.6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2"/>
      <c r="AD151" s="54">
        <v>9.8611111111111094E-2</v>
      </c>
      <c r="AL151" s="726">
        <v>10.5</v>
      </c>
      <c r="AM151" s="726">
        <v>93</v>
      </c>
      <c r="AN151" s="726">
        <v>9.4</v>
      </c>
      <c r="AO151" s="726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5">
        <v>9.8611111111111094E-2</v>
      </c>
    </row>
    <row r="152" spans="2:54" x14ac:dyDescent="0.25">
      <c r="B152" s="5">
        <v>10.5</v>
      </c>
      <c r="C152" s="5">
        <v>88</v>
      </c>
      <c r="D152" s="5">
        <v>8.5</v>
      </c>
      <c r="E152" s="5">
        <v>10.5</v>
      </c>
      <c r="F152" s="5">
        <v>3.2</v>
      </c>
      <c r="G152" s="5">
        <v>6.1</v>
      </c>
      <c r="H152" s="5">
        <v>1022.3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54.5</v>
      </c>
      <c r="O152">
        <v>217.1</v>
      </c>
      <c r="P152">
        <v>9.9</v>
      </c>
      <c r="Q152">
        <v>10.6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2"/>
      <c r="AD152" s="54">
        <v>9.9305555555555605E-2</v>
      </c>
      <c r="AL152" s="726">
        <v>10.5</v>
      </c>
      <c r="AM152" s="726">
        <v>93</v>
      </c>
      <c r="AN152" s="726">
        <v>9.4</v>
      </c>
      <c r="AO152" s="726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5">
        <v>9.9305555555555605E-2</v>
      </c>
    </row>
    <row r="153" spans="2:54" x14ac:dyDescent="0.25">
      <c r="B153" s="5">
        <v>10.5</v>
      </c>
      <c r="C153" s="5">
        <v>88</v>
      </c>
      <c r="D153" s="5">
        <v>8.5</v>
      </c>
      <c r="E153" s="5">
        <v>10.5</v>
      </c>
      <c r="F153" s="5">
        <v>7.6</v>
      </c>
      <c r="G153" s="5">
        <v>11.5</v>
      </c>
      <c r="H153" s="5">
        <v>1022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54.5</v>
      </c>
      <c r="O153">
        <v>217.1</v>
      </c>
      <c r="P153">
        <v>9.9</v>
      </c>
      <c r="Q153">
        <v>10.6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2"/>
      <c r="AD153" s="54">
        <v>0.1</v>
      </c>
      <c r="AL153" s="726">
        <v>10.5</v>
      </c>
      <c r="AM153" s="726">
        <v>93</v>
      </c>
      <c r="AN153" s="726">
        <v>9.4</v>
      </c>
      <c r="AO153" s="726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5">
        <v>0.1</v>
      </c>
    </row>
    <row r="154" spans="2:54" x14ac:dyDescent="0.25">
      <c r="B154" s="5">
        <v>10.5</v>
      </c>
      <c r="C154" s="5">
        <v>88</v>
      </c>
      <c r="D154" s="5">
        <v>8.5</v>
      </c>
      <c r="E154" s="5">
        <v>10.5</v>
      </c>
      <c r="F154" s="5">
        <v>9.6999999999999993</v>
      </c>
      <c r="G154" s="5">
        <v>12.2</v>
      </c>
      <c r="H154" s="5">
        <v>1022.3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54.5</v>
      </c>
      <c r="O154">
        <v>217.1</v>
      </c>
      <c r="P154">
        <v>9.9</v>
      </c>
      <c r="Q154">
        <v>10.6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2"/>
      <c r="AD154" s="54">
        <v>0.100694444444444</v>
      </c>
      <c r="AL154" s="726">
        <v>10.5</v>
      </c>
      <c r="AM154" s="726">
        <v>93</v>
      </c>
      <c r="AN154" s="726">
        <v>9.4</v>
      </c>
      <c r="AO154" s="726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5">
        <v>0.100694444444444</v>
      </c>
    </row>
    <row r="155" spans="2:54" x14ac:dyDescent="0.25">
      <c r="B155" s="5">
        <v>10.5</v>
      </c>
      <c r="C155" s="5">
        <v>88</v>
      </c>
      <c r="D155" s="5">
        <v>8.5</v>
      </c>
      <c r="E155" s="5">
        <v>10.5</v>
      </c>
      <c r="F155" s="5">
        <v>5.4</v>
      </c>
      <c r="G155" s="5">
        <v>7.9</v>
      </c>
      <c r="H155" s="5">
        <v>1022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54.5</v>
      </c>
      <c r="O155">
        <v>217.1</v>
      </c>
      <c r="P155">
        <v>9.9</v>
      </c>
      <c r="Q155">
        <v>10.6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2"/>
      <c r="AD155" s="54">
        <v>0.101388888888889</v>
      </c>
      <c r="AL155" s="726">
        <v>10.5</v>
      </c>
      <c r="AM155" s="726">
        <v>93</v>
      </c>
      <c r="AN155" s="726">
        <v>9.4</v>
      </c>
      <c r="AO155" s="726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5">
        <v>0.101388888888889</v>
      </c>
    </row>
    <row r="156" spans="2:54" x14ac:dyDescent="0.25">
      <c r="B156" s="5">
        <v>10.5</v>
      </c>
      <c r="C156" s="5">
        <v>88</v>
      </c>
      <c r="D156" s="5">
        <v>8.5</v>
      </c>
      <c r="E156" s="5">
        <v>10.5</v>
      </c>
      <c r="F156" s="5">
        <v>10.4</v>
      </c>
      <c r="G156" s="5">
        <v>10.8</v>
      </c>
      <c r="H156" s="5">
        <v>1022.2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54.5</v>
      </c>
      <c r="O156">
        <v>217.1</v>
      </c>
      <c r="P156">
        <v>9.9</v>
      </c>
      <c r="Q156">
        <v>10.6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2"/>
      <c r="AD156" s="54">
        <v>0.102083333333333</v>
      </c>
      <c r="AL156" s="726">
        <v>10.5</v>
      </c>
      <c r="AM156" s="726">
        <v>93</v>
      </c>
      <c r="AN156" s="726">
        <v>9.4</v>
      </c>
      <c r="AO156" s="726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5">
        <v>0.102083333333333</v>
      </c>
    </row>
    <row r="157" spans="2:54" x14ac:dyDescent="0.25">
      <c r="B157" s="5">
        <v>10.5</v>
      </c>
      <c r="C157" s="5">
        <v>88</v>
      </c>
      <c r="D157" s="5">
        <v>8.5</v>
      </c>
      <c r="E157" s="5">
        <v>10.5</v>
      </c>
      <c r="F157" s="5">
        <v>6.1</v>
      </c>
      <c r="G157" s="5">
        <v>6.5</v>
      </c>
      <c r="H157" s="5">
        <v>1022.2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54.5</v>
      </c>
      <c r="O157">
        <v>217.1</v>
      </c>
      <c r="P157">
        <v>9.9</v>
      </c>
      <c r="Q157">
        <v>10.6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2"/>
      <c r="AD157" s="54">
        <v>0.102777777777778</v>
      </c>
      <c r="AL157" s="726">
        <v>10.5</v>
      </c>
      <c r="AM157" s="726">
        <v>93</v>
      </c>
      <c r="AN157" s="726">
        <v>9.4</v>
      </c>
      <c r="AO157" s="726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5">
        <v>0.102777777777778</v>
      </c>
    </row>
    <row r="158" spans="2:54" x14ac:dyDescent="0.25">
      <c r="B158" s="5">
        <v>10.5</v>
      </c>
      <c r="C158" s="5">
        <v>88</v>
      </c>
      <c r="D158" s="5">
        <v>8.5</v>
      </c>
      <c r="E158" s="5">
        <v>10.5</v>
      </c>
      <c r="F158" s="5">
        <v>13</v>
      </c>
      <c r="G158" s="5">
        <v>13.7</v>
      </c>
      <c r="H158" s="5">
        <v>1022.1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54.5</v>
      </c>
      <c r="O158">
        <v>217.1</v>
      </c>
      <c r="P158">
        <v>9.9</v>
      </c>
      <c r="Q158">
        <v>10.6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2"/>
      <c r="AD158" s="54">
        <v>0.10347222222222199</v>
      </c>
      <c r="AL158" s="726">
        <v>10.5</v>
      </c>
      <c r="AM158" s="726">
        <v>93</v>
      </c>
      <c r="AN158" s="726">
        <v>9.4</v>
      </c>
      <c r="AO158" s="726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5">
        <v>0.10347222222222199</v>
      </c>
    </row>
    <row r="159" spans="2:54" x14ac:dyDescent="0.25">
      <c r="B159" s="5">
        <v>10.5</v>
      </c>
      <c r="C159" s="5">
        <v>88</v>
      </c>
      <c r="D159" s="5">
        <v>8.5</v>
      </c>
      <c r="E159" s="5">
        <v>10.5</v>
      </c>
      <c r="F159" s="5">
        <v>5</v>
      </c>
      <c r="G159" s="5">
        <v>7.9</v>
      </c>
      <c r="H159" s="5">
        <v>1022.1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54.5</v>
      </c>
      <c r="O159">
        <v>217.1</v>
      </c>
      <c r="P159">
        <v>10</v>
      </c>
      <c r="Q159">
        <v>10.7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2"/>
      <c r="AD159" s="54">
        <v>0.104166666666667</v>
      </c>
      <c r="AL159" s="726">
        <v>10.5</v>
      </c>
      <c r="AM159" s="726">
        <v>93</v>
      </c>
      <c r="AN159" s="726">
        <v>9.4</v>
      </c>
      <c r="AO159" s="726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5">
        <v>0.104166666666667</v>
      </c>
    </row>
    <row r="160" spans="2:54" x14ac:dyDescent="0.25">
      <c r="B160" s="5">
        <v>10.4</v>
      </c>
      <c r="C160" s="5">
        <v>88</v>
      </c>
      <c r="D160" s="5">
        <v>8.4</v>
      </c>
      <c r="E160" s="5">
        <v>10.4</v>
      </c>
      <c r="F160" s="5">
        <v>7.6</v>
      </c>
      <c r="G160" s="5">
        <v>9</v>
      </c>
      <c r="H160" s="5">
        <v>1022.1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54.5</v>
      </c>
      <c r="O160">
        <v>217.1</v>
      </c>
      <c r="P160">
        <v>10</v>
      </c>
      <c r="Q160">
        <v>10.7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2"/>
      <c r="AD160" s="54">
        <v>0.104861111111111</v>
      </c>
      <c r="AL160" s="726">
        <v>10.5</v>
      </c>
      <c r="AM160" s="726">
        <v>93</v>
      </c>
      <c r="AN160" s="726">
        <v>9.4</v>
      </c>
      <c r="AO160" s="726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5">
        <v>0.104861111111111</v>
      </c>
    </row>
    <row r="161" spans="2:54" x14ac:dyDescent="0.25">
      <c r="B161" s="5">
        <v>10.4</v>
      </c>
      <c r="C161" s="5">
        <v>88</v>
      </c>
      <c r="D161" s="5">
        <v>8.4</v>
      </c>
      <c r="E161" s="5">
        <v>10.4</v>
      </c>
      <c r="F161" s="5">
        <v>6.1</v>
      </c>
      <c r="G161" s="5">
        <v>8.3000000000000007</v>
      </c>
      <c r="H161" s="5">
        <v>1022.1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54.5</v>
      </c>
      <c r="O161">
        <v>217.1</v>
      </c>
      <c r="P161">
        <v>10</v>
      </c>
      <c r="Q161">
        <v>10.7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2"/>
      <c r="AD161" s="54">
        <v>0.105555555555556</v>
      </c>
      <c r="AL161" s="726">
        <v>10.5</v>
      </c>
      <c r="AM161" s="726">
        <v>93</v>
      </c>
      <c r="AN161" s="726">
        <v>9.4</v>
      </c>
      <c r="AO161" s="726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5">
        <v>0.105555555555556</v>
      </c>
    </row>
    <row r="162" spans="2:54" x14ac:dyDescent="0.25">
      <c r="B162" s="5">
        <v>10.5</v>
      </c>
      <c r="C162" s="5">
        <v>88</v>
      </c>
      <c r="D162" s="5">
        <v>8.5</v>
      </c>
      <c r="E162" s="5">
        <v>10.5</v>
      </c>
      <c r="F162" s="5">
        <v>6.1</v>
      </c>
      <c r="G162" s="5">
        <v>7.6</v>
      </c>
      <c r="H162" s="5">
        <v>1022.3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54.5</v>
      </c>
      <c r="O162">
        <v>217.1</v>
      </c>
      <c r="P162">
        <v>10</v>
      </c>
      <c r="Q162">
        <v>10.8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2"/>
      <c r="AD162" s="54">
        <v>0.10625</v>
      </c>
      <c r="AL162" s="726">
        <v>10.5</v>
      </c>
      <c r="AM162" s="726">
        <v>93</v>
      </c>
      <c r="AN162" s="726">
        <v>9.4</v>
      </c>
      <c r="AO162" s="726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5">
        <v>0.10625</v>
      </c>
    </row>
    <row r="163" spans="2:54" x14ac:dyDescent="0.25">
      <c r="B163" s="5">
        <v>10.4</v>
      </c>
      <c r="C163" s="5">
        <v>88</v>
      </c>
      <c r="D163" s="5">
        <v>8.4</v>
      </c>
      <c r="E163" s="5">
        <v>10.4</v>
      </c>
      <c r="F163" s="5">
        <v>5</v>
      </c>
      <c r="G163" s="5">
        <v>8.3000000000000007</v>
      </c>
      <c r="H163" s="5">
        <v>1022.1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54.5</v>
      </c>
      <c r="O163">
        <v>217.1</v>
      </c>
      <c r="P163">
        <v>10</v>
      </c>
      <c r="Q163">
        <v>10.8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2"/>
      <c r="AD163" s="54">
        <v>0.106944444444444</v>
      </c>
      <c r="AL163" s="726">
        <v>10.4</v>
      </c>
      <c r="AM163" s="726">
        <v>93</v>
      </c>
      <c r="AN163" s="726">
        <v>9.3000000000000007</v>
      </c>
      <c r="AO163" s="726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5">
        <v>0.106944444444444</v>
      </c>
    </row>
    <row r="164" spans="2:54" x14ac:dyDescent="0.25">
      <c r="B164" s="5">
        <v>10.4</v>
      </c>
      <c r="C164" s="5">
        <v>88</v>
      </c>
      <c r="D164" s="5">
        <v>8.4</v>
      </c>
      <c r="E164" s="5">
        <v>10.4</v>
      </c>
      <c r="F164" s="5">
        <v>3.6</v>
      </c>
      <c r="G164" s="5">
        <v>7.2</v>
      </c>
      <c r="H164" s="5">
        <v>1022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54.5</v>
      </c>
      <c r="O164">
        <v>217.1</v>
      </c>
      <c r="P164">
        <v>10</v>
      </c>
      <c r="Q164">
        <v>10.8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2"/>
      <c r="AD164" s="54">
        <v>0.10763888888888901</v>
      </c>
      <c r="AL164" s="726">
        <v>10.4</v>
      </c>
      <c r="AM164" s="726">
        <v>93</v>
      </c>
      <c r="AN164" s="726">
        <v>9.3000000000000007</v>
      </c>
      <c r="AO164" s="726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5">
        <v>0.10763888888888901</v>
      </c>
    </row>
    <row r="165" spans="2:54" x14ac:dyDescent="0.25">
      <c r="B165" s="5">
        <v>10.4</v>
      </c>
      <c r="C165" s="5">
        <v>88</v>
      </c>
      <c r="D165" s="5">
        <v>8.4</v>
      </c>
      <c r="E165" s="5">
        <v>10.4</v>
      </c>
      <c r="F165" s="5">
        <v>3.2</v>
      </c>
      <c r="G165" s="5">
        <v>9.4</v>
      </c>
      <c r="H165" s="5">
        <v>1022.3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54.5</v>
      </c>
      <c r="O165">
        <v>217.1</v>
      </c>
      <c r="P165">
        <v>10.1</v>
      </c>
      <c r="Q165">
        <v>10.8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2"/>
      <c r="AD165" s="54">
        <v>0.108333333333333</v>
      </c>
      <c r="AL165" s="726">
        <v>10.4</v>
      </c>
      <c r="AM165" s="726">
        <v>93</v>
      </c>
      <c r="AN165" s="726">
        <v>9.3000000000000007</v>
      </c>
      <c r="AO165" s="726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5">
        <v>0.108333333333333</v>
      </c>
    </row>
    <row r="166" spans="2:54" x14ac:dyDescent="0.25">
      <c r="B166" s="5">
        <v>10.4</v>
      </c>
      <c r="C166" s="5">
        <v>88</v>
      </c>
      <c r="D166" s="5">
        <v>8.4</v>
      </c>
      <c r="E166" s="5">
        <v>10.4</v>
      </c>
      <c r="F166" s="5">
        <v>6.8</v>
      </c>
      <c r="G166" s="5">
        <v>7.6</v>
      </c>
      <c r="H166" s="5">
        <v>1022.2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54.5</v>
      </c>
      <c r="O166">
        <v>217.1</v>
      </c>
      <c r="P166">
        <v>10.1</v>
      </c>
      <c r="Q166">
        <v>10.8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2"/>
      <c r="AD166" s="54">
        <v>0.109027777777778</v>
      </c>
      <c r="AL166" s="726">
        <v>10.4</v>
      </c>
      <c r="AM166" s="726">
        <v>93</v>
      </c>
      <c r="AN166" s="726">
        <v>9.3000000000000007</v>
      </c>
      <c r="AO166" s="726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5">
        <v>0.109027777777778</v>
      </c>
    </row>
    <row r="167" spans="2:54" x14ac:dyDescent="0.25">
      <c r="B167" s="5">
        <v>10.4</v>
      </c>
      <c r="C167" s="5">
        <v>88</v>
      </c>
      <c r="D167" s="5">
        <v>8.4</v>
      </c>
      <c r="E167" s="5">
        <v>10.4</v>
      </c>
      <c r="F167" s="5">
        <v>3.2</v>
      </c>
      <c r="G167" s="5">
        <v>3.6</v>
      </c>
      <c r="H167" s="5">
        <v>1022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54.5</v>
      </c>
      <c r="O167">
        <v>217.1</v>
      </c>
      <c r="P167">
        <v>10.1</v>
      </c>
      <c r="Q167">
        <v>10.8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2"/>
      <c r="AD167" s="54">
        <v>0.109722222222222</v>
      </c>
      <c r="AL167" s="726">
        <v>10.3</v>
      </c>
      <c r="AM167" s="726">
        <v>93</v>
      </c>
      <c r="AN167" s="726">
        <v>9.1999999999999993</v>
      </c>
      <c r="AO167" s="726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5">
        <v>0.109722222222222</v>
      </c>
    </row>
    <row r="168" spans="2:54" x14ac:dyDescent="0.25">
      <c r="B168" s="5">
        <v>10.4</v>
      </c>
      <c r="C168" s="5">
        <v>88</v>
      </c>
      <c r="D168" s="5">
        <v>8.4</v>
      </c>
      <c r="E168" s="5">
        <v>10.4</v>
      </c>
      <c r="F168" s="5">
        <v>4.3</v>
      </c>
      <c r="G168" s="5">
        <v>6.8</v>
      </c>
      <c r="H168" s="5">
        <v>1022.1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54.5</v>
      </c>
      <c r="O168">
        <v>217.1</v>
      </c>
      <c r="P168">
        <v>10.1</v>
      </c>
      <c r="Q168">
        <v>10.8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2"/>
      <c r="AD168" s="54">
        <v>0.110416666666667</v>
      </c>
      <c r="AL168" s="726">
        <v>10.3</v>
      </c>
      <c r="AM168" s="726">
        <v>93</v>
      </c>
      <c r="AN168" s="726">
        <v>9.1999999999999993</v>
      </c>
      <c r="AO168" s="726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5">
        <v>0.110416666666667</v>
      </c>
    </row>
    <row r="169" spans="2:54" x14ac:dyDescent="0.25">
      <c r="B169" s="5">
        <v>10.4</v>
      </c>
      <c r="C169" s="5">
        <v>88</v>
      </c>
      <c r="D169" s="5">
        <v>8.4</v>
      </c>
      <c r="E169" s="5">
        <v>10.4</v>
      </c>
      <c r="F169" s="5">
        <v>1.8</v>
      </c>
      <c r="G169" s="5">
        <v>8.3000000000000007</v>
      </c>
      <c r="H169" s="5">
        <v>1022.2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54.5</v>
      </c>
      <c r="O169">
        <v>217.1</v>
      </c>
      <c r="P169">
        <v>10.1</v>
      </c>
      <c r="Q169">
        <v>10.8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2"/>
      <c r="AD169" s="54">
        <v>0.11111111111111099</v>
      </c>
      <c r="AL169" s="726">
        <v>10.3</v>
      </c>
      <c r="AM169" s="726">
        <v>93</v>
      </c>
      <c r="AN169" s="726">
        <v>9.1999999999999993</v>
      </c>
      <c r="AO169" s="726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5">
        <v>0.11111111111111099</v>
      </c>
    </row>
    <row r="170" spans="2:54" x14ac:dyDescent="0.25">
      <c r="B170" s="5">
        <v>10.4</v>
      </c>
      <c r="C170" s="5">
        <v>88</v>
      </c>
      <c r="D170" s="5">
        <v>8.4</v>
      </c>
      <c r="E170" s="5">
        <v>10.4</v>
      </c>
      <c r="F170" s="5">
        <v>7.9</v>
      </c>
      <c r="G170" s="5">
        <v>7.9</v>
      </c>
      <c r="H170" s="5">
        <v>1022.2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54.5</v>
      </c>
      <c r="O170">
        <v>217.1</v>
      </c>
      <c r="P170">
        <v>10.1</v>
      </c>
      <c r="Q170">
        <v>10.8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2"/>
      <c r="AD170" s="54">
        <v>0.111805555555556</v>
      </c>
      <c r="AL170" s="726">
        <v>10.3</v>
      </c>
      <c r="AM170" s="726">
        <v>93</v>
      </c>
      <c r="AN170" s="726">
        <v>9.1999999999999993</v>
      </c>
      <c r="AO170" s="726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5">
        <v>0.111805555555556</v>
      </c>
    </row>
    <row r="171" spans="2:54" x14ac:dyDescent="0.25">
      <c r="B171" s="5">
        <v>10.4</v>
      </c>
      <c r="C171" s="5">
        <v>88</v>
      </c>
      <c r="D171" s="5">
        <v>8.4</v>
      </c>
      <c r="E171" s="5">
        <v>10.4</v>
      </c>
      <c r="F171" s="5">
        <v>9.4</v>
      </c>
      <c r="G171" s="5">
        <v>9.4</v>
      </c>
      <c r="H171" s="5">
        <v>1022.3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54.5</v>
      </c>
      <c r="O171">
        <v>217.1</v>
      </c>
      <c r="P171">
        <v>10.1</v>
      </c>
      <c r="Q171">
        <v>10.8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2"/>
      <c r="AD171" s="54">
        <v>0.1125</v>
      </c>
      <c r="AL171" s="726">
        <v>10.3</v>
      </c>
      <c r="AM171" s="726">
        <v>93</v>
      </c>
      <c r="AN171" s="726">
        <v>9.1999999999999993</v>
      </c>
      <c r="AO171" s="726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5">
        <v>0.1125</v>
      </c>
    </row>
    <row r="172" spans="2:54" x14ac:dyDescent="0.25">
      <c r="B172" s="5">
        <v>10.5</v>
      </c>
      <c r="C172" s="5">
        <v>88</v>
      </c>
      <c r="D172" s="5">
        <v>8.5</v>
      </c>
      <c r="E172" s="5">
        <v>10.5</v>
      </c>
      <c r="F172" s="5">
        <v>7.6</v>
      </c>
      <c r="G172" s="5">
        <v>11.2</v>
      </c>
      <c r="H172" s="5">
        <v>1022.3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54.5</v>
      </c>
      <c r="O172">
        <v>217.1</v>
      </c>
      <c r="P172">
        <v>10.1</v>
      </c>
      <c r="Q172">
        <v>10.9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2"/>
      <c r="AD172" s="54">
        <v>0.113194444444444</v>
      </c>
      <c r="AL172" s="726">
        <v>10.3</v>
      </c>
      <c r="AM172" s="726">
        <v>93</v>
      </c>
      <c r="AN172" s="726">
        <v>9.1999999999999993</v>
      </c>
      <c r="AO172" s="726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5">
        <v>0.113194444444444</v>
      </c>
    </row>
    <row r="173" spans="2:54" x14ac:dyDescent="0.25">
      <c r="B173" s="5">
        <v>10.5</v>
      </c>
      <c r="C173" s="5">
        <v>88</v>
      </c>
      <c r="D173" s="5">
        <v>8.5</v>
      </c>
      <c r="E173" s="5">
        <v>10.5</v>
      </c>
      <c r="F173" s="5">
        <v>8.6</v>
      </c>
      <c r="G173" s="5">
        <v>8.6</v>
      </c>
      <c r="H173" s="5">
        <v>1022.1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54.5</v>
      </c>
      <c r="O173">
        <v>217.1</v>
      </c>
      <c r="P173">
        <v>10.1</v>
      </c>
      <c r="Q173">
        <v>10.9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2"/>
      <c r="AD173" s="54">
        <v>0.113888888888889</v>
      </c>
      <c r="AL173" s="726">
        <v>10.3</v>
      </c>
      <c r="AM173" s="726">
        <v>93</v>
      </c>
      <c r="AN173" s="726">
        <v>9.1999999999999993</v>
      </c>
      <c r="AO173" s="726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5">
        <v>0.113888888888889</v>
      </c>
    </row>
    <row r="174" spans="2:54" x14ac:dyDescent="0.25">
      <c r="B174" s="5">
        <v>10.5</v>
      </c>
      <c r="C174" s="5">
        <v>88</v>
      </c>
      <c r="D174" s="5">
        <v>8.5</v>
      </c>
      <c r="E174" s="5">
        <v>10.5</v>
      </c>
      <c r="F174" s="5">
        <v>5.4</v>
      </c>
      <c r="G174" s="5">
        <v>11.5</v>
      </c>
      <c r="H174" s="5">
        <v>1022.1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54.5</v>
      </c>
      <c r="O174">
        <v>217.1</v>
      </c>
      <c r="P174">
        <v>10.1</v>
      </c>
      <c r="Q174">
        <v>10.9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2"/>
      <c r="AD174" s="54">
        <v>0.114583333333333</v>
      </c>
      <c r="AL174" s="726">
        <v>10.3</v>
      </c>
      <c r="AM174" s="726">
        <v>93</v>
      </c>
      <c r="AN174" s="726">
        <v>9.1999999999999993</v>
      </c>
      <c r="AO174" s="726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5">
        <v>0.114583333333333</v>
      </c>
    </row>
    <row r="175" spans="2:54" x14ac:dyDescent="0.25">
      <c r="B175" s="5">
        <v>10.5</v>
      </c>
      <c r="C175" s="5">
        <v>88</v>
      </c>
      <c r="D175" s="5">
        <v>8.5</v>
      </c>
      <c r="E175" s="5">
        <v>10.5</v>
      </c>
      <c r="F175" s="5">
        <v>7.6</v>
      </c>
      <c r="G175" s="5">
        <v>11.9</v>
      </c>
      <c r="H175" s="5">
        <v>1022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54.5</v>
      </c>
      <c r="O175">
        <v>217.1</v>
      </c>
      <c r="P175">
        <v>10.1</v>
      </c>
      <c r="Q175">
        <v>10.9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2"/>
      <c r="AD175" s="54">
        <v>0.11527777777777801</v>
      </c>
      <c r="AL175" s="726">
        <v>10.3</v>
      </c>
      <c r="AM175" s="726">
        <v>93</v>
      </c>
      <c r="AN175" s="726">
        <v>9.1999999999999993</v>
      </c>
      <c r="AO175" s="726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5">
        <v>0.11527777777777801</v>
      </c>
    </row>
    <row r="176" spans="2:54" x14ac:dyDescent="0.25">
      <c r="B176" s="5">
        <v>10.5</v>
      </c>
      <c r="C176" s="5">
        <v>88</v>
      </c>
      <c r="D176" s="5">
        <v>8.5</v>
      </c>
      <c r="E176" s="5">
        <v>10.5</v>
      </c>
      <c r="F176" s="5">
        <v>7.2</v>
      </c>
      <c r="G176" s="5">
        <v>7.6</v>
      </c>
      <c r="H176" s="5">
        <v>1022.1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54.5</v>
      </c>
      <c r="O176">
        <v>217.1</v>
      </c>
      <c r="P176">
        <v>10.199999999999999</v>
      </c>
      <c r="Q176">
        <v>10.9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2"/>
      <c r="AD176" s="54">
        <v>0.115972222222222</v>
      </c>
      <c r="AL176" s="726">
        <v>10.3</v>
      </c>
      <c r="AM176" s="726">
        <v>93</v>
      </c>
      <c r="AN176" s="726">
        <v>9.1999999999999993</v>
      </c>
      <c r="AO176" s="726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5">
        <v>0.115972222222222</v>
      </c>
    </row>
    <row r="177" spans="2:54" x14ac:dyDescent="0.25">
      <c r="B177" s="5">
        <v>10.5</v>
      </c>
      <c r="C177" s="5">
        <v>88</v>
      </c>
      <c r="D177" s="5">
        <v>8.5</v>
      </c>
      <c r="E177" s="5">
        <v>10.5</v>
      </c>
      <c r="F177" s="5">
        <v>11.2</v>
      </c>
      <c r="G177" s="5">
        <v>15.5</v>
      </c>
      <c r="H177" s="5">
        <v>1022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54.5</v>
      </c>
      <c r="O177">
        <v>217.1</v>
      </c>
      <c r="P177">
        <v>10.199999999999999</v>
      </c>
      <c r="Q177">
        <v>10.9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2"/>
      <c r="AD177" s="54">
        <v>0.116666666666667</v>
      </c>
      <c r="AL177" s="726">
        <v>10.3</v>
      </c>
      <c r="AM177" s="726">
        <v>93</v>
      </c>
      <c r="AN177" s="726">
        <v>9.1999999999999993</v>
      </c>
      <c r="AO177" s="726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5">
        <v>0.116666666666667</v>
      </c>
    </row>
    <row r="178" spans="2:54" x14ac:dyDescent="0.25">
      <c r="B178" s="5">
        <v>10.5</v>
      </c>
      <c r="C178" s="5">
        <v>88</v>
      </c>
      <c r="D178" s="5">
        <v>8.5</v>
      </c>
      <c r="E178" s="5">
        <v>10.5</v>
      </c>
      <c r="F178" s="5">
        <v>7.2</v>
      </c>
      <c r="G178" s="5">
        <v>9.4</v>
      </c>
      <c r="H178" s="5">
        <v>1022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54.5</v>
      </c>
      <c r="O178">
        <v>217.1</v>
      </c>
      <c r="P178">
        <v>10.199999999999999</v>
      </c>
      <c r="Q178">
        <v>10.9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2"/>
      <c r="AD178" s="54">
        <v>0.117361111111111</v>
      </c>
      <c r="AL178" s="726">
        <v>10.3</v>
      </c>
      <c r="AM178" s="726">
        <v>93</v>
      </c>
      <c r="AN178" s="726">
        <v>9.1999999999999993</v>
      </c>
      <c r="AO178" s="726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5">
        <v>0.117361111111111</v>
      </c>
    </row>
    <row r="179" spans="2:54" x14ac:dyDescent="0.25">
      <c r="B179" s="5">
        <v>10.5</v>
      </c>
      <c r="C179" s="5">
        <v>88</v>
      </c>
      <c r="D179" s="5">
        <v>8.5</v>
      </c>
      <c r="E179" s="5">
        <v>10.5</v>
      </c>
      <c r="F179" s="5">
        <v>7.9</v>
      </c>
      <c r="G179" s="5">
        <v>10.1</v>
      </c>
      <c r="H179" s="5">
        <v>1021.8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54.5</v>
      </c>
      <c r="O179">
        <v>217.1</v>
      </c>
      <c r="P179">
        <v>10.199999999999999</v>
      </c>
      <c r="Q179">
        <v>10.9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2"/>
      <c r="AD179" s="54">
        <v>0.118055555555556</v>
      </c>
      <c r="AL179" s="726">
        <v>10.3</v>
      </c>
      <c r="AM179" s="726">
        <v>93</v>
      </c>
      <c r="AN179" s="726">
        <v>9.1999999999999993</v>
      </c>
      <c r="AO179" s="726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5">
        <v>0.118055555555556</v>
      </c>
    </row>
    <row r="180" spans="2:54" x14ac:dyDescent="0.25">
      <c r="B180" s="5">
        <v>10.5</v>
      </c>
      <c r="C180" s="5">
        <v>88</v>
      </c>
      <c r="D180" s="5">
        <v>8.5</v>
      </c>
      <c r="E180" s="5">
        <v>10.5</v>
      </c>
      <c r="F180" s="5">
        <v>6.5</v>
      </c>
      <c r="G180" s="5">
        <v>7.6</v>
      </c>
      <c r="H180" s="5">
        <v>1021.9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54.5</v>
      </c>
      <c r="O180">
        <v>217.1</v>
      </c>
      <c r="P180">
        <v>10.199999999999999</v>
      </c>
      <c r="Q180">
        <v>10.9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2"/>
      <c r="AD180" s="54">
        <v>0.11874999999999999</v>
      </c>
      <c r="AL180" s="726">
        <v>10.3</v>
      </c>
      <c r="AM180" s="726">
        <v>93</v>
      </c>
      <c r="AN180" s="726">
        <v>9.1999999999999993</v>
      </c>
      <c r="AO180" s="726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5">
        <v>0.11874999999999999</v>
      </c>
    </row>
    <row r="181" spans="2:54" x14ac:dyDescent="0.25">
      <c r="B181" s="5">
        <v>10.5</v>
      </c>
      <c r="C181" s="5">
        <v>88</v>
      </c>
      <c r="D181" s="5">
        <v>8.5</v>
      </c>
      <c r="E181" s="5">
        <v>10.5</v>
      </c>
      <c r="F181" s="5">
        <v>6.5</v>
      </c>
      <c r="G181" s="5">
        <v>7.2</v>
      </c>
      <c r="H181" s="5">
        <v>1021.9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54.5</v>
      </c>
      <c r="O181">
        <v>217.1</v>
      </c>
      <c r="P181">
        <v>10.199999999999999</v>
      </c>
      <c r="Q181">
        <v>10.9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2"/>
      <c r="AD181" s="54">
        <v>0.11944444444444401</v>
      </c>
      <c r="AL181" s="726">
        <v>10.3</v>
      </c>
      <c r="AM181" s="726">
        <v>93</v>
      </c>
      <c r="AN181" s="726">
        <v>9.1999999999999993</v>
      </c>
      <c r="AO181" s="726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5">
        <v>0.11944444444444401</v>
      </c>
    </row>
    <row r="182" spans="2:54" x14ac:dyDescent="0.25">
      <c r="B182" s="5">
        <v>10.5</v>
      </c>
      <c r="C182" s="5">
        <v>88</v>
      </c>
      <c r="D182" s="5">
        <v>8.5</v>
      </c>
      <c r="E182" s="5">
        <v>10.5</v>
      </c>
      <c r="F182" s="5">
        <v>5.8</v>
      </c>
      <c r="G182" s="5">
        <v>6.1</v>
      </c>
      <c r="H182" s="5">
        <v>1021.6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54.5</v>
      </c>
      <c r="O182">
        <v>217.1</v>
      </c>
      <c r="P182">
        <v>10.199999999999999</v>
      </c>
      <c r="Q182">
        <v>10.9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2"/>
      <c r="AD182" s="54">
        <v>0.120138888888889</v>
      </c>
      <c r="AL182" s="726">
        <v>10.3</v>
      </c>
      <c r="AM182" s="726">
        <v>93</v>
      </c>
      <c r="AN182" s="726">
        <v>9.1999999999999993</v>
      </c>
      <c r="AO182" s="726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5">
        <v>0.120138888888889</v>
      </c>
    </row>
    <row r="183" spans="2:54" x14ac:dyDescent="0.25">
      <c r="B183" s="5">
        <v>10.5</v>
      </c>
      <c r="C183" s="5">
        <v>87</v>
      </c>
      <c r="D183" s="5">
        <v>8.4</v>
      </c>
      <c r="E183" s="5">
        <v>10.5</v>
      </c>
      <c r="F183" s="5">
        <v>6.5</v>
      </c>
      <c r="G183" s="5">
        <v>9</v>
      </c>
      <c r="H183" s="5">
        <v>1021.8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54.5</v>
      </c>
      <c r="O183">
        <v>217.1</v>
      </c>
      <c r="P183">
        <v>10.3</v>
      </c>
      <c r="Q183">
        <v>10.9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19"/>
      <c r="Z183" s="5"/>
      <c r="AA183"/>
      <c r="AC183" s="372"/>
      <c r="AD183" s="54">
        <v>0.120833333333333</v>
      </c>
      <c r="AL183" s="726">
        <v>10.3</v>
      </c>
      <c r="AM183" s="726">
        <v>93</v>
      </c>
      <c r="AN183" s="726">
        <v>9.1999999999999993</v>
      </c>
      <c r="AO183" s="726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5">
        <v>0.120833333333333</v>
      </c>
    </row>
    <row r="184" spans="2:54" x14ac:dyDescent="0.25">
      <c r="B184" s="5">
        <v>10.5</v>
      </c>
      <c r="C184" s="5">
        <v>88</v>
      </c>
      <c r="D184" s="5">
        <v>8.5</v>
      </c>
      <c r="E184" s="5">
        <v>10.5</v>
      </c>
      <c r="F184" s="5">
        <v>6.5</v>
      </c>
      <c r="G184" s="5">
        <v>7.6</v>
      </c>
      <c r="H184" s="5">
        <v>1021.8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54.5</v>
      </c>
      <c r="O184">
        <v>217.1</v>
      </c>
      <c r="P184">
        <v>10.199999999999999</v>
      </c>
      <c r="Q184">
        <v>10.9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2"/>
      <c r="AD184" s="54">
        <v>0.121527777777778</v>
      </c>
      <c r="AL184" s="726">
        <v>10.3</v>
      </c>
      <c r="AM184" s="726">
        <v>93</v>
      </c>
      <c r="AN184" s="726">
        <v>9.1999999999999993</v>
      </c>
      <c r="AO184" s="726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5">
        <v>0.121527777777778</v>
      </c>
    </row>
    <row r="185" spans="2:54" x14ac:dyDescent="0.25">
      <c r="B185" s="5">
        <v>10.5</v>
      </c>
      <c r="C185" s="5">
        <v>88</v>
      </c>
      <c r="D185" s="5">
        <v>8.5</v>
      </c>
      <c r="E185" s="5">
        <v>10.5</v>
      </c>
      <c r="F185" s="5">
        <v>5.4</v>
      </c>
      <c r="G185" s="5">
        <v>6.1</v>
      </c>
      <c r="H185" s="5">
        <v>1021.7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54.5</v>
      </c>
      <c r="O185">
        <v>217.1</v>
      </c>
      <c r="P185">
        <v>10.199999999999999</v>
      </c>
      <c r="Q185">
        <v>10.9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2"/>
      <c r="AD185" s="54">
        <v>0.122222222222222</v>
      </c>
      <c r="AL185" s="726">
        <v>10.4</v>
      </c>
      <c r="AM185" s="726">
        <v>93</v>
      </c>
      <c r="AN185" s="726">
        <v>9.3000000000000007</v>
      </c>
      <c r="AO185" s="726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5">
        <v>0.122222222222222</v>
      </c>
    </row>
    <row r="186" spans="2:54" x14ac:dyDescent="0.25">
      <c r="B186" s="5">
        <v>10.5</v>
      </c>
      <c r="C186" s="5">
        <v>88</v>
      </c>
      <c r="D186" s="5">
        <v>8.5</v>
      </c>
      <c r="E186" s="5">
        <v>10.5</v>
      </c>
      <c r="F186" s="5">
        <v>5</v>
      </c>
      <c r="G186" s="5">
        <v>7.2</v>
      </c>
      <c r="H186" s="5">
        <v>1021.7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54.5</v>
      </c>
      <c r="O186">
        <v>217.1</v>
      </c>
      <c r="P186">
        <v>10.3</v>
      </c>
      <c r="Q186">
        <v>11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2"/>
      <c r="AD186" s="54">
        <v>0.12291666666666699</v>
      </c>
      <c r="AL186" s="726">
        <v>10.4</v>
      </c>
      <c r="AM186" s="726">
        <v>93</v>
      </c>
      <c r="AN186" s="726">
        <v>9.3000000000000007</v>
      </c>
      <c r="AO186" s="726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5">
        <v>0.12291666666666699</v>
      </c>
    </row>
    <row r="187" spans="2:54" x14ac:dyDescent="0.25">
      <c r="B187" s="5">
        <v>10.5</v>
      </c>
      <c r="C187" s="5">
        <v>87</v>
      </c>
      <c r="D187" s="5">
        <v>8.4</v>
      </c>
      <c r="E187" s="5">
        <v>10.5</v>
      </c>
      <c r="F187" s="5">
        <v>7.6</v>
      </c>
      <c r="G187" s="5">
        <v>7.6</v>
      </c>
      <c r="H187" s="5">
        <v>1021.6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54.5</v>
      </c>
      <c r="O187">
        <v>217.1</v>
      </c>
      <c r="P187">
        <v>10.199999999999999</v>
      </c>
      <c r="Q187">
        <v>10.9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2"/>
      <c r="AD187" s="54">
        <v>0.12361111111111101</v>
      </c>
      <c r="AL187" s="726">
        <v>10.5</v>
      </c>
      <c r="AM187" s="726">
        <v>93</v>
      </c>
      <c r="AN187" s="726">
        <v>9.4</v>
      </c>
      <c r="AO187" s="726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5">
        <v>0.12361111111111101</v>
      </c>
    </row>
    <row r="188" spans="2:54" x14ac:dyDescent="0.25">
      <c r="B188" s="5">
        <v>10.5</v>
      </c>
      <c r="C188" s="5">
        <v>87</v>
      </c>
      <c r="D188" s="5">
        <v>8.4</v>
      </c>
      <c r="E188" s="5">
        <v>10.5</v>
      </c>
      <c r="F188" s="5">
        <v>5.8</v>
      </c>
      <c r="G188" s="5">
        <v>7.2</v>
      </c>
      <c r="H188" s="5">
        <v>1021.7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54.5</v>
      </c>
      <c r="O188">
        <v>217.1</v>
      </c>
      <c r="P188">
        <v>10.199999999999999</v>
      </c>
      <c r="Q188">
        <v>11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2"/>
      <c r="AD188" s="54">
        <v>0.124305555555556</v>
      </c>
      <c r="AL188" s="726">
        <v>10.5</v>
      </c>
      <c r="AM188" s="726">
        <v>93</v>
      </c>
      <c r="AN188" s="726">
        <v>9.4</v>
      </c>
      <c r="AO188" s="726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5">
        <v>0.124305555555556</v>
      </c>
    </row>
    <row r="189" spans="2:54" x14ac:dyDescent="0.25">
      <c r="B189" s="5">
        <v>10.5</v>
      </c>
      <c r="C189" s="5">
        <v>87</v>
      </c>
      <c r="D189" s="5">
        <v>8.4</v>
      </c>
      <c r="E189" s="5">
        <v>10.5</v>
      </c>
      <c r="F189" s="5">
        <v>12.6</v>
      </c>
      <c r="G189" s="5">
        <v>13.7</v>
      </c>
      <c r="H189" s="5">
        <v>1021.7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54.5</v>
      </c>
      <c r="O189">
        <v>217.1</v>
      </c>
      <c r="P189">
        <v>10.3</v>
      </c>
      <c r="Q189">
        <v>11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2"/>
      <c r="AD189" s="54">
        <v>0.125</v>
      </c>
      <c r="AL189" s="726">
        <v>10.5</v>
      </c>
      <c r="AM189" s="726">
        <v>93</v>
      </c>
      <c r="AN189" s="726">
        <v>9.4</v>
      </c>
      <c r="AO189" s="726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5">
        <v>0.125</v>
      </c>
    </row>
    <row r="190" spans="2:54" x14ac:dyDescent="0.25">
      <c r="B190" s="5">
        <v>10.5</v>
      </c>
      <c r="C190" s="5">
        <v>87</v>
      </c>
      <c r="D190" s="5">
        <v>8.4</v>
      </c>
      <c r="E190" s="5">
        <v>10.5</v>
      </c>
      <c r="F190" s="5">
        <v>6.5</v>
      </c>
      <c r="G190" s="5">
        <v>8.3000000000000007</v>
      </c>
      <c r="H190" s="5">
        <v>1021.6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54.5</v>
      </c>
      <c r="O190">
        <v>217.1</v>
      </c>
      <c r="P190">
        <v>10.3</v>
      </c>
      <c r="Q190">
        <v>11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2"/>
      <c r="AD190" s="54">
        <v>0.125694444444444</v>
      </c>
      <c r="AL190" s="726">
        <v>10.5</v>
      </c>
      <c r="AM190" s="726">
        <v>93</v>
      </c>
      <c r="AN190" s="726">
        <v>9.4</v>
      </c>
      <c r="AO190" s="726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5">
        <v>0.125694444444444</v>
      </c>
    </row>
    <row r="191" spans="2:54" x14ac:dyDescent="0.25">
      <c r="B191" s="5">
        <v>10.5</v>
      </c>
      <c r="C191" s="5">
        <v>87</v>
      </c>
      <c r="D191" s="5">
        <v>8.4</v>
      </c>
      <c r="E191" s="5">
        <v>10.5</v>
      </c>
      <c r="F191" s="5">
        <v>7.6</v>
      </c>
      <c r="G191" s="5">
        <v>9</v>
      </c>
      <c r="H191" s="5">
        <v>1021.6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54.5</v>
      </c>
      <c r="O191">
        <v>217.1</v>
      </c>
      <c r="P191">
        <v>10.199999999999999</v>
      </c>
      <c r="Q191">
        <v>10.9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2"/>
      <c r="AD191" s="54">
        <v>0.12638888888888899</v>
      </c>
      <c r="AL191" s="726">
        <v>10.5</v>
      </c>
      <c r="AM191" s="726">
        <v>93</v>
      </c>
      <c r="AN191" s="726">
        <v>9.4</v>
      </c>
      <c r="AO191" s="726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5">
        <v>0.12638888888888899</v>
      </c>
    </row>
    <row r="192" spans="2:54" x14ac:dyDescent="0.25">
      <c r="B192" s="5">
        <v>10.5</v>
      </c>
      <c r="C192" s="5">
        <v>87</v>
      </c>
      <c r="D192" s="5">
        <v>8.4</v>
      </c>
      <c r="E192" s="5">
        <v>10.5</v>
      </c>
      <c r="F192" s="5">
        <v>3.6</v>
      </c>
      <c r="G192" s="5">
        <v>6.1</v>
      </c>
      <c r="H192" s="5">
        <v>1021.5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54.5</v>
      </c>
      <c r="O192">
        <v>217.1</v>
      </c>
      <c r="P192">
        <v>10.3</v>
      </c>
      <c r="Q192">
        <v>11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2"/>
      <c r="AD192" s="54">
        <v>0.12708333333333299</v>
      </c>
      <c r="AL192" s="726">
        <v>10.5</v>
      </c>
      <c r="AM192" s="726">
        <v>93</v>
      </c>
      <c r="AN192" s="726">
        <v>9.4</v>
      </c>
      <c r="AO192" s="726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5">
        <v>0.12708333333333299</v>
      </c>
    </row>
    <row r="193" spans="2:54" x14ac:dyDescent="0.25">
      <c r="B193" s="5">
        <v>10.5</v>
      </c>
      <c r="C193" s="5">
        <v>87</v>
      </c>
      <c r="D193" s="5">
        <v>8.4</v>
      </c>
      <c r="E193" s="5">
        <v>10.5</v>
      </c>
      <c r="F193" s="5">
        <v>4</v>
      </c>
      <c r="G193" s="5">
        <v>8.6</v>
      </c>
      <c r="H193" s="5">
        <v>1021.6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54.5</v>
      </c>
      <c r="O193">
        <v>217.1</v>
      </c>
      <c r="P193">
        <v>10.3</v>
      </c>
      <c r="Q193">
        <v>11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2"/>
      <c r="AD193" s="54">
        <v>0.12777777777777799</v>
      </c>
      <c r="AL193" s="726">
        <v>10.5</v>
      </c>
      <c r="AM193" s="726">
        <v>93</v>
      </c>
      <c r="AN193" s="726">
        <v>9.4</v>
      </c>
      <c r="AO193" s="726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5">
        <v>0.12777777777777799</v>
      </c>
    </row>
    <row r="194" spans="2:54" x14ac:dyDescent="0.25">
      <c r="B194" s="5">
        <v>10.5</v>
      </c>
      <c r="C194" s="5">
        <v>87</v>
      </c>
      <c r="D194" s="5">
        <v>8.4</v>
      </c>
      <c r="E194" s="5">
        <v>10.5</v>
      </c>
      <c r="F194" s="5">
        <v>5</v>
      </c>
      <c r="G194" s="5">
        <v>6.8</v>
      </c>
      <c r="H194" s="5">
        <v>1021.9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54.5</v>
      </c>
      <c r="O194">
        <v>217.1</v>
      </c>
      <c r="P194">
        <v>10.3</v>
      </c>
      <c r="Q194">
        <v>11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2"/>
      <c r="AD194" s="54">
        <v>0.12847222222222199</v>
      </c>
      <c r="AL194" s="726">
        <v>10.5</v>
      </c>
      <c r="AM194" s="726">
        <v>93</v>
      </c>
      <c r="AN194" s="726">
        <v>9.4</v>
      </c>
      <c r="AO194" s="726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5">
        <v>0.12847222222222199</v>
      </c>
    </row>
    <row r="195" spans="2:54" x14ac:dyDescent="0.25">
      <c r="B195" s="5">
        <v>10.5</v>
      </c>
      <c r="C195" s="5">
        <v>87</v>
      </c>
      <c r="D195" s="5">
        <v>8.4</v>
      </c>
      <c r="E195" s="5">
        <v>10.5</v>
      </c>
      <c r="F195" s="5">
        <v>5.4</v>
      </c>
      <c r="G195" s="5">
        <v>12.6</v>
      </c>
      <c r="H195" s="5">
        <v>1021.8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54.5</v>
      </c>
      <c r="O195">
        <v>217.1</v>
      </c>
      <c r="P195">
        <v>10.3</v>
      </c>
      <c r="Q195">
        <v>10.9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2"/>
      <c r="AD195" s="54">
        <v>0.12916666666666701</v>
      </c>
      <c r="AL195" s="726">
        <v>10.5</v>
      </c>
      <c r="AM195" s="726">
        <v>93</v>
      </c>
      <c r="AN195" s="726">
        <v>9.4</v>
      </c>
      <c r="AO195" s="726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5">
        <v>0.12916666666666701</v>
      </c>
    </row>
    <row r="196" spans="2:54" x14ac:dyDescent="0.25">
      <c r="B196" s="5">
        <v>10.5</v>
      </c>
      <c r="C196" s="5">
        <v>87</v>
      </c>
      <c r="D196" s="5">
        <v>8.4</v>
      </c>
      <c r="E196" s="5">
        <v>10.5</v>
      </c>
      <c r="F196" s="5">
        <v>5</v>
      </c>
      <c r="G196" s="5">
        <v>7.9</v>
      </c>
      <c r="H196" s="5">
        <v>1021.7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54.5</v>
      </c>
      <c r="O196">
        <v>217.1</v>
      </c>
      <c r="P196">
        <v>10.3</v>
      </c>
      <c r="Q196">
        <v>11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2"/>
      <c r="AD196" s="54">
        <v>0.12986111111111101</v>
      </c>
      <c r="AL196" s="726">
        <v>10.5</v>
      </c>
      <c r="AM196" s="726">
        <v>93</v>
      </c>
      <c r="AN196" s="726">
        <v>9.4</v>
      </c>
      <c r="AO196" s="726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5">
        <v>0.12986111111111101</v>
      </c>
    </row>
    <row r="197" spans="2:54" x14ac:dyDescent="0.25">
      <c r="B197" s="5">
        <v>10.5</v>
      </c>
      <c r="C197" s="5">
        <v>87</v>
      </c>
      <c r="D197" s="5">
        <v>8.4</v>
      </c>
      <c r="E197" s="5">
        <v>10.5</v>
      </c>
      <c r="F197" s="5">
        <v>7.6</v>
      </c>
      <c r="G197" s="5">
        <v>9.6999999999999993</v>
      </c>
      <c r="H197" s="5">
        <v>1021.5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54.5</v>
      </c>
      <c r="O197">
        <v>217.1</v>
      </c>
      <c r="P197">
        <v>10.3</v>
      </c>
      <c r="Q197">
        <v>11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2"/>
      <c r="AD197" s="54">
        <v>0.13055555555555601</v>
      </c>
      <c r="AL197" s="726">
        <v>10.5</v>
      </c>
      <c r="AM197" s="726">
        <v>93</v>
      </c>
      <c r="AN197" s="726">
        <v>9.4</v>
      </c>
      <c r="AO197" s="726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5">
        <v>0.13055555555555601</v>
      </c>
    </row>
    <row r="198" spans="2:54" x14ac:dyDescent="0.25">
      <c r="B198" s="5">
        <v>10.5</v>
      </c>
      <c r="C198" s="5">
        <v>87</v>
      </c>
      <c r="D198" s="5">
        <v>8.4</v>
      </c>
      <c r="E198" s="5">
        <v>10.5</v>
      </c>
      <c r="F198" s="5">
        <v>8.3000000000000007</v>
      </c>
      <c r="G198" s="5">
        <v>8.3000000000000007</v>
      </c>
      <c r="H198" s="5">
        <v>1021.6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54.5</v>
      </c>
      <c r="O198">
        <v>217.1</v>
      </c>
      <c r="P198">
        <v>10.3</v>
      </c>
      <c r="Q198">
        <v>11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2"/>
      <c r="AD198" s="54">
        <v>0.13125000000000001</v>
      </c>
      <c r="AL198" s="726">
        <v>10.4</v>
      </c>
      <c r="AM198" s="726">
        <v>93</v>
      </c>
      <c r="AN198" s="726">
        <v>9.3000000000000007</v>
      </c>
      <c r="AO198" s="726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5">
        <v>0.13125000000000001</v>
      </c>
    </row>
    <row r="199" spans="2:54" x14ac:dyDescent="0.25">
      <c r="B199" s="5">
        <v>10.5</v>
      </c>
      <c r="C199" s="5">
        <v>87</v>
      </c>
      <c r="D199" s="5">
        <v>8.4</v>
      </c>
      <c r="E199" s="5">
        <v>10.5</v>
      </c>
      <c r="F199" s="5">
        <v>5</v>
      </c>
      <c r="G199" s="5">
        <v>8.6</v>
      </c>
      <c r="H199" s="5">
        <v>1021.5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54.5</v>
      </c>
      <c r="O199">
        <v>217.1</v>
      </c>
      <c r="P199">
        <v>10.3</v>
      </c>
      <c r="Q199">
        <v>11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2"/>
      <c r="AD199" s="54">
        <v>0.131944444444444</v>
      </c>
      <c r="AL199" s="726">
        <v>10.4</v>
      </c>
      <c r="AM199" s="726">
        <v>93</v>
      </c>
      <c r="AN199" s="726">
        <v>9.3000000000000007</v>
      </c>
      <c r="AO199" s="726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5">
        <v>0.131944444444444</v>
      </c>
    </row>
    <row r="200" spans="2:54" x14ac:dyDescent="0.25">
      <c r="B200" s="5">
        <v>10.5</v>
      </c>
      <c r="C200" s="5">
        <v>87</v>
      </c>
      <c r="D200" s="5">
        <v>8.4</v>
      </c>
      <c r="E200" s="5">
        <v>10.5</v>
      </c>
      <c r="F200" s="5">
        <v>9.6999999999999993</v>
      </c>
      <c r="G200" s="5">
        <v>10.4</v>
      </c>
      <c r="H200" s="5">
        <v>1021.6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54.5</v>
      </c>
      <c r="O200">
        <v>217.1</v>
      </c>
      <c r="P200">
        <v>10.3</v>
      </c>
      <c r="Q200">
        <v>11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2"/>
      <c r="AD200" s="54">
        <v>0.132638888888889</v>
      </c>
      <c r="AL200" s="726">
        <v>10.4</v>
      </c>
      <c r="AM200" s="726">
        <v>93</v>
      </c>
      <c r="AN200" s="726">
        <v>9.3000000000000007</v>
      </c>
      <c r="AO200" s="726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5">
        <v>0.132638888888889</v>
      </c>
    </row>
    <row r="201" spans="2:54" x14ac:dyDescent="0.25">
      <c r="B201" s="5">
        <v>10.5</v>
      </c>
      <c r="C201" s="5">
        <v>87</v>
      </c>
      <c r="D201" s="5">
        <v>8.4</v>
      </c>
      <c r="E201" s="5">
        <v>10.5</v>
      </c>
      <c r="F201" s="5">
        <v>6.8</v>
      </c>
      <c r="G201" s="5">
        <v>7.2</v>
      </c>
      <c r="H201" s="5">
        <v>1021.6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54.5</v>
      </c>
      <c r="O201">
        <v>217.1</v>
      </c>
      <c r="P201">
        <v>10.3</v>
      </c>
      <c r="Q201">
        <v>11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2"/>
      <c r="AD201" s="54">
        <v>0.133333333333333</v>
      </c>
      <c r="AL201" s="726">
        <v>10.4</v>
      </c>
      <c r="AM201" s="726">
        <v>93</v>
      </c>
      <c r="AN201" s="726">
        <v>9.3000000000000007</v>
      </c>
      <c r="AO201" s="726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5">
        <v>0.133333333333333</v>
      </c>
    </row>
    <row r="202" spans="2:54" x14ac:dyDescent="0.25">
      <c r="B202" s="5">
        <v>10.5</v>
      </c>
      <c r="C202" s="5">
        <v>87</v>
      </c>
      <c r="D202" s="5">
        <v>8.4</v>
      </c>
      <c r="E202" s="5">
        <v>10.5</v>
      </c>
      <c r="F202" s="5">
        <v>6.8</v>
      </c>
      <c r="G202" s="5">
        <v>7.9</v>
      </c>
      <c r="H202" s="5">
        <v>1021.6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54.5</v>
      </c>
      <c r="O202">
        <v>217.1</v>
      </c>
      <c r="P202">
        <v>10.3</v>
      </c>
      <c r="Q202">
        <v>11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2"/>
      <c r="AD202" s="54">
        <v>0.134027777777778</v>
      </c>
      <c r="AL202" s="726">
        <v>10.4</v>
      </c>
      <c r="AM202" s="726">
        <v>93</v>
      </c>
      <c r="AN202" s="726">
        <v>9.3000000000000007</v>
      </c>
      <c r="AO202" s="726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5">
        <v>0.134027777777778</v>
      </c>
    </row>
    <row r="203" spans="2:54" x14ac:dyDescent="0.25">
      <c r="B203" s="5">
        <v>10.5</v>
      </c>
      <c r="C203" s="5">
        <v>87</v>
      </c>
      <c r="D203" s="5">
        <v>8.4</v>
      </c>
      <c r="E203" s="5">
        <v>10.5</v>
      </c>
      <c r="F203" s="5">
        <v>7.9</v>
      </c>
      <c r="G203" s="5">
        <v>9</v>
      </c>
      <c r="H203" s="5">
        <v>1021.7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54.5</v>
      </c>
      <c r="O203">
        <v>217.1</v>
      </c>
      <c r="P203">
        <v>10.3</v>
      </c>
      <c r="Q203">
        <v>11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2"/>
      <c r="AD203" s="54">
        <v>0.13472222222222199</v>
      </c>
      <c r="AL203" s="726">
        <v>10.4</v>
      </c>
      <c r="AM203" s="726">
        <v>93</v>
      </c>
      <c r="AN203" s="726">
        <v>9.3000000000000007</v>
      </c>
      <c r="AO203" s="726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5">
        <v>0.13472222222222199</v>
      </c>
    </row>
    <row r="204" spans="2:54" x14ac:dyDescent="0.25">
      <c r="B204" s="5">
        <v>10.5</v>
      </c>
      <c r="C204" s="5">
        <v>87</v>
      </c>
      <c r="D204" s="5">
        <v>8.4</v>
      </c>
      <c r="E204" s="5">
        <v>10.5</v>
      </c>
      <c r="F204" s="5">
        <v>7.6</v>
      </c>
      <c r="G204" s="5">
        <v>9</v>
      </c>
      <c r="H204" s="5">
        <v>1021.3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54.5</v>
      </c>
      <c r="O204">
        <v>217.1</v>
      </c>
      <c r="P204">
        <v>10.3</v>
      </c>
      <c r="Q204">
        <v>11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2"/>
      <c r="AD204" s="54">
        <v>0.13541666666666699</v>
      </c>
      <c r="AL204" s="726">
        <v>10.4</v>
      </c>
      <c r="AM204" s="726">
        <v>93</v>
      </c>
      <c r="AN204" s="726">
        <v>9.3000000000000007</v>
      </c>
      <c r="AO204" s="726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5">
        <v>0.13541666666666699</v>
      </c>
    </row>
    <row r="205" spans="2:54" x14ac:dyDescent="0.25">
      <c r="B205" s="5">
        <v>10.5</v>
      </c>
      <c r="C205" s="5">
        <v>87</v>
      </c>
      <c r="D205" s="5">
        <v>8.4</v>
      </c>
      <c r="E205" s="5">
        <v>10.5</v>
      </c>
      <c r="F205" s="5">
        <v>5.4</v>
      </c>
      <c r="G205" s="5">
        <v>5.8</v>
      </c>
      <c r="H205" s="5">
        <v>1021.4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54.5</v>
      </c>
      <c r="O205">
        <v>217.1</v>
      </c>
      <c r="P205">
        <v>10.3</v>
      </c>
      <c r="Q205">
        <v>11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2"/>
      <c r="AD205" s="54">
        <v>0.13611111111111099</v>
      </c>
      <c r="AL205" s="726">
        <v>10.4</v>
      </c>
      <c r="AM205" s="726">
        <v>93</v>
      </c>
      <c r="AN205" s="726">
        <v>9.3000000000000007</v>
      </c>
      <c r="AO205" s="726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5">
        <v>0.13611111111111099</v>
      </c>
    </row>
    <row r="206" spans="2:54" x14ac:dyDescent="0.25">
      <c r="B206" s="5">
        <v>10.5</v>
      </c>
      <c r="C206" s="5">
        <v>87</v>
      </c>
      <c r="D206" s="5">
        <v>8.4</v>
      </c>
      <c r="E206" s="5">
        <v>10.5</v>
      </c>
      <c r="F206" s="5">
        <v>7.6</v>
      </c>
      <c r="G206" s="5">
        <v>9</v>
      </c>
      <c r="H206" s="5">
        <v>1021.6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54.5</v>
      </c>
      <c r="O206">
        <v>217.1</v>
      </c>
      <c r="P206">
        <v>10.3</v>
      </c>
      <c r="Q206">
        <v>11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2"/>
      <c r="AD206" s="54">
        <v>0.13680555555555601</v>
      </c>
      <c r="AL206" s="726">
        <v>10.4</v>
      </c>
      <c r="AM206" s="726">
        <v>93</v>
      </c>
      <c r="AN206" s="726">
        <v>9.3000000000000007</v>
      </c>
      <c r="AO206" s="726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5">
        <v>0.13680555555555601</v>
      </c>
    </row>
    <row r="207" spans="2:54" x14ac:dyDescent="0.25">
      <c r="B207" s="5">
        <v>10.5</v>
      </c>
      <c r="C207" s="5">
        <v>87</v>
      </c>
      <c r="D207" s="5">
        <v>8.4</v>
      </c>
      <c r="E207" s="5">
        <v>10.5</v>
      </c>
      <c r="F207" s="5">
        <v>13</v>
      </c>
      <c r="G207" s="5">
        <v>18.7</v>
      </c>
      <c r="H207" s="5">
        <v>1021.7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54.5</v>
      </c>
      <c r="O207">
        <v>217.1</v>
      </c>
      <c r="P207">
        <v>10.3</v>
      </c>
      <c r="Q207">
        <v>11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2"/>
      <c r="AD207" s="54">
        <v>0.13750000000000001</v>
      </c>
      <c r="AL207" s="726">
        <v>10.4</v>
      </c>
      <c r="AM207" s="726">
        <v>93</v>
      </c>
      <c r="AN207" s="726">
        <v>9.3000000000000007</v>
      </c>
      <c r="AO207" s="726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5">
        <v>0.13750000000000001</v>
      </c>
    </row>
    <row r="208" spans="2:54" x14ac:dyDescent="0.25">
      <c r="B208" s="5">
        <v>10.5</v>
      </c>
      <c r="C208" s="5">
        <v>87</v>
      </c>
      <c r="D208" s="5">
        <v>8.4</v>
      </c>
      <c r="E208" s="5">
        <v>10.5</v>
      </c>
      <c r="F208" s="5">
        <v>6.1</v>
      </c>
      <c r="G208" s="5">
        <v>9.6999999999999993</v>
      </c>
      <c r="H208" s="5">
        <v>1021.4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54.5</v>
      </c>
      <c r="O208">
        <v>217.1</v>
      </c>
      <c r="P208">
        <v>10.3</v>
      </c>
      <c r="Q208">
        <v>11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2"/>
      <c r="AD208" s="54">
        <v>0.13819444444444401</v>
      </c>
      <c r="AL208" s="726">
        <v>10.4</v>
      </c>
      <c r="AM208" s="726">
        <v>93</v>
      </c>
      <c r="AN208" s="726">
        <v>9.3000000000000007</v>
      </c>
      <c r="AO208" s="726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5">
        <v>0.13819444444444401</v>
      </c>
    </row>
    <row r="209" spans="2:54" x14ac:dyDescent="0.25">
      <c r="B209" s="5">
        <v>10.5</v>
      </c>
      <c r="C209" s="5">
        <v>87</v>
      </c>
      <c r="D209" s="5">
        <v>8.4</v>
      </c>
      <c r="E209" s="5">
        <v>10.5</v>
      </c>
      <c r="F209" s="5">
        <v>8.3000000000000007</v>
      </c>
      <c r="G209" s="5">
        <v>9.6999999999999993</v>
      </c>
      <c r="H209" s="5">
        <v>1021.3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54.5</v>
      </c>
      <c r="O209">
        <v>217.1</v>
      </c>
      <c r="P209">
        <v>10.3</v>
      </c>
      <c r="Q209">
        <v>11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2"/>
      <c r="AD209" s="54">
        <v>0.13888888888888901</v>
      </c>
      <c r="AL209" s="726">
        <v>10.4</v>
      </c>
      <c r="AM209" s="726">
        <v>93</v>
      </c>
      <c r="AN209" s="726">
        <v>9.3000000000000007</v>
      </c>
      <c r="AO209" s="726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5">
        <v>0.13888888888888901</v>
      </c>
    </row>
    <row r="210" spans="2:54" x14ac:dyDescent="0.25">
      <c r="B210" s="5">
        <v>10.5</v>
      </c>
      <c r="C210" s="5">
        <v>87</v>
      </c>
      <c r="D210" s="5">
        <v>8.4</v>
      </c>
      <c r="E210" s="5">
        <v>10.5</v>
      </c>
      <c r="F210" s="5">
        <v>4.3</v>
      </c>
      <c r="G210" s="5">
        <v>6.8</v>
      </c>
      <c r="H210" s="5">
        <v>1021.4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54.5</v>
      </c>
      <c r="O210">
        <v>217.1</v>
      </c>
      <c r="P210">
        <v>10.3</v>
      </c>
      <c r="Q210">
        <v>11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2"/>
      <c r="AD210" s="54">
        <v>0.139583333333333</v>
      </c>
      <c r="AL210" s="726">
        <v>10.4</v>
      </c>
      <c r="AM210" s="726">
        <v>93</v>
      </c>
      <c r="AN210" s="726">
        <v>9.3000000000000007</v>
      </c>
      <c r="AO210" s="726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5">
        <v>0.139583333333333</v>
      </c>
    </row>
    <row r="211" spans="2:54" x14ac:dyDescent="0.25">
      <c r="B211" s="5">
        <v>10.5</v>
      </c>
      <c r="C211" s="5">
        <v>87</v>
      </c>
      <c r="D211" s="5">
        <v>8.4</v>
      </c>
      <c r="E211" s="5">
        <v>10.5</v>
      </c>
      <c r="F211" s="5">
        <v>4</v>
      </c>
      <c r="G211" s="5">
        <v>7.9</v>
      </c>
      <c r="H211" s="5">
        <v>1021.3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54.5</v>
      </c>
      <c r="O211">
        <v>217.1</v>
      </c>
      <c r="P211">
        <v>10.3</v>
      </c>
      <c r="Q211">
        <v>11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2"/>
      <c r="AD211" s="54">
        <v>0.140277777777778</v>
      </c>
      <c r="AL211" s="726">
        <v>10.4</v>
      </c>
      <c r="AM211" s="726">
        <v>93</v>
      </c>
      <c r="AN211" s="726">
        <v>9.3000000000000007</v>
      </c>
      <c r="AO211" s="726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5">
        <v>0.140277777777778</v>
      </c>
    </row>
    <row r="212" spans="2:54" x14ac:dyDescent="0.25">
      <c r="B212" s="5">
        <v>10.5</v>
      </c>
      <c r="C212" s="5">
        <v>87</v>
      </c>
      <c r="D212" s="5">
        <v>8.4</v>
      </c>
      <c r="E212" s="5">
        <v>10.5</v>
      </c>
      <c r="F212" s="5">
        <v>8.6</v>
      </c>
      <c r="G212" s="5">
        <v>8.6</v>
      </c>
      <c r="H212" s="5">
        <v>1021.5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54.5</v>
      </c>
      <c r="O212">
        <v>217.1</v>
      </c>
      <c r="P212">
        <v>10.4</v>
      </c>
      <c r="Q212">
        <v>11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2"/>
      <c r="AD212" s="54">
        <v>0.140972222222222</v>
      </c>
      <c r="AL212" s="726">
        <v>10.4</v>
      </c>
      <c r="AM212" s="726">
        <v>93</v>
      </c>
      <c r="AN212" s="726">
        <v>9.3000000000000007</v>
      </c>
      <c r="AO212" s="726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5">
        <v>0.140972222222222</v>
      </c>
    </row>
    <row r="213" spans="2:54" x14ac:dyDescent="0.25">
      <c r="B213" s="5">
        <v>10.5</v>
      </c>
      <c r="C213" s="5">
        <v>87</v>
      </c>
      <c r="D213" s="5">
        <v>8.4</v>
      </c>
      <c r="E213" s="5">
        <v>10.5</v>
      </c>
      <c r="F213" s="5">
        <v>4</v>
      </c>
      <c r="G213" s="5">
        <v>9</v>
      </c>
      <c r="H213" s="5">
        <v>1021.5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54.5</v>
      </c>
      <c r="O213">
        <v>217.1</v>
      </c>
      <c r="P213">
        <v>10.3</v>
      </c>
      <c r="Q213">
        <v>11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2"/>
      <c r="AD213" s="54">
        <v>0.141666666666667</v>
      </c>
      <c r="AL213" s="726">
        <v>10.4</v>
      </c>
      <c r="AM213" s="726">
        <v>93</v>
      </c>
      <c r="AN213" s="726">
        <v>9.3000000000000007</v>
      </c>
      <c r="AO213" s="726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5">
        <v>0.141666666666667</v>
      </c>
    </row>
    <row r="214" spans="2:54" x14ac:dyDescent="0.25">
      <c r="B214" s="5">
        <v>10.5</v>
      </c>
      <c r="C214" s="5">
        <v>87</v>
      </c>
      <c r="D214" s="5">
        <v>8.4</v>
      </c>
      <c r="E214" s="5">
        <v>10.5</v>
      </c>
      <c r="F214" s="5">
        <v>4.7</v>
      </c>
      <c r="G214" s="5">
        <v>6.1</v>
      </c>
      <c r="H214" s="5">
        <v>1021.5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54.5</v>
      </c>
      <c r="O214">
        <v>217.1</v>
      </c>
      <c r="P214">
        <v>10.3</v>
      </c>
      <c r="Q214">
        <v>11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2"/>
      <c r="AD214" s="54">
        <v>0.14236111111111099</v>
      </c>
      <c r="AL214" s="726">
        <v>10.4</v>
      </c>
      <c r="AM214" s="726">
        <v>93</v>
      </c>
      <c r="AN214" s="726">
        <v>9.3000000000000007</v>
      </c>
      <c r="AO214" s="726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5">
        <v>0.14236111111111099</v>
      </c>
    </row>
    <row r="215" spans="2:54" x14ac:dyDescent="0.25">
      <c r="B215" s="5">
        <v>10.5</v>
      </c>
      <c r="C215" s="5">
        <v>87</v>
      </c>
      <c r="D215" s="5">
        <v>8.4</v>
      </c>
      <c r="E215" s="5">
        <v>10.5</v>
      </c>
      <c r="F215" s="5">
        <v>8.3000000000000007</v>
      </c>
      <c r="G215" s="5">
        <v>9.4</v>
      </c>
      <c r="H215" s="5">
        <v>1021.4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54.5</v>
      </c>
      <c r="O215">
        <v>217.1</v>
      </c>
      <c r="P215">
        <v>10.3</v>
      </c>
      <c r="Q215">
        <v>11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2"/>
      <c r="AD215" s="54">
        <v>0.14305555555555599</v>
      </c>
      <c r="AL215" s="726">
        <v>10.5</v>
      </c>
      <c r="AM215" s="726">
        <v>93</v>
      </c>
      <c r="AN215" s="726">
        <v>9.4</v>
      </c>
      <c r="AO215" s="726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5">
        <v>0.14305555555555599</v>
      </c>
    </row>
    <row r="216" spans="2:54" x14ac:dyDescent="0.25">
      <c r="B216" s="5">
        <v>10.5</v>
      </c>
      <c r="C216" s="5">
        <v>87</v>
      </c>
      <c r="D216" s="5">
        <v>8.4</v>
      </c>
      <c r="E216" s="5">
        <v>10.5</v>
      </c>
      <c r="F216" s="5">
        <v>4</v>
      </c>
      <c r="G216" s="5">
        <v>6.1</v>
      </c>
      <c r="H216" s="5">
        <v>1021.4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54.5</v>
      </c>
      <c r="O216">
        <v>217.1</v>
      </c>
      <c r="P216">
        <v>10.4</v>
      </c>
      <c r="Q216">
        <v>11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2"/>
      <c r="AD216" s="54">
        <v>0.14374999999999999</v>
      </c>
      <c r="AL216" s="726">
        <v>10.5</v>
      </c>
      <c r="AM216" s="726">
        <v>93</v>
      </c>
      <c r="AN216" s="726">
        <v>9.4</v>
      </c>
      <c r="AO216" s="726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5">
        <v>0.14374999999999999</v>
      </c>
    </row>
    <row r="217" spans="2:54" x14ac:dyDescent="0.25">
      <c r="B217" s="5">
        <v>10.5</v>
      </c>
      <c r="C217" s="5">
        <v>87</v>
      </c>
      <c r="D217" s="5">
        <v>8.4</v>
      </c>
      <c r="E217" s="5">
        <v>10.5</v>
      </c>
      <c r="F217" s="5">
        <v>5.4</v>
      </c>
      <c r="G217" s="5">
        <v>6.1</v>
      </c>
      <c r="H217" s="5">
        <v>1021.6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54.5</v>
      </c>
      <c r="O217">
        <v>217.1</v>
      </c>
      <c r="P217">
        <v>10.4</v>
      </c>
      <c r="Q217">
        <v>11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2"/>
      <c r="AD217" s="54">
        <v>0.14444444444444399</v>
      </c>
      <c r="AL217" s="726">
        <v>10.5</v>
      </c>
      <c r="AM217" s="726">
        <v>93</v>
      </c>
      <c r="AN217" s="726">
        <v>9.4</v>
      </c>
      <c r="AO217" s="726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5">
        <v>0.14444444444444399</v>
      </c>
    </row>
    <row r="218" spans="2:54" x14ac:dyDescent="0.25">
      <c r="B218" s="5">
        <v>10.5</v>
      </c>
      <c r="C218" s="5">
        <v>87</v>
      </c>
      <c r="D218" s="5">
        <v>8.4</v>
      </c>
      <c r="E218" s="5">
        <v>10.5</v>
      </c>
      <c r="F218" s="5">
        <v>8.3000000000000007</v>
      </c>
      <c r="G218" s="5">
        <v>8.3000000000000007</v>
      </c>
      <c r="H218" s="5">
        <v>1021.5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54.5</v>
      </c>
      <c r="O218">
        <v>217.1</v>
      </c>
      <c r="P218">
        <v>10.4</v>
      </c>
      <c r="Q218">
        <v>11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2"/>
      <c r="AD218" s="54">
        <v>0.14513888888888901</v>
      </c>
      <c r="AL218" s="726">
        <v>10.5</v>
      </c>
      <c r="AM218" s="726">
        <v>93</v>
      </c>
      <c r="AN218" s="726">
        <v>9.4</v>
      </c>
      <c r="AO218" s="726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5">
        <v>0.14513888888888901</v>
      </c>
    </row>
    <row r="219" spans="2:54" x14ac:dyDescent="0.25">
      <c r="B219" s="5">
        <v>10.5</v>
      </c>
      <c r="C219" s="5">
        <v>87</v>
      </c>
      <c r="D219" s="5">
        <v>8.4</v>
      </c>
      <c r="E219" s="5">
        <v>10.5</v>
      </c>
      <c r="F219" s="5">
        <v>3.2</v>
      </c>
      <c r="G219" s="5">
        <v>5.4</v>
      </c>
      <c r="H219" s="5">
        <v>1021.6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54.5</v>
      </c>
      <c r="O219">
        <v>217.1</v>
      </c>
      <c r="P219">
        <v>10.4</v>
      </c>
      <c r="Q219">
        <v>11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2"/>
      <c r="AD219" s="54">
        <v>0.14583333333333301</v>
      </c>
      <c r="AL219" s="726">
        <v>10.5</v>
      </c>
      <c r="AM219" s="726">
        <v>93</v>
      </c>
      <c r="AN219" s="726">
        <v>9.4</v>
      </c>
      <c r="AO219" s="726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5">
        <v>0.14583333333333301</v>
      </c>
    </row>
    <row r="220" spans="2:54" x14ac:dyDescent="0.25">
      <c r="B220" s="5">
        <v>10.5</v>
      </c>
      <c r="C220" s="5">
        <v>87</v>
      </c>
      <c r="D220" s="5">
        <v>8.4</v>
      </c>
      <c r="E220" s="5">
        <v>10.5</v>
      </c>
      <c r="F220" s="5">
        <v>7.9</v>
      </c>
      <c r="G220" s="5">
        <v>10.4</v>
      </c>
      <c r="H220" s="5">
        <v>1021.2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54.5</v>
      </c>
      <c r="O220">
        <v>217.1</v>
      </c>
      <c r="P220">
        <v>10.4</v>
      </c>
      <c r="Q220">
        <v>11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2"/>
      <c r="AD220" s="54">
        <v>0.14652777777777801</v>
      </c>
      <c r="AL220" s="726">
        <v>10.5</v>
      </c>
      <c r="AM220" s="726">
        <v>93</v>
      </c>
      <c r="AN220" s="726">
        <v>9.4</v>
      </c>
      <c r="AO220" s="726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5">
        <v>0.14652777777777801</v>
      </c>
    </row>
    <row r="221" spans="2:54" x14ac:dyDescent="0.25">
      <c r="B221" s="5">
        <v>10.5</v>
      </c>
      <c r="C221" s="5">
        <v>87</v>
      </c>
      <c r="D221" s="5">
        <v>8.4</v>
      </c>
      <c r="E221" s="5">
        <v>10.5</v>
      </c>
      <c r="F221" s="5">
        <v>2.9</v>
      </c>
      <c r="G221" s="5">
        <v>7.9</v>
      </c>
      <c r="H221" s="5">
        <v>1021.5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54.5</v>
      </c>
      <c r="O221">
        <v>217.1</v>
      </c>
      <c r="P221">
        <v>10.4</v>
      </c>
      <c r="Q221">
        <v>11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2"/>
      <c r="AD221" s="54">
        <v>0.147222222222222</v>
      </c>
      <c r="AL221" s="726">
        <v>10.5</v>
      </c>
      <c r="AM221" s="726">
        <v>93</v>
      </c>
      <c r="AN221" s="726">
        <v>9.4</v>
      </c>
      <c r="AO221" s="726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5">
        <v>0.147222222222222</v>
      </c>
    </row>
    <row r="222" spans="2:54" x14ac:dyDescent="0.25">
      <c r="B222" s="5">
        <v>10.5</v>
      </c>
      <c r="C222" s="5">
        <v>87</v>
      </c>
      <c r="D222" s="5">
        <v>8.4</v>
      </c>
      <c r="E222" s="5">
        <v>10.5</v>
      </c>
      <c r="F222" s="5">
        <v>2.9</v>
      </c>
      <c r="G222" s="5">
        <v>7.2</v>
      </c>
      <c r="H222" s="5">
        <v>1021.6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54.5</v>
      </c>
      <c r="O222">
        <v>217.1</v>
      </c>
      <c r="P222">
        <v>10.4</v>
      </c>
      <c r="Q222">
        <v>11.1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2"/>
      <c r="AD222" s="54">
        <v>0.147916666666667</v>
      </c>
      <c r="AL222" s="726">
        <v>10.5</v>
      </c>
      <c r="AM222" s="726">
        <v>93</v>
      </c>
      <c r="AN222" s="726">
        <v>9.4</v>
      </c>
      <c r="AO222" s="726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5">
        <v>0.147916666666667</v>
      </c>
    </row>
    <row r="223" spans="2:54" x14ac:dyDescent="0.25">
      <c r="B223" s="5">
        <v>10.5</v>
      </c>
      <c r="C223" s="5">
        <v>87</v>
      </c>
      <c r="D223" s="5">
        <v>8.4</v>
      </c>
      <c r="E223" s="5">
        <v>10.5</v>
      </c>
      <c r="F223" s="5">
        <v>6.5</v>
      </c>
      <c r="G223" s="5">
        <v>7.9</v>
      </c>
      <c r="H223" s="5">
        <v>1021.6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54.5</v>
      </c>
      <c r="O223">
        <v>217.1</v>
      </c>
      <c r="P223">
        <v>10.4</v>
      </c>
      <c r="Q223">
        <v>11.1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2"/>
      <c r="AD223" s="54">
        <v>0.148611111111111</v>
      </c>
      <c r="AL223" s="726">
        <v>10.6</v>
      </c>
      <c r="AM223" s="726">
        <v>93</v>
      </c>
      <c r="AN223" s="726">
        <v>9.5</v>
      </c>
      <c r="AO223" s="726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5">
        <v>0.148611111111111</v>
      </c>
    </row>
    <row r="224" spans="2:54" x14ac:dyDescent="0.25">
      <c r="B224" s="5">
        <v>10.5</v>
      </c>
      <c r="C224" s="5">
        <v>87</v>
      </c>
      <c r="D224" s="5">
        <v>8.4</v>
      </c>
      <c r="E224" s="5">
        <v>10.5</v>
      </c>
      <c r="F224" s="5">
        <v>6.1</v>
      </c>
      <c r="G224" s="5">
        <v>10.1</v>
      </c>
      <c r="H224" s="5">
        <v>1021.5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54.5</v>
      </c>
      <c r="O224">
        <v>217.1</v>
      </c>
      <c r="P224">
        <v>10.4</v>
      </c>
      <c r="Q224">
        <v>11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2"/>
      <c r="AD224" s="54">
        <v>0.149305555555556</v>
      </c>
      <c r="AL224" s="726">
        <v>10.6</v>
      </c>
      <c r="AM224" s="726">
        <v>93</v>
      </c>
      <c r="AN224" s="726">
        <v>9.5</v>
      </c>
      <c r="AO224" s="726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5">
        <v>0.149305555555556</v>
      </c>
    </row>
    <row r="225" spans="2:54" x14ac:dyDescent="0.25">
      <c r="B225" s="5">
        <v>10.6</v>
      </c>
      <c r="C225" s="5">
        <v>87</v>
      </c>
      <c r="D225" s="5">
        <v>8.5</v>
      </c>
      <c r="E225" s="5">
        <v>10.6</v>
      </c>
      <c r="F225" s="5">
        <v>7.6</v>
      </c>
      <c r="G225" s="5">
        <v>8.3000000000000007</v>
      </c>
      <c r="H225" s="5">
        <v>1021.5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54.5</v>
      </c>
      <c r="O225">
        <v>217.1</v>
      </c>
      <c r="P225">
        <v>10.4</v>
      </c>
      <c r="Q225">
        <v>11.1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2"/>
      <c r="AD225" s="54">
        <v>0.15</v>
      </c>
      <c r="AL225" s="726">
        <v>10.6</v>
      </c>
      <c r="AM225" s="726">
        <v>93</v>
      </c>
      <c r="AN225" s="726">
        <v>9.5</v>
      </c>
      <c r="AO225" s="726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5">
        <v>0.15</v>
      </c>
    </row>
    <row r="226" spans="2:54" x14ac:dyDescent="0.25">
      <c r="B226" s="5">
        <v>10.6</v>
      </c>
      <c r="C226" s="5">
        <v>87</v>
      </c>
      <c r="D226" s="5">
        <v>8.5</v>
      </c>
      <c r="E226" s="5">
        <v>10.6</v>
      </c>
      <c r="F226" s="5">
        <v>5</v>
      </c>
      <c r="G226" s="5">
        <v>6.5</v>
      </c>
      <c r="H226" s="5">
        <v>1021.3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54.5</v>
      </c>
      <c r="O226">
        <v>217.1</v>
      </c>
      <c r="P226">
        <v>10.4</v>
      </c>
      <c r="Q226">
        <v>11.1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2"/>
      <c r="AD226" s="54">
        <v>0.15069444444444399</v>
      </c>
      <c r="AL226" s="726">
        <v>10.6</v>
      </c>
      <c r="AM226" s="726">
        <v>93</v>
      </c>
      <c r="AN226" s="726">
        <v>9.5</v>
      </c>
      <c r="AO226" s="726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5">
        <v>0.15069444444444399</v>
      </c>
    </row>
    <row r="227" spans="2:54" x14ac:dyDescent="0.25">
      <c r="B227" s="5">
        <v>10.6</v>
      </c>
      <c r="C227" s="5">
        <v>87</v>
      </c>
      <c r="D227" s="5">
        <v>8.5</v>
      </c>
      <c r="E227" s="5">
        <v>10.6</v>
      </c>
      <c r="F227" s="5">
        <v>5.8</v>
      </c>
      <c r="G227" s="5">
        <v>6.5</v>
      </c>
      <c r="H227" s="5">
        <v>1021.3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54.5</v>
      </c>
      <c r="O227">
        <v>217.1</v>
      </c>
      <c r="P227">
        <v>10.4</v>
      </c>
      <c r="Q227">
        <v>11.1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2"/>
      <c r="AD227" s="54">
        <v>0.15138888888888899</v>
      </c>
      <c r="AL227" s="726">
        <v>10.6</v>
      </c>
      <c r="AM227" s="726">
        <v>93</v>
      </c>
      <c r="AN227" s="726">
        <v>9.5</v>
      </c>
      <c r="AO227" s="726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5">
        <v>0.15138888888888899</v>
      </c>
    </row>
    <row r="228" spans="2:54" x14ac:dyDescent="0.25">
      <c r="B228" s="5">
        <v>10.6</v>
      </c>
      <c r="C228" s="5">
        <v>87</v>
      </c>
      <c r="D228" s="5">
        <v>8.5</v>
      </c>
      <c r="E228" s="5">
        <v>10.6</v>
      </c>
      <c r="F228" s="5">
        <v>4.3</v>
      </c>
      <c r="G228" s="5">
        <v>6.5</v>
      </c>
      <c r="H228" s="5">
        <v>1021.3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54.5</v>
      </c>
      <c r="O228">
        <v>217.1</v>
      </c>
      <c r="P228">
        <v>10.4</v>
      </c>
      <c r="Q228">
        <v>11.1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2"/>
      <c r="AD228" s="54">
        <v>0.15208333333333299</v>
      </c>
      <c r="AL228" s="726">
        <v>10.6</v>
      </c>
      <c r="AM228" s="726">
        <v>93</v>
      </c>
      <c r="AN228" s="726">
        <v>9.5</v>
      </c>
      <c r="AO228" s="726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5">
        <v>0.15208333333333299</v>
      </c>
    </row>
    <row r="229" spans="2:54" x14ac:dyDescent="0.25">
      <c r="B229" s="5">
        <v>10.6</v>
      </c>
      <c r="C229" s="5">
        <v>87</v>
      </c>
      <c r="D229" s="5">
        <v>8.5</v>
      </c>
      <c r="E229" s="5">
        <v>10.6</v>
      </c>
      <c r="F229" s="5">
        <v>9.6999999999999993</v>
      </c>
      <c r="G229" s="5">
        <v>11.2</v>
      </c>
      <c r="H229" s="5">
        <v>1021.4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54.5</v>
      </c>
      <c r="O229">
        <v>217.1</v>
      </c>
      <c r="P229">
        <v>10.4</v>
      </c>
      <c r="Q229">
        <v>11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2"/>
      <c r="AD229" s="54">
        <v>0.15277777777777801</v>
      </c>
      <c r="AL229" s="726">
        <v>10.5</v>
      </c>
      <c r="AM229" s="726">
        <v>93</v>
      </c>
      <c r="AN229" s="726">
        <v>9.4</v>
      </c>
      <c r="AO229" s="726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5">
        <v>0.15277777777777801</v>
      </c>
    </row>
    <row r="230" spans="2:54" x14ac:dyDescent="0.25">
      <c r="B230" s="5">
        <v>10.6</v>
      </c>
      <c r="C230" s="5">
        <v>87</v>
      </c>
      <c r="D230" s="5">
        <v>8.5</v>
      </c>
      <c r="E230" s="5">
        <v>10.6</v>
      </c>
      <c r="F230" s="5">
        <v>6.1</v>
      </c>
      <c r="G230" s="5">
        <v>11.5</v>
      </c>
      <c r="H230" s="5">
        <v>1021.3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54.5</v>
      </c>
      <c r="O230">
        <v>217.1</v>
      </c>
      <c r="P230">
        <v>10.4</v>
      </c>
      <c r="Q230">
        <v>11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2"/>
      <c r="AD230" s="54">
        <v>0.15347222222222201</v>
      </c>
      <c r="AL230" s="726">
        <v>10.5</v>
      </c>
      <c r="AM230" s="726">
        <v>93</v>
      </c>
      <c r="AN230" s="726">
        <v>9.4</v>
      </c>
      <c r="AO230" s="726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5">
        <v>0.15347222222222201</v>
      </c>
    </row>
    <row r="231" spans="2:54" x14ac:dyDescent="0.25">
      <c r="B231" s="5">
        <v>10.6</v>
      </c>
      <c r="C231" s="5">
        <v>87</v>
      </c>
      <c r="D231" s="5">
        <v>8.5</v>
      </c>
      <c r="E231" s="5">
        <v>10.6</v>
      </c>
      <c r="F231" s="5">
        <v>4</v>
      </c>
      <c r="G231" s="5">
        <v>7.6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54.5</v>
      </c>
      <c r="O231">
        <v>217.1</v>
      </c>
      <c r="P231">
        <v>10.4</v>
      </c>
      <c r="Q231">
        <v>11.1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2"/>
      <c r="AD231" s="54">
        <v>0.15416666666666701</v>
      </c>
      <c r="AL231" s="726">
        <v>10.5</v>
      </c>
      <c r="AM231" s="726">
        <v>93</v>
      </c>
      <c r="AN231" s="726">
        <v>9.4</v>
      </c>
      <c r="AO231" s="726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5">
        <v>0.15416666666666701</v>
      </c>
    </row>
    <row r="232" spans="2:54" x14ac:dyDescent="0.25">
      <c r="B232" s="5">
        <v>10.6</v>
      </c>
      <c r="C232" s="5">
        <v>87</v>
      </c>
      <c r="D232" s="5">
        <v>8.5</v>
      </c>
      <c r="E232" s="5">
        <v>10.6</v>
      </c>
      <c r="F232" s="5">
        <v>7.2</v>
      </c>
      <c r="G232" s="5">
        <v>9.4</v>
      </c>
      <c r="H232" s="5">
        <v>1021.3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54.5</v>
      </c>
      <c r="O232">
        <v>217.1</v>
      </c>
      <c r="P232">
        <v>10.4</v>
      </c>
      <c r="Q232">
        <v>11.1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2"/>
      <c r="AD232" s="54">
        <v>0.15486111111111101</v>
      </c>
      <c r="AL232" s="726">
        <v>10.5</v>
      </c>
      <c r="AM232" s="726">
        <v>93</v>
      </c>
      <c r="AN232" s="726">
        <v>9.4</v>
      </c>
      <c r="AO232" s="726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5">
        <v>0.15486111111111101</v>
      </c>
    </row>
    <row r="233" spans="2:54" x14ac:dyDescent="0.25">
      <c r="B233" s="5">
        <v>10.6</v>
      </c>
      <c r="C233" s="5">
        <v>87</v>
      </c>
      <c r="D233" s="5">
        <v>8.5</v>
      </c>
      <c r="E233" s="5">
        <v>10.6</v>
      </c>
      <c r="F233" s="5">
        <v>6.8</v>
      </c>
      <c r="G233" s="5">
        <v>9</v>
      </c>
      <c r="H233" s="5">
        <v>1021.3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54.5</v>
      </c>
      <c r="O233">
        <v>217.1</v>
      </c>
      <c r="P233">
        <v>10.4</v>
      </c>
      <c r="Q233">
        <v>11.1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2"/>
      <c r="AD233" s="54">
        <v>0.155555555555556</v>
      </c>
      <c r="AL233" s="726">
        <v>10.5</v>
      </c>
      <c r="AM233" s="726">
        <v>93</v>
      </c>
      <c r="AN233" s="726">
        <v>9.4</v>
      </c>
      <c r="AO233" s="726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5">
        <v>0.155555555555556</v>
      </c>
    </row>
    <row r="234" spans="2:54" x14ac:dyDescent="0.25">
      <c r="B234" s="5">
        <v>10.6</v>
      </c>
      <c r="C234" s="5">
        <v>87</v>
      </c>
      <c r="D234" s="5">
        <v>8.5</v>
      </c>
      <c r="E234" s="5">
        <v>10.6</v>
      </c>
      <c r="F234" s="5">
        <v>7.2</v>
      </c>
      <c r="G234" s="5">
        <v>10.4</v>
      </c>
      <c r="H234" s="5">
        <v>1021.1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54.5</v>
      </c>
      <c r="O234">
        <v>217.1</v>
      </c>
      <c r="P234">
        <v>10.4</v>
      </c>
      <c r="Q234">
        <v>11.1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2"/>
      <c r="AD234" s="54">
        <v>0.15625</v>
      </c>
      <c r="AL234" s="726">
        <v>10.5</v>
      </c>
      <c r="AM234" s="726">
        <v>93</v>
      </c>
      <c r="AN234" s="726">
        <v>9.4</v>
      </c>
      <c r="AO234" s="726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5">
        <v>0.15625</v>
      </c>
    </row>
    <row r="235" spans="2:54" x14ac:dyDescent="0.25">
      <c r="B235" s="5">
        <v>10.6</v>
      </c>
      <c r="C235" s="5">
        <v>87</v>
      </c>
      <c r="D235" s="5">
        <v>8.5</v>
      </c>
      <c r="E235" s="5">
        <v>10.6</v>
      </c>
      <c r="F235" s="5">
        <v>12.6</v>
      </c>
      <c r="G235" s="5">
        <v>13.7</v>
      </c>
      <c r="H235" s="5">
        <v>1021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54.5</v>
      </c>
      <c r="O235">
        <v>217.1</v>
      </c>
      <c r="P235">
        <v>10.4</v>
      </c>
      <c r="Q235">
        <v>11.1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2"/>
      <c r="AD235" s="54">
        <v>0.156944444444444</v>
      </c>
      <c r="AL235" s="726">
        <v>10.5</v>
      </c>
      <c r="AM235" s="726">
        <v>93</v>
      </c>
      <c r="AN235" s="726">
        <v>9.4</v>
      </c>
      <c r="AO235" s="726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5">
        <v>0.156944444444444</v>
      </c>
    </row>
    <row r="236" spans="2:54" x14ac:dyDescent="0.25">
      <c r="B236" s="5">
        <v>10.6</v>
      </c>
      <c r="C236" s="5">
        <v>87</v>
      </c>
      <c r="D236" s="5">
        <v>8.5</v>
      </c>
      <c r="E236" s="5">
        <v>10.6</v>
      </c>
      <c r="F236" s="5">
        <v>4.7</v>
      </c>
      <c r="G236" s="5">
        <v>6.1</v>
      </c>
      <c r="H236" s="5">
        <v>1021.2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54.5</v>
      </c>
      <c r="O236">
        <v>217.1</v>
      </c>
      <c r="P236">
        <v>10.4</v>
      </c>
      <c r="Q236">
        <v>11.1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2"/>
      <c r="AD236" s="54">
        <v>0.15763888888888899</v>
      </c>
      <c r="AL236" s="726">
        <v>10.5</v>
      </c>
      <c r="AM236" s="726">
        <v>93</v>
      </c>
      <c r="AN236" s="726">
        <v>9.4</v>
      </c>
      <c r="AO236" s="726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5">
        <v>0.15763888888888899</v>
      </c>
    </row>
    <row r="237" spans="2:54" x14ac:dyDescent="0.25">
      <c r="B237" s="5">
        <v>10.6</v>
      </c>
      <c r="C237" s="5">
        <v>87</v>
      </c>
      <c r="D237" s="5">
        <v>8.5</v>
      </c>
      <c r="E237" s="5">
        <v>10.6</v>
      </c>
      <c r="F237" s="5">
        <v>4.3</v>
      </c>
      <c r="G237" s="5">
        <v>7.6</v>
      </c>
      <c r="H237" s="5">
        <v>1021.2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54.5</v>
      </c>
      <c r="O237">
        <v>217.1</v>
      </c>
      <c r="P237">
        <v>10.5</v>
      </c>
      <c r="Q237">
        <v>11.1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2"/>
      <c r="AD237" s="54">
        <v>0.15833333333333299</v>
      </c>
      <c r="AL237" s="726">
        <v>10.5</v>
      </c>
      <c r="AM237" s="726">
        <v>93</v>
      </c>
      <c r="AN237" s="726">
        <v>9.4</v>
      </c>
      <c r="AO237" s="726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5">
        <v>0.15833333333333299</v>
      </c>
    </row>
    <row r="238" spans="2:54" x14ac:dyDescent="0.25">
      <c r="B238" s="5">
        <v>10.7</v>
      </c>
      <c r="C238" s="5">
        <v>87</v>
      </c>
      <c r="D238" s="5">
        <v>8.6</v>
      </c>
      <c r="E238" s="5">
        <v>10.7</v>
      </c>
      <c r="F238" s="5">
        <v>7.2</v>
      </c>
      <c r="G238" s="5">
        <v>13</v>
      </c>
      <c r="H238" s="5">
        <v>1021.4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54.5</v>
      </c>
      <c r="O238">
        <v>217.1</v>
      </c>
      <c r="P238">
        <v>10.4</v>
      </c>
      <c r="Q238">
        <v>11.1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2"/>
      <c r="AD238" s="54">
        <v>0.15902777777777799</v>
      </c>
      <c r="AL238" s="726">
        <v>10.5</v>
      </c>
      <c r="AM238" s="726">
        <v>93</v>
      </c>
      <c r="AN238" s="726">
        <v>9.4</v>
      </c>
      <c r="AO238" s="726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5">
        <v>0.15902777777777799</v>
      </c>
    </row>
    <row r="239" spans="2:54" x14ac:dyDescent="0.25">
      <c r="B239" s="5">
        <v>10.7</v>
      </c>
      <c r="C239" s="5">
        <v>87</v>
      </c>
      <c r="D239" s="5">
        <v>8.6</v>
      </c>
      <c r="E239" s="5">
        <v>10.7</v>
      </c>
      <c r="F239" s="5">
        <v>5.4</v>
      </c>
      <c r="G239" s="5">
        <v>5.4</v>
      </c>
      <c r="H239" s="5">
        <v>1021.1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54.5</v>
      </c>
      <c r="O239">
        <v>217.1</v>
      </c>
      <c r="P239">
        <v>10.5</v>
      </c>
      <c r="Q239">
        <v>11.1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2"/>
      <c r="AD239" s="54">
        <v>0.15972222222222199</v>
      </c>
      <c r="AL239" s="726">
        <v>10.5</v>
      </c>
      <c r="AM239" s="726">
        <v>93</v>
      </c>
      <c r="AN239" s="726">
        <v>9.4</v>
      </c>
      <c r="AO239" s="726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5">
        <v>0.15972222222222199</v>
      </c>
    </row>
    <row r="240" spans="2:54" x14ac:dyDescent="0.25">
      <c r="B240" s="5">
        <v>10.7</v>
      </c>
      <c r="C240" s="5">
        <v>87</v>
      </c>
      <c r="D240" s="5">
        <v>8.6</v>
      </c>
      <c r="E240" s="5">
        <v>10.7</v>
      </c>
      <c r="F240" s="5">
        <v>5</v>
      </c>
      <c r="G240" s="5">
        <v>10.1</v>
      </c>
      <c r="H240" s="5">
        <v>1021.2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54.5</v>
      </c>
      <c r="O240">
        <v>217.1</v>
      </c>
      <c r="P240">
        <v>10.5</v>
      </c>
      <c r="Q240">
        <v>11.1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2"/>
      <c r="AD240" s="54">
        <v>0.16041666666666701</v>
      </c>
      <c r="AL240" s="726">
        <v>10.5</v>
      </c>
      <c r="AM240" s="726">
        <v>93</v>
      </c>
      <c r="AN240" s="726">
        <v>9.4</v>
      </c>
      <c r="AO240" s="726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5">
        <v>0.16041666666666701</v>
      </c>
    </row>
    <row r="241" spans="2:54" x14ac:dyDescent="0.25">
      <c r="B241" s="5">
        <v>10.7</v>
      </c>
      <c r="C241" s="5">
        <v>87</v>
      </c>
      <c r="D241" s="5">
        <v>8.6</v>
      </c>
      <c r="E241" s="5">
        <v>10.7</v>
      </c>
      <c r="F241" s="5">
        <v>6.5</v>
      </c>
      <c r="G241" s="5">
        <v>6.5</v>
      </c>
      <c r="H241" s="5">
        <v>1021.2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54.5</v>
      </c>
      <c r="O241">
        <v>217.1</v>
      </c>
      <c r="P241">
        <v>10.5</v>
      </c>
      <c r="Q241">
        <v>11.1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2"/>
      <c r="AD241" s="54">
        <v>0.16111111111111101</v>
      </c>
      <c r="AL241" s="726">
        <v>10.5</v>
      </c>
      <c r="AM241" s="726">
        <v>93</v>
      </c>
      <c r="AN241" s="726">
        <v>9.4</v>
      </c>
      <c r="AO241" s="726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5">
        <v>0.16111111111111101</v>
      </c>
    </row>
    <row r="242" spans="2:54" x14ac:dyDescent="0.25">
      <c r="B242" s="5">
        <v>10.7</v>
      </c>
      <c r="C242" s="5">
        <v>87</v>
      </c>
      <c r="D242" s="5">
        <v>8.6</v>
      </c>
      <c r="E242" s="5">
        <v>10.7</v>
      </c>
      <c r="F242" s="5">
        <v>7.6</v>
      </c>
      <c r="G242" s="5">
        <v>9.4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54.5</v>
      </c>
      <c r="O242">
        <v>217.1</v>
      </c>
      <c r="P242">
        <v>10.5</v>
      </c>
      <c r="Q242">
        <v>11.1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2"/>
      <c r="AD242" s="54">
        <v>0.16180555555555601</v>
      </c>
      <c r="AL242" s="726">
        <v>10.5</v>
      </c>
      <c r="AM242" s="726">
        <v>93</v>
      </c>
      <c r="AN242" s="726">
        <v>9.4</v>
      </c>
      <c r="AO242" s="726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5">
        <v>0.16180555555555601</v>
      </c>
    </row>
    <row r="243" spans="2:54" x14ac:dyDescent="0.25">
      <c r="B243" s="5">
        <v>10.7</v>
      </c>
      <c r="C243" s="5">
        <v>87</v>
      </c>
      <c r="D243" s="5">
        <v>8.6</v>
      </c>
      <c r="E243" s="5">
        <v>10.7</v>
      </c>
      <c r="F243" s="5">
        <v>4</v>
      </c>
      <c r="G243" s="5">
        <v>6.8</v>
      </c>
      <c r="H243" s="5">
        <v>1021.2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54.5</v>
      </c>
      <c r="O243">
        <v>217.1</v>
      </c>
      <c r="P243">
        <v>10.5</v>
      </c>
      <c r="Q243">
        <v>11.1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2"/>
      <c r="AD243" s="54">
        <v>0.16250000000000001</v>
      </c>
      <c r="AL243" s="726">
        <v>10.5</v>
      </c>
      <c r="AM243" s="726">
        <v>93</v>
      </c>
      <c r="AN243" s="726">
        <v>9.4</v>
      </c>
      <c r="AO243" s="726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5">
        <v>0.16250000000000001</v>
      </c>
    </row>
    <row r="244" spans="2:54" x14ac:dyDescent="0.25">
      <c r="B244" s="5">
        <v>10.7</v>
      </c>
      <c r="C244" s="5">
        <v>87</v>
      </c>
      <c r="D244" s="5">
        <v>8.6</v>
      </c>
      <c r="E244" s="5">
        <v>10.7</v>
      </c>
      <c r="F244" s="5">
        <v>6.8</v>
      </c>
      <c r="G244" s="5">
        <v>14.8</v>
      </c>
      <c r="H244" s="5">
        <v>1021.2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54.5</v>
      </c>
      <c r="O244">
        <v>217.1</v>
      </c>
      <c r="P244">
        <v>10.5</v>
      </c>
      <c r="Q244">
        <v>11.1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2"/>
      <c r="AD244" s="54">
        <v>0.163194444444444</v>
      </c>
      <c r="AL244" s="726">
        <v>10.5</v>
      </c>
      <c r="AM244" s="726">
        <v>93</v>
      </c>
      <c r="AN244" s="726">
        <v>9.4</v>
      </c>
      <c r="AO244" s="726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5">
        <v>0.163194444444444</v>
      </c>
    </row>
    <row r="245" spans="2:54" x14ac:dyDescent="0.25">
      <c r="B245" s="5">
        <v>10.7</v>
      </c>
      <c r="C245" s="5">
        <v>87</v>
      </c>
      <c r="D245" s="5">
        <v>8.6</v>
      </c>
      <c r="E245" s="5">
        <v>10.7</v>
      </c>
      <c r="F245" s="5">
        <v>9.6999999999999993</v>
      </c>
      <c r="G245" s="5">
        <v>10.4</v>
      </c>
      <c r="H245" s="5">
        <v>1021.2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54.5</v>
      </c>
      <c r="O245">
        <v>217.1</v>
      </c>
      <c r="P245">
        <v>10.5</v>
      </c>
      <c r="Q245">
        <v>11.1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2"/>
      <c r="AD245" s="54">
        <v>0.163888888888889</v>
      </c>
      <c r="AL245" s="726">
        <v>10.5</v>
      </c>
      <c r="AM245" s="726">
        <v>93</v>
      </c>
      <c r="AN245" s="726">
        <v>9.4</v>
      </c>
      <c r="AO245" s="726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5">
        <v>0.163888888888889</v>
      </c>
    </row>
    <row r="246" spans="2:54" x14ac:dyDescent="0.25">
      <c r="B246" s="5">
        <v>10.7</v>
      </c>
      <c r="C246" s="5">
        <v>87</v>
      </c>
      <c r="D246" s="5">
        <v>8.6</v>
      </c>
      <c r="E246" s="5">
        <v>10.7</v>
      </c>
      <c r="F246" s="5">
        <v>12.2</v>
      </c>
      <c r="G246" s="5">
        <v>16.600000000000001</v>
      </c>
      <c r="H246" s="5">
        <v>1021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54.5</v>
      </c>
      <c r="O246">
        <v>217.1</v>
      </c>
      <c r="P246">
        <v>10.5</v>
      </c>
      <c r="Q246">
        <v>11.1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2"/>
      <c r="AD246" s="54">
        <v>0.164583333333333</v>
      </c>
      <c r="AL246" s="726">
        <v>10.5</v>
      </c>
      <c r="AM246" s="726">
        <v>93</v>
      </c>
      <c r="AN246" s="726">
        <v>9.4</v>
      </c>
      <c r="AO246" s="726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5">
        <v>0.164583333333333</v>
      </c>
    </row>
    <row r="247" spans="2:54" x14ac:dyDescent="0.25">
      <c r="B247" s="5">
        <v>10.7</v>
      </c>
      <c r="C247" s="5">
        <v>87</v>
      </c>
      <c r="D247" s="5">
        <v>8.6</v>
      </c>
      <c r="E247" s="5">
        <v>10.7</v>
      </c>
      <c r="F247" s="5">
        <v>11.2</v>
      </c>
      <c r="G247" s="5">
        <v>13.3</v>
      </c>
      <c r="H247" s="5">
        <v>1021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54.5</v>
      </c>
      <c r="O247">
        <v>217.1</v>
      </c>
      <c r="P247">
        <v>10.5</v>
      </c>
      <c r="Q247">
        <v>11.1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2"/>
      <c r="AD247" s="54">
        <v>0.165277777777778</v>
      </c>
      <c r="AL247" s="726">
        <v>10.5</v>
      </c>
      <c r="AM247" s="726">
        <v>93</v>
      </c>
      <c r="AN247" s="726">
        <v>9.4</v>
      </c>
      <c r="AO247" s="726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5">
        <v>0.165277777777778</v>
      </c>
    </row>
    <row r="248" spans="2:54" x14ac:dyDescent="0.25">
      <c r="B248" s="5">
        <v>10.7</v>
      </c>
      <c r="C248" s="5">
        <v>87</v>
      </c>
      <c r="D248" s="5">
        <v>8.6</v>
      </c>
      <c r="E248" s="5">
        <v>10.7</v>
      </c>
      <c r="F248" s="5">
        <v>4.7</v>
      </c>
      <c r="G248" s="5">
        <v>6.5</v>
      </c>
      <c r="H248" s="5">
        <v>1021.1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54.5</v>
      </c>
      <c r="O248">
        <v>217.1</v>
      </c>
      <c r="P248">
        <v>10.6</v>
      </c>
      <c r="Q248">
        <v>11.1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2"/>
      <c r="AD248" s="54">
        <v>0.16597222222222199</v>
      </c>
      <c r="AL248" s="726">
        <v>10.5</v>
      </c>
      <c r="AM248" s="726">
        <v>93</v>
      </c>
      <c r="AN248" s="726">
        <v>9.4</v>
      </c>
      <c r="AO248" s="726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5">
        <v>0.16597222222222199</v>
      </c>
    </row>
    <row r="249" spans="2:54" x14ac:dyDescent="0.25">
      <c r="B249" s="5">
        <v>10.7</v>
      </c>
      <c r="C249" s="5">
        <v>87</v>
      </c>
      <c r="D249" s="5">
        <v>8.6</v>
      </c>
      <c r="E249" s="5">
        <v>10.7</v>
      </c>
      <c r="F249" s="5">
        <v>8.6</v>
      </c>
      <c r="G249" s="5">
        <v>11.5</v>
      </c>
      <c r="H249" s="5">
        <v>1021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54.5</v>
      </c>
      <c r="O249">
        <v>217.1</v>
      </c>
      <c r="P249">
        <v>10.6</v>
      </c>
      <c r="Q249">
        <v>11.1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2"/>
      <c r="AD249" s="54">
        <v>0.16666666666666699</v>
      </c>
      <c r="AL249" s="726">
        <v>10.5</v>
      </c>
      <c r="AM249" s="726">
        <v>93</v>
      </c>
      <c r="AN249" s="726">
        <v>9.4</v>
      </c>
      <c r="AO249" s="726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5">
        <v>0.16666666666666699</v>
      </c>
    </row>
    <row r="250" spans="2:54" x14ac:dyDescent="0.25">
      <c r="B250" s="5">
        <v>10.7</v>
      </c>
      <c r="C250" s="5">
        <v>87</v>
      </c>
      <c r="D250" s="5">
        <v>8.6</v>
      </c>
      <c r="E250" s="5">
        <v>10.7</v>
      </c>
      <c r="F250" s="5">
        <v>2.9</v>
      </c>
      <c r="G250" s="5">
        <v>7.9</v>
      </c>
      <c r="H250" s="5">
        <v>1020.8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54.5</v>
      </c>
      <c r="O250">
        <v>217.1</v>
      </c>
      <c r="P250">
        <v>10.6</v>
      </c>
      <c r="Q250">
        <v>11.1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2"/>
      <c r="AD250" s="54">
        <v>0.16736111111111099</v>
      </c>
      <c r="AL250" s="726">
        <v>10.5</v>
      </c>
      <c r="AM250" s="726">
        <v>93</v>
      </c>
      <c r="AN250" s="726">
        <v>9.4</v>
      </c>
      <c r="AO250" s="726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5">
        <v>0.16736111111111099</v>
      </c>
    </row>
    <row r="251" spans="2:54" x14ac:dyDescent="0.25">
      <c r="B251" s="5">
        <v>10.7</v>
      </c>
      <c r="C251" s="5">
        <v>87</v>
      </c>
      <c r="D251" s="5">
        <v>8.6</v>
      </c>
      <c r="E251" s="5">
        <v>10.7</v>
      </c>
      <c r="F251" s="5">
        <v>8.3000000000000007</v>
      </c>
      <c r="G251" s="5">
        <v>13</v>
      </c>
      <c r="H251" s="5">
        <v>1021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54.5</v>
      </c>
      <c r="O251">
        <v>217.1</v>
      </c>
      <c r="P251">
        <v>10.6</v>
      </c>
      <c r="Q251">
        <v>11.1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2"/>
      <c r="AD251" s="54">
        <v>0.16805555555555601</v>
      </c>
      <c r="AL251" s="726">
        <v>10.5</v>
      </c>
      <c r="AM251" s="726">
        <v>93</v>
      </c>
      <c r="AN251" s="726">
        <v>9.4</v>
      </c>
      <c r="AO251" s="726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5">
        <v>0.16805555555555601</v>
      </c>
    </row>
    <row r="252" spans="2:54" x14ac:dyDescent="0.25">
      <c r="B252" s="5">
        <v>10.7</v>
      </c>
      <c r="C252" s="5">
        <v>87</v>
      </c>
      <c r="D252" s="5">
        <v>8.6</v>
      </c>
      <c r="E252" s="5">
        <v>10.7</v>
      </c>
      <c r="F252" s="5">
        <v>6.1</v>
      </c>
      <c r="G252" s="5">
        <v>7.2</v>
      </c>
      <c r="H252" s="5">
        <v>1020.8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54.5</v>
      </c>
      <c r="O252">
        <v>217.1</v>
      </c>
      <c r="P252">
        <v>10.6</v>
      </c>
      <c r="Q252">
        <v>11.1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2"/>
      <c r="AD252" s="54">
        <v>0.16875000000000001</v>
      </c>
      <c r="AL252" s="726">
        <v>10.5</v>
      </c>
      <c r="AM252" s="726">
        <v>93</v>
      </c>
      <c r="AN252" s="726">
        <v>9.4</v>
      </c>
      <c r="AO252" s="726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5">
        <v>0.16875000000000001</v>
      </c>
    </row>
    <row r="253" spans="2:54" x14ac:dyDescent="0.25">
      <c r="B253" s="5">
        <v>10.7</v>
      </c>
      <c r="C253" s="5">
        <v>87</v>
      </c>
      <c r="D253" s="5">
        <v>8.6</v>
      </c>
      <c r="E253" s="5">
        <v>10.7</v>
      </c>
      <c r="F253" s="5">
        <v>8.6</v>
      </c>
      <c r="G253" s="5">
        <v>11.2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54.5</v>
      </c>
      <c r="O253">
        <v>217.1</v>
      </c>
      <c r="P253">
        <v>10.6</v>
      </c>
      <c r="Q253">
        <v>11.1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2"/>
      <c r="AD253" s="54">
        <v>0.16944444444444401</v>
      </c>
      <c r="AL253" s="726">
        <v>10.6</v>
      </c>
      <c r="AM253" s="726">
        <v>93</v>
      </c>
      <c r="AN253" s="726">
        <v>9.5</v>
      </c>
      <c r="AO253" s="726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5">
        <v>0.16944444444444401</v>
      </c>
    </row>
    <row r="254" spans="2:54" x14ac:dyDescent="0.25">
      <c r="B254" s="5">
        <v>10.7</v>
      </c>
      <c r="C254" s="5">
        <v>87</v>
      </c>
      <c r="D254" s="5">
        <v>8.6</v>
      </c>
      <c r="E254" s="5">
        <v>10.7</v>
      </c>
      <c r="F254" s="5">
        <v>3.6</v>
      </c>
      <c r="G254" s="5">
        <v>6.8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54.5</v>
      </c>
      <c r="O254">
        <v>217.1</v>
      </c>
      <c r="P254">
        <v>10.6</v>
      </c>
      <c r="Q254">
        <v>11.1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2"/>
      <c r="AD254" s="54">
        <v>0.17013888888888901</v>
      </c>
      <c r="AL254" s="726">
        <v>10.6</v>
      </c>
      <c r="AM254" s="726">
        <v>93</v>
      </c>
      <c r="AN254" s="726">
        <v>9.5</v>
      </c>
      <c r="AO254" s="726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5">
        <v>0.17013888888888901</v>
      </c>
    </row>
    <row r="255" spans="2:54" x14ac:dyDescent="0.25">
      <c r="B255" s="5">
        <v>10.7</v>
      </c>
      <c r="C255" s="5">
        <v>87</v>
      </c>
      <c r="D255" s="5">
        <v>8.6</v>
      </c>
      <c r="E255" s="5">
        <v>10.7</v>
      </c>
      <c r="F255" s="5">
        <v>5</v>
      </c>
      <c r="G255" s="5">
        <v>5.8</v>
      </c>
      <c r="H255" s="5">
        <v>1020.9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54.5</v>
      </c>
      <c r="O255">
        <v>217.1</v>
      </c>
      <c r="P255">
        <v>10.6</v>
      </c>
      <c r="Q255">
        <v>11.1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2"/>
      <c r="AD255" s="54">
        <v>0.170833333333333</v>
      </c>
      <c r="AL255" s="726">
        <v>10.6</v>
      </c>
      <c r="AM255" s="726">
        <v>93</v>
      </c>
      <c r="AN255" s="726">
        <v>9.5</v>
      </c>
      <c r="AO255" s="726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5">
        <v>0.170833333333333</v>
      </c>
    </row>
    <row r="256" spans="2:54" x14ac:dyDescent="0.25">
      <c r="B256" s="5">
        <v>10.7</v>
      </c>
      <c r="C256" s="5">
        <v>87</v>
      </c>
      <c r="D256" s="5">
        <v>8.6</v>
      </c>
      <c r="E256" s="5">
        <v>10.7</v>
      </c>
      <c r="F256" s="5">
        <v>15.1</v>
      </c>
      <c r="G256" s="5">
        <v>16.600000000000001</v>
      </c>
      <c r="H256" s="5">
        <v>1020.7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54.5</v>
      </c>
      <c r="O256">
        <v>217.1</v>
      </c>
      <c r="P256">
        <v>10.6</v>
      </c>
      <c r="Q256">
        <v>11.1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2"/>
      <c r="AD256" s="54">
        <v>0.171527777777778</v>
      </c>
      <c r="AL256" s="726">
        <v>10.5</v>
      </c>
      <c r="AM256" s="726">
        <v>93</v>
      </c>
      <c r="AN256" s="726">
        <v>9.4</v>
      </c>
      <c r="AO256" s="726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5">
        <v>0.171527777777778</v>
      </c>
    </row>
    <row r="257" spans="2:54" x14ac:dyDescent="0.25">
      <c r="B257" s="5">
        <v>10.7</v>
      </c>
      <c r="C257" s="5">
        <v>87</v>
      </c>
      <c r="D257" s="5">
        <v>8.6</v>
      </c>
      <c r="E257" s="5">
        <v>10.7</v>
      </c>
      <c r="F257" s="5">
        <v>8.6</v>
      </c>
      <c r="G257" s="5">
        <v>12.6</v>
      </c>
      <c r="H257" s="5">
        <v>1020.8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54.5</v>
      </c>
      <c r="O257">
        <v>217.1</v>
      </c>
      <c r="P257">
        <v>10.6</v>
      </c>
      <c r="Q257">
        <v>11.1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2"/>
      <c r="AD257" s="54">
        <v>0.172222222222222</v>
      </c>
      <c r="AL257" s="726">
        <v>10.5</v>
      </c>
      <c r="AM257" s="726">
        <v>93</v>
      </c>
      <c r="AN257" s="726">
        <v>9.4</v>
      </c>
      <c r="AO257" s="726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5">
        <v>0.172222222222222</v>
      </c>
    </row>
    <row r="258" spans="2:54" x14ac:dyDescent="0.25">
      <c r="B258" s="5">
        <v>10.7</v>
      </c>
      <c r="C258" s="5">
        <v>87</v>
      </c>
      <c r="D258" s="5">
        <v>8.6</v>
      </c>
      <c r="E258" s="5">
        <v>10.7</v>
      </c>
      <c r="F258" s="5">
        <v>6.5</v>
      </c>
      <c r="G258" s="5">
        <v>9</v>
      </c>
      <c r="H258" s="5">
        <v>1020.6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54.5</v>
      </c>
      <c r="O258">
        <v>217.1</v>
      </c>
      <c r="P258">
        <v>10.6</v>
      </c>
      <c r="Q258">
        <v>11.1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2"/>
      <c r="AD258" s="54">
        <v>0.172916666666667</v>
      </c>
      <c r="AL258" s="726">
        <v>10.5</v>
      </c>
      <c r="AM258" s="726">
        <v>93</v>
      </c>
      <c r="AN258" s="726">
        <v>9.4</v>
      </c>
      <c r="AO258" s="726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5">
        <v>0.172916666666667</v>
      </c>
    </row>
    <row r="259" spans="2:54" x14ac:dyDescent="0.25">
      <c r="B259" s="5">
        <v>10.7</v>
      </c>
      <c r="C259" s="5">
        <v>87</v>
      </c>
      <c r="D259" s="5">
        <v>8.6</v>
      </c>
      <c r="E259" s="5">
        <v>10.7</v>
      </c>
      <c r="F259" s="5">
        <v>5.8</v>
      </c>
      <c r="G259" s="5">
        <v>6.8</v>
      </c>
      <c r="H259" s="5">
        <v>1020.6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54.5</v>
      </c>
      <c r="O259">
        <v>217.1</v>
      </c>
      <c r="P259">
        <v>10.6</v>
      </c>
      <c r="Q259">
        <v>11.1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2"/>
      <c r="AD259" s="54">
        <v>0.17361111111111099</v>
      </c>
      <c r="AL259" s="726">
        <v>10.5</v>
      </c>
      <c r="AM259" s="726">
        <v>93</v>
      </c>
      <c r="AN259" s="726">
        <v>9.4</v>
      </c>
      <c r="AO259" s="726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5">
        <v>0.17361111111111099</v>
      </c>
    </row>
    <row r="260" spans="2:54" x14ac:dyDescent="0.25">
      <c r="B260" s="5">
        <v>10.7</v>
      </c>
      <c r="C260" s="5">
        <v>87</v>
      </c>
      <c r="D260" s="5">
        <v>8.6</v>
      </c>
      <c r="E260" s="5">
        <v>10.7</v>
      </c>
      <c r="F260" s="5">
        <v>7.2</v>
      </c>
      <c r="G260" s="5">
        <v>11.5</v>
      </c>
      <c r="H260" s="5">
        <v>1020.6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54.5</v>
      </c>
      <c r="O260">
        <v>217.1</v>
      </c>
      <c r="P260">
        <v>10.6</v>
      </c>
      <c r="Q260">
        <v>11.1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2"/>
      <c r="AD260" s="54">
        <v>0.17430555555555599</v>
      </c>
      <c r="AL260" s="726">
        <v>10.5</v>
      </c>
      <c r="AM260" s="726">
        <v>93</v>
      </c>
      <c r="AN260" s="726">
        <v>9.4</v>
      </c>
      <c r="AO260" s="726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5">
        <v>0.17430555555555599</v>
      </c>
    </row>
    <row r="261" spans="2:54" x14ac:dyDescent="0.25">
      <c r="B261" s="5">
        <v>10.7</v>
      </c>
      <c r="C261" s="5">
        <v>87</v>
      </c>
      <c r="D261" s="5">
        <v>8.6</v>
      </c>
      <c r="E261" s="5">
        <v>10.7</v>
      </c>
      <c r="F261" s="5">
        <v>4.3</v>
      </c>
      <c r="G261" s="5">
        <v>5.8</v>
      </c>
      <c r="H261" s="5">
        <v>1020.7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54.5</v>
      </c>
      <c r="O261">
        <v>217.1</v>
      </c>
      <c r="P261">
        <v>10.6</v>
      </c>
      <c r="Q261">
        <v>11.1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2"/>
      <c r="AD261" s="54">
        <v>0.17499999999999999</v>
      </c>
      <c r="AL261" s="726">
        <v>10.5</v>
      </c>
      <c r="AM261" s="726">
        <v>93</v>
      </c>
      <c r="AN261" s="726">
        <v>9.4</v>
      </c>
      <c r="AO261" s="726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5">
        <v>0.17499999999999999</v>
      </c>
    </row>
    <row r="262" spans="2:54" x14ac:dyDescent="0.25">
      <c r="B262" s="5">
        <v>10.7</v>
      </c>
      <c r="C262" s="5">
        <v>87</v>
      </c>
      <c r="D262" s="5">
        <v>8.6</v>
      </c>
      <c r="E262" s="5">
        <v>10.7</v>
      </c>
      <c r="F262" s="5">
        <v>7.9</v>
      </c>
      <c r="G262" s="5">
        <v>9.6999999999999993</v>
      </c>
      <c r="H262" s="5">
        <v>1020.7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54.5</v>
      </c>
      <c r="O262">
        <v>217.1</v>
      </c>
      <c r="P262">
        <v>10.6</v>
      </c>
      <c r="Q262">
        <v>11.1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2"/>
      <c r="AD262" s="54">
        <v>0.17569444444444399</v>
      </c>
      <c r="AL262" s="726">
        <v>10.4</v>
      </c>
      <c r="AM262" s="726">
        <v>93</v>
      </c>
      <c r="AN262" s="726">
        <v>9.3000000000000007</v>
      </c>
      <c r="AO262" s="726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5">
        <v>0.17569444444444399</v>
      </c>
    </row>
    <row r="263" spans="2:54" x14ac:dyDescent="0.25">
      <c r="B263" s="5">
        <v>10.7</v>
      </c>
      <c r="C263" s="5">
        <v>87</v>
      </c>
      <c r="D263" s="5">
        <v>8.6</v>
      </c>
      <c r="E263" s="5">
        <v>10.7</v>
      </c>
      <c r="F263" s="5">
        <v>8.3000000000000007</v>
      </c>
      <c r="G263" s="5">
        <v>8.3000000000000007</v>
      </c>
      <c r="H263" s="5">
        <v>1020.7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54.5</v>
      </c>
      <c r="O263">
        <v>217.1</v>
      </c>
      <c r="P263">
        <v>10.6</v>
      </c>
      <c r="Q263">
        <v>11.1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2"/>
      <c r="AD263" s="54">
        <v>0.17638888888888901</v>
      </c>
      <c r="AL263" s="726">
        <v>10.4</v>
      </c>
      <c r="AM263" s="726">
        <v>93</v>
      </c>
      <c r="AN263" s="726">
        <v>9.3000000000000007</v>
      </c>
      <c r="AO263" s="726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5">
        <v>0.17638888888888901</v>
      </c>
    </row>
    <row r="264" spans="2:54" x14ac:dyDescent="0.25">
      <c r="B264" s="5">
        <v>10.7</v>
      </c>
      <c r="C264" s="5">
        <v>87</v>
      </c>
      <c r="D264" s="5">
        <v>8.6</v>
      </c>
      <c r="E264" s="5">
        <v>10.7</v>
      </c>
      <c r="F264" s="5">
        <v>1.8</v>
      </c>
      <c r="G264" s="5">
        <v>5.8</v>
      </c>
      <c r="H264" s="5">
        <v>1020.6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54.5</v>
      </c>
      <c r="O264">
        <v>217.1</v>
      </c>
      <c r="P264">
        <v>10.6</v>
      </c>
      <c r="Q264">
        <v>11.1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2"/>
      <c r="AD264" s="54">
        <v>0.17708333333333301</v>
      </c>
      <c r="AL264" s="726">
        <v>10.4</v>
      </c>
      <c r="AM264" s="726">
        <v>93</v>
      </c>
      <c r="AN264" s="726">
        <v>9.3000000000000007</v>
      </c>
      <c r="AO264" s="726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5">
        <v>0.17708333333333301</v>
      </c>
    </row>
    <row r="265" spans="2:54" x14ac:dyDescent="0.25">
      <c r="B265" s="5">
        <v>10.7</v>
      </c>
      <c r="C265" s="5">
        <v>87</v>
      </c>
      <c r="D265" s="5">
        <v>8.6</v>
      </c>
      <c r="E265" s="5">
        <v>10.7</v>
      </c>
      <c r="F265" s="5">
        <v>9.4</v>
      </c>
      <c r="G265" s="5">
        <v>10.1</v>
      </c>
      <c r="H265" s="5">
        <v>1020.6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54.5</v>
      </c>
      <c r="O265">
        <v>217.1</v>
      </c>
      <c r="P265">
        <v>10.6</v>
      </c>
      <c r="Q265">
        <v>11.1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2"/>
      <c r="AD265" s="54">
        <v>0.17777777777777801</v>
      </c>
      <c r="AL265" s="726">
        <v>10.4</v>
      </c>
      <c r="AM265" s="726">
        <v>93</v>
      </c>
      <c r="AN265" s="726">
        <v>9.3000000000000007</v>
      </c>
      <c r="AO265" s="726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5">
        <v>0.17777777777777801</v>
      </c>
    </row>
    <row r="266" spans="2:54" x14ac:dyDescent="0.25">
      <c r="B266" s="5">
        <v>10.7</v>
      </c>
      <c r="C266" s="5">
        <v>87</v>
      </c>
      <c r="D266" s="5">
        <v>8.6</v>
      </c>
      <c r="E266" s="5">
        <v>10.7</v>
      </c>
      <c r="F266" s="5">
        <v>6.8</v>
      </c>
      <c r="G266" s="5">
        <v>7.6</v>
      </c>
      <c r="H266" s="5">
        <v>1020.7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54.5</v>
      </c>
      <c r="O266">
        <v>217.1</v>
      </c>
      <c r="P266">
        <v>10.6</v>
      </c>
      <c r="Q266">
        <v>11.1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2"/>
      <c r="AD266" s="54">
        <v>0.178472222222222</v>
      </c>
      <c r="AL266" s="726">
        <v>10.3</v>
      </c>
      <c r="AM266" s="726">
        <v>93</v>
      </c>
      <c r="AN266" s="726">
        <v>9.1999999999999993</v>
      </c>
      <c r="AO266" s="726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5">
        <v>0.178472222222222</v>
      </c>
    </row>
    <row r="267" spans="2:54" x14ac:dyDescent="0.25">
      <c r="B267" s="5">
        <v>10.7</v>
      </c>
      <c r="C267" s="5">
        <v>87</v>
      </c>
      <c r="D267" s="5">
        <v>8.6</v>
      </c>
      <c r="E267" s="5">
        <v>10.7</v>
      </c>
      <c r="F267" s="5">
        <v>6.5</v>
      </c>
      <c r="G267" s="5">
        <v>10.8</v>
      </c>
      <c r="H267" s="5">
        <v>1020.7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54.5</v>
      </c>
      <c r="O267">
        <v>217.1</v>
      </c>
      <c r="P267">
        <v>10.6</v>
      </c>
      <c r="Q267">
        <v>11.1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2"/>
      <c r="AD267" s="54">
        <v>0.179166666666667</v>
      </c>
      <c r="AL267" s="726">
        <v>10.3</v>
      </c>
      <c r="AM267" s="726">
        <v>93</v>
      </c>
      <c r="AN267" s="726">
        <v>9.1999999999999993</v>
      </c>
      <c r="AO267" s="726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5">
        <v>0.179166666666667</v>
      </c>
    </row>
    <row r="268" spans="2:54" x14ac:dyDescent="0.25">
      <c r="B268" s="5">
        <v>10.7</v>
      </c>
      <c r="C268" s="5">
        <v>87</v>
      </c>
      <c r="D268" s="5">
        <v>8.6</v>
      </c>
      <c r="E268" s="5">
        <v>10.7</v>
      </c>
      <c r="F268" s="5">
        <v>4.7</v>
      </c>
      <c r="G268" s="5">
        <v>8.3000000000000007</v>
      </c>
      <c r="H268" s="5">
        <v>1020.7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54.5</v>
      </c>
      <c r="O268">
        <v>217.1</v>
      </c>
      <c r="P268">
        <v>10.6</v>
      </c>
      <c r="Q268">
        <v>11.1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2"/>
      <c r="AD268" s="54">
        <v>0.179861111111111</v>
      </c>
      <c r="AL268" s="726">
        <v>10.3</v>
      </c>
      <c r="AM268" s="726">
        <v>93</v>
      </c>
      <c r="AN268" s="726">
        <v>9.1999999999999993</v>
      </c>
      <c r="AO268" s="726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5">
        <v>0.179861111111111</v>
      </c>
    </row>
    <row r="269" spans="2:54" x14ac:dyDescent="0.25">
      <c r="B269" s="5">
        <v>10.7</v>
      </c>
      <c r="C269" s="5">
        <v>87</v>
      </c>
      <c r="D269" s="5">
        <v>8.6</v>
      </c>
      <c r="E269" s="5">
        <v>10.7</v>
      </c>
      <c r="F269" s="5">
        <v>8.6</v>
      </c>
      <c r="G269" s="5">
        <v>15.5</v>
      </c>
      <c r="H269" s="5">
        <v>1020.8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54.5</v>
      </c>
      <c r="O269">
        <v>217.1</v>
      </c>
      <c r="P269">
        <v>10.6</v>
      </c>
      <c r="Q269">
        <v>11.1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2"/>
      <c r="AD269" s="54">
        <v>0.180555555555556</v>
      </c>
      <c r="AL269" s="726">
        <v>10.3</v>
      </c>
      <c r="AM269" s="726">
        <v>93</v>
      </c>
      <c r="AN269" s="726">
        <v>9.1999999999999993</v>
      </c>
      <c r="AO269" s="726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5">
        <v>0.180555555555556</v>
      </c>
    </row>
    <row r="270" spans="2:54" x14ac:dyDescent="0.25">
      <c r="B270" s="5">
        <v>10.7</v>
      </c>
      <c r="C270" s="5">
        <v>87</v>
      </c>
      <c r="D270" s="5">
        <v>8.6</v>
      </c>
      <c r="E270" s="5">
        <v>10.7</v>
      </c>
      <c r="F270" s="5">
        <v>10.4</v>
      </c>
      <c r="G270" s="5">
        <v>12.6</v>
      </c>
      <c r="H270" s="5">
        <v>1020.7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54.5</v>
      </c>
      <c r="O270">
        <v>217.1</v>
      </c>
      <c r="P270">
        <v>10.6</v>
      </c>
      <c r="Q270">
        <v>11.1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2"/>
      <c r="AD270" s="54">
        <v>0.18124999999999999</v>
      </c>
      <c r="AL270" s="726">
        <v>10.199999999999999</v>
      </c>
      <c r="AM270" s="726">
        <v>93</v>
      </c>
      <c r="AN270" s="726">
        <v>9.1</v>
      </c>
      <c r="AO270" s="726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5">
        <v>0.18124999999999999</v>
      </c>
    </row>
    <row r="271" spans="2:54" x14ac:dyDescent="0.25">
      <c r="B271" s="5">
        <v>10.7</v>
      </c>
      <c r="C271" s="5">
        <v>87</v>
      </c>
      <c r="D271" s="5">
        <v>8.6</v>
      </c>
      <c r="E271" s="5">
        <v>10.7</v>
      </c>
      <c r="F271" s="5">
        <v>9</v>
      </c>
      <c r="G271" s="5">
        <v>9.6999999999999993</v>
      </c>
      <c r="H271" s="5">
        <v>1020.7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54.5</v>
      </c>
      <c r="O271">
        <v>217.1</v>
      </c>
      <c r="P271">
        <v>10.6</v>
      </c>
      <c r="Q271">
        <v>11.1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2"/>
      <c r="AD271" s="54">
        <v>0.18194444444444399</v>
      </c>
      <c r="AL271" s="726">
        <v>10.199999999999999</v>
      </c>
      <c r="AM271" s="726">
        <v>93</v>
      </c>
      <c r="AN271" s="726">
        <v>9.1</v>
      </c>
      <c r="AO271" s="726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5">
        <v>0.18194444444444399</v>
      </c>
    </row>
    <row r="272" spans="2:54" x14ac:dyDescent="0.25">
      <c r="B272" s="5">
        <v>10.7</v>
      </c>
      <c r="C272" s="5">
        <v>87</v>
      </c>
      <c r="D272" s="5">
        <v>8.6</v>
      </c>
      <c r="E272" s="5">
        <v>10.7</v>
      </c>
      <c r="F272" s="5">
        <v>6.1</v>
      </c>
      <c r="G272" s="5">
        <v>8.6</v>
      </c>
      <c r="H272" s="5">
        <v>1020.8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54.5</v>
      </c>
      <c r="O272">
        <v>217.1</v>
      </c>
      <c r="P272">
        <v>10.6</v>
      </c>
      <c r="Q272">
        <v>11.1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2"/>
      <c r="AD272" s="54">
        <v>0.18263888888888899</v>
      </c>
      <c r="AL272" s="726">
        <v>10.199999999999999</v>
      </c>
      <c r="AM272" s="726">
        <v>93</v>
      </c>
      <c r="AN272" s="726">
        <v>9.1</v>
      </c>
      <c r="AO272" s="726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5">
        <v>0.18263888888888899</v>
      </c>
    </row>
    <row r="273" spans="2:54" x14ac:dyDescent="0.25">
      <c r="B273" s="5">
        <v>10.7</v>
      </c>
      <c r="C273" s="5">
        <v>88</v>
      </c>
      <c r="D273" s="5">
        <v>8.6999999999999993</v>
      </c>
      <c r="E273" s="5">
        <v>10.7</v>
      </c>
      <c r="F273" s="5">
        <v>5.8</v>
      </c>
      <c r="G273" s="5">
        <v>5.8</v>
      </c>
      <c r="H273" s="5">
        <v>1020.4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54.5</v>
      </c>
      <c r="O273">
        <v>217.1</v>
      </c>
      <c r="P273">
        <v>10.6</v>
      </c>
      <c r="Q273">
        <v>11.1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2"/>
      <c r="AD273" s="54">
        <v>0.18333333333333299</v>
      </c>
      <c r="AL273" s="726">
        <v>10.199999999999999</v>
      </c>
      <c r="AM273" s="726">
        <v>93</v>
      </c>
      <c r="AN273" s="726">
        <v>9.1</v>
      </c>
      <c r="AO273" s="726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5">
        <v>0.18333333333333299</v>
      </c>
    </row>
    <row r="274" spans="2:54" x14ac:dyDescent="0.25">
      <c r="B274" s="5">
        <v>10.7</v>
      </c>
      <c r="C274" s="5">
        <v>88</v>
      </c>
      <c r="D274" s="5">
        <v>8.6999999999999993</v>
      </c>
      <c r="E274" s="5">
        <v>10.7</v>
      </c>
      <c r="F274" s="5">
        <v>11.2</v>
      </c>
      <c r="G274" s="5">
        <v>12.6</v>
      </c>
      <c r="H274" s="5">
        <v>1020.7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54.5</v>
      </c>
      <c r="O274">
        <v>217.1</v>
      </c>
      <c r="P274">
        <v>10.6</v>
      </c>
      <c r="Q274">
        <v>11.2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2"/>
      <c r="AD274" s="54">
        <v>0.18402777777777801</v>
      </c>
      <c r="AL274" s="726">
        <v>10.199999999999999</v>
      </c>
      <c r="AM274" s="726">
        <v>93</v>
      </c>
      <c r="AN274" s="726">
        <v>9.1</v>
      </c>
      <c r="AO274" s="726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5">
        <v>0.18402777777777801</v>
      </c>
    </row>
    <row r="275" spans="2:54" x14ac:dyDescent="0.25">
      <c r="B275" s="5">
        <v>10.7</v>
      </c>
      <c r="C275" s="5">
        <v>88</v>
      </c>
      <c r="D275" s="5">
        <v>8.6999999999999993</v>
      </c>
      <c r="E275" s="5">
        <v>10.7</v>
      </c>
      <c r="F275" s="5">
        <v>3.2</v>
      </c>
      <c r="G275" s="5">
        <v>6.8</v>
      </c>
      <c r="H275" s="5">
        <v>1020.7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54.5</v>
      </c>
      <c r="O275">
        <v>217.1</v>
      </c>
      <c r="P275">
        <v>10.6</v>
      </c>
      <c r="Q275">
        <v>11.1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2"/>
      <c r="AD275" s="54">
        <v>0.18472222222222201</v>
      </c>
      <c r="AL275" s="726">
        <v>10.199999999999999</v>
      </c>
      <c r="AM275" s="726">
        <v>93</v>
      </c>
      <c r="AN275" s="726">
        <v>9.1</v>
      </c>
      <c r="AO275" s="726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5">
        <v>0.18472222222222201</v>
      </c>
    </row>
    <row r="276" spans="2:54" x14ac:dyDescent="0.25">
      <c r="B276" s="5">
        <v>10.7</v>
      </c>
      <c r="C276" s="5">
        <v>88</v>
      </c>
      <c r="D276" s="5">
        <v>8.6999999999999993</v>
      </c>
      <c r="E276" s="5">
        <v>10.7</v>
      </c>
      <c r="F276" s="5">
        <v>4.3</v>
      </c>
      <c r="G276" s="5">
        <v>7.9</v>
      </c>
      <c r="H276" s="5">
        <v>1020.6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54.5</v>
      </c>
      <c r="O276">
        <v>217.1</v>
      </c>
      <c r="P276">
        <v>10.6</v>
      </c>
      <c r="Q276">
        <v>11.1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2"/>
      <c r="AD276" s="54">
        <v>0.18541666666666701</v>
      </c>
      <c r="AL276" s="726">
        <v>10.199999999999999</v>
      </c>
      <c r="AM276" s="726">
        <v>93</v>
      </c>
      <c r="AN276" s="726">
        <v>9.1</v>
      </c>
      <c r="AO276" s="726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5">
        <v>0.18541666666666701</v>
      </c>
    </row>
    <row r="277" spans="2:54" x14ac:dyDescent="0.25">
      <c r="B277" s="5">
        <v>10.7</v>
      </c>
      <c r="C277" s="5">
        <v>88</v>
      </c>
      <c r="D277" s="5">
        <v>8.6999999999999993</v>
      </c>
      <c r="E277" s="5">
        <v>10.7</v>
      </c>
      <c r="F277" s="5">
        <v>6.5</v>
      </c>
      <c r="G277" s="5">
        <v>10.1</v>
      </c>
      <c r="H277" s="5">
        <v>1020.6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54.5</v>
      </c>
      <c r="O277">
        <v>217.1</v>
      </c>
      <c r="P277">
        <v>10.6</v>
      </c>
      <c r="Q277">
        <v>11.2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2"/>
      <c r="AD277" s="54">
        <v>0.18611111111111101</v>
      </c>
      <c r="AL277" s="726">
        <v>10.1</v>
      </c>
      <c r="AM277" s="726">
        <v>93</v>
      </c>
      <c r="AN277" s="726">
        <v>9</v>
      </c>
      <c r="AO277" s="726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5">
        <v>0.18611111111111101</v>
      </c>
    </row>
    <row r="278" spans="2:54" x14ac:dyDescent="0.25">
      <c r="B278" s="5">
        <v>10.7</v>
      </c>
      <c r="C278" s="5">
        <v>88</v>
      </c>
      <c r="D278" s="5">
        <v>8.6999999999999993</v>
      </c>
      <c r="E278" s="5">
        <v>10.7</v>
      </c>
      <c r="F278" s="5">
        <v>7.2</v>
      </c>
      <c r="G278" s="5">
        <v>9.6999999999999993</v>
      </c>
      <c r="H278" s="5">
        <v>1020.5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54.5</v>
      </c>
      <c r="O278">
        <v>217.1</v>
      </c>
      <c r="P278">
        <v>10.6</v>
      </c>
      <c r="Q278">
        <v>11.1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2"/>
      <c r="AD278" s="54">
        <v>0.186805555555556</v>
      </c>
      <c r="AL278" s="726">
        <v>10.1</v>
      </c>
      <c r="AM278" s="726">
        <v>93</v>
      </c>
      <c r="AN278" s="726">
        <v>9</v>
      </c>
      <c r="AO278" s="726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5">
        <v>0.186805555555556</v>
      </c>
    </row>
    <row r="279" spans="2:54" x14ac:dyDescent="0.25">
      <c r="B279" s="5">
        <v>10.7</v>
      </c>
      <c r="C279" s="5">
        <v>88</v>
      </c>
      <c r="D279" s="5">
        <v>8.6999999999999993</v>
      </c>
      <c r="E279" s="5">
        <v>10.7</v>
      </c>
      <c r="F279" s="5">
        <v>6.5</v>
      </c>
      <c r="G279" s="5">
        <v>8.3000000000000007</v>
      </c>
      <c r="H279" s="5">
        <v>1020.5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54.5</v>
      </c>
      <c r="O279">
        <v>217.1</v>
      </c>
      <c r="P279">
        <v>10.6</v>
      </c>
      <c r="Q279">
        <v>11.2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2"/>
      <c r="AD279" s="54">
        <v>0.1875</v>
      </c>
      <c r="AL279" s="726">
        <v>10.1</v>
      </c>
      <c r="AM279" s="726">
        <v>93</v>
      </c>
      <c r="AN279" s="726">
        <v>9</v>
      </c>
      <c r="AO279" s="726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5">
        <v>0.1875</v>
      </c>
    </row>
    <row r="280" spans="2:54" x14ac:dyDescent="0.25">
      <c r="B280" s="5">
        <v>10.7</v>
      </c>
      <c r="C280" s="5">
        <v>88</v>
      </c>
      <c r="D280" s="5">
        <v>8.6999999999999993</v>
      </c>
      <c r="E280" s="5">
        <v>10.7</v>
      </c>
      <c r="F280" s="5">
        <v>5.4</v>
      </c>
      <c r="G280" s="5">
        <v>8.6</v>
      </c>
      <c r="H280" s="5">
        <v>1020.5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54.5</v>
      </c>
      <c r="O280">
        <v>217.1</v>
      </c>
      <c r="P280">
        <v>10.6</v>
      </c>
      <c r="Q280">
        <v>11.2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1"/>
      <c r="Z280" s="5"/>
      <c r="AA280"/>
      <c r="AC280" s="372"/>
      <c r="AD280" s="54">
        <v>0.188194444444444</v>
      </c>
      <c r="AL280" s="726">
        <v>10.1</v>
      </c>
      <c r="AM280" s="726">
        <v>93</v>
      </c>
      <c r="AN280" s="726">
        <v>9</v>
      </c>
      <c r="AO280" s="726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5">
        <v>0.188194444444444</v>
      </c>
    </row>
    <row r="281" spans="2:54" x14ac:dyDescent="0.25">
      <c r="B281" s="5">
        <v>10.7</v>
      </c>
      <c r="C281" s="5">
        <v>88</v>
      </c>
      <c r="D281" s="5">
        <v>8.6999999999999993</v>
      </c>
      <c r="E281" s="5">
        <v>10.7</v>
      </c>
      <c r="F281" s="5">
        <v>7.2</v>
      </c>
      <c r="G281" s="5">
        <v>8.3000000000000007</v>
      </c>
      <c r="H281" s="5">
        <v>1020.7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54.5</v>
      </c>
      <c r="O281">
        <v>217.1</v>
      </c>
      <c r="P281">
        <v>10.6</v>
      </c>
      <c r="Q281">
        <v>11.2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2"/>
      <c r="Z281" s="5"/>
      <c r="AA281"/>
      <c r="AC281" s="372"/>
      <c r="AD281" s="54">
        <v>0.18888888888888899</v>
      </c>
      <c r="AL281" s="726">
        <v>10.1</v>
      </c>
      <c r="AM281" s="726">
        <v>93</v>
      </c>
      <c r="AN281" s="726">
        <v>9</v>
      </c>
      <c r="AO281" s="726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5">
        <v>0.18888888888888899</v>
      </c>
    </row>
    <row r="282" spans="2:54" x14ac:dyDescent="0.25">
      <c r="B282" s="5">
        <v>10.7</v>
      </c>
      <c r="C282" s="5">
        <v>88</v>
      </c>
      <c r="D282" s="5">
        <v>8.6999999999999993</v>
      </c>
      <c r="E282" s="5">
        <v>10.7</v>
      </c>
      <c r="F282" s="5">
        <v>7.9</v>
      </c>
      <c r="G282" s="5">
        <v>9.6999999999999993</v>
      </c>
      <c r="H282" s="5">
        <v>1020.5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54.5</v>
      </c>
      <c r="O282">
        <v>217.1</v>
      </c>
      <c r="P282">
        <v>10.6</v>
      </c>
      <c r="Q282">
        <v>11.2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2"/>
      <c r="AD282" s="54">
        <v>0.18958333333333299</v>
      </c>
      <c r="AL282" s="726">
        <v>10.1</v>
      </c>
      <c r="AM282" s="726">
        <v>93</v>
      </c>
      <c r="AN282" s="726">
        <v>9</v>
      </c>
      <c r="AO282" s="726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5">
        <v>0.18958333333333299</v>
      </c>
    </row>
    <row r="283" spans="2:54" x14ac:dyDescent="0.25">
      <c r="B283" s="5">
        <v>10.8</v>
      </c>
      <c r="C283" s="5">
        <v>88</v>
      </c>
      <c r="D283" s="5">
        <v>8.8000000000000007</v>
      </c>
      <c r="E283" s="5">
        <v>10.8</v>
      </c>
      <c r="F283" s="5">
        <v>8.6</v>
      </c>
      <c r="G283" s="5">
        <v>10.4</v>
      </c>
      <c r="H283" s="5">
        <v>1020.5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54.5</v>
      </c>
      <c r="O283">
        <v>217.1</v>
      </c>
      <c r="P283">
        <v>10.6</v>
      </c>
      <c r="Q283">
        <v>11.1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2"/>
      <c r="AD283" s="54">
        <v>0.19027777777777799</v>
      </c>
      <c r="AL283" s="726">
        <v>10.1</v>
      </c>
      <c r="AM283" s="726">
        <v>93</v>
      </c>
      <c r="AN283" s="726">
        <v>9</v>
      </c>
      <c r="AO283" s="726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5">
        <v>0.19027777777777799</v>
      </c>
    </row>
    <row r="284" spans="2:54" x14ac:dyDescent="0.25">
      <c r="B284" s="5">
        <v>10.8</v>
      </c>
      <c r="C284" s="5">
        <v>88</v>
      </c>
      <c r="D284" s="5">
        <v>8.8000000000000007</v>
      </c>
      <c r="E284" s="5">
        <v>10.8</v>
      </c>
      <c r="F284" s="5">
        <v>17.3</v>
      </c>
      <c r="G284" s="5">
        <v>20.5</v>
      </c>
      <c r="H284" s="5">
        <v>1020.6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54.5</v>
      </c>
      <c r="O284">
        <v>217.1</v>
      </c>
      <c r="P284">
        <v>10.6</v>
      </c>
      <c r="Q284">
        <v>11.2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2"/>
      <c r="AD284" s="54">
        <v>0.19097222222222199</v>
      </c>
      <c r="AL284" s="726">
        <v>10.1</v>
      </c>
      <c r="AM284" s="726">
        <v>93</v>
      </c>
      <c r="AN284" s="726">
        <v>9</v>
      </c>
      <c r="AO284" s="726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5">
        <v>0.19097222222222199</v>
      </c>
    </row>
    <row r="285" spans="2:54" x14ac:dyDescent="0.25">
      <c r="B285" s="5">
        <v>10.8</v>
      </c>
      <c r="C285" s="5">
        <v>88</v>
      </c>
      <c r="D285" s="5">
        <v>8.8000000000000007</v>
      </c>
      <c r="E285" s="5">
        <v>10.8</v>
      </c>
      <c r="F285" s="5">
        <v>4</v>
      </c>
      <c r="G285" s="5">
        <v>9</v>
      </c>
      <c r="H285" s="5">
        <v>1020.3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54.5</v>
      </c>
      <c r="O285">
        <v>217.1</v>
      </c>
      <c r="P285">
        <v>10.6</v>
      </c>
      <c r="Q285">
        <v>11.2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2"/>
      <c r="AD285" s="54">
        <v>0.19166666666666701</v>
      </c>
      <c r="AL285" s="726">
        <v>10.1</v>
      </c>
      <c r="AM285" s="726">
        <v>93</v>
      </c>
      <c r="AN285" s="726">
        <v>9</v>
      </c>
      <c r="AO285" s="726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5">
        <v>0.19166666666666701</v>
      </c>
    </row>
    <row r="286" spans="2:54" x14ac:dyDescent="0.25">
      <c r="B286" s="5">
        <v>10.8</v>
      </c>
      <c r="C286" s="5">
        <v>88</v>
      </c>
      <c r="D286" s="5">
        <v>8.8000000000000007</v>
      </c>
      <c r="E286" s="5">
        <v>10.8</v>
      </c>
      <c r="F286" s="5">
        <v>5.4</v>
      </c>
      <c r="G286" s="5">
        <v>7.2</v>
      </c>
      <c r="H286" s="5">
        <v>1020.3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54.5</v>
      </c>
      <c r="O286">
        <v>217.1</v>
      </c>
      <c r="P286">
        <v>10.7</v>
      </c>
      <c r="Q286">
        <v>11.1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2"/>
      <c r="AD286" s="54">
        <v>0.19236111111111101</v>
      </c>
      <c r="AL286" s="726">
        <v>10.1</v>
      </c>
      <c r="AM286" s="726">
        <v>93</v>
      </c>
      <c r="AN286" s="726">
        <v>9</v>
      </c>
      <c r="AO286" s="726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5">
        <v>0.19236111111111101</v>
      </c>
    </row>
    <row r="287" spans="2:54" x14ac:dyDescent="0.25">
      <c r="B287" s="5">
        <v>10.8</v>
      </c>
      <c r="C287" s="5">
        <v>88</v>
      </c>
      <c r="D287" s="5">
        <v>8.8000000000000007</v>
      </c>
      <c r="E287" s="5">
        <v>10.8</v>
      </c>
      <c r="F287" s="5">
        <v>5.4</v>
      </c>
      <c r="G287" s="5">
        <v>7.9</v>
      </c>
      <c r="H287" s="5">
        <v>1020.5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54.5</v>
      </c>
      <c r="O287">
        <v>217.1</v>
      </c>
      <c r="P287">
        <v>10.6</v>
      </c>
      <c r="Q287">
        <v>11.2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2"/>
      <c r="AD287" s="54">
        <v>0.19305555555555601</v>
      </c>
      <c r="AL287" s="726">
        <v>10.1</v>
      </c>
      <c r="AM287" s="726">
        <v>93</v>
      </c>
      <c r="AN287" s="726">
        <v>9</v>
      </c>
      <c r="AO287" s="726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5">
        <v>0.19305555555555601</v>
      </c>
    </row>
    <row r="288" spans="2:54" x14ac:dyDescent="0.25">
      <c r="B288" s="5">
        <v>10.8</v>
      </c>
      <c r="C288" s="5">
        <v>88</v>
      </c>
      <c r="D288" s="5">
        <v>8.8000000000000007</v>
      </c>
      <c r="E288" s="5">
        <v>10.8</v>
      </c>
      <c r="F288" s="5">
        <v>3.2</v>
      </c>
      <c r="G288" s="5">
        <v>6.5</v>
      </c>
      <c r="H288" s="5">
        <v>1020.4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54.5</v>
      </c>
      <c r="O288">
        <v>217.1</v>
      </c>
      <c r="P288">
        <v>10.7</v>
      </c>
      <c r="Q288">
        <v>11.1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2"/>
      <c r="AD288" s="54">
        <v>0.19375000000000001</v>
      </c>
      <c r="AL288" s="726">
        <v>10</v>
      </c>
      <c r="AM288" s="726">
        <v>93</v>
      </c>
      <c r="AN288" s="726">
        <v>8.9</v>
      </c>
      <c r="AO288" s="726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5">
        <v>0.19375000000000001</v>
      </c>
    </row>
    <row r="289" spans="2:54" x14ac:dyDescent="0.25">
      <c r="B289" s="5">
        <v>10.8</v>
      </c>
      <c r="C289" s="5">
        <v>88</v>
      </c>
      <c r="D289" s="5">
        <v>8.8000000000000007</v>
      </c>
      <c r="E289" s="5">
        <v>10.8</v>
      </c>
      <c r="F289" s="5">
        <v>4.7</v>
      </c>
      <c r="G289" s="5">
        <v>10.8</v>
      </c>
      <c r="H289" s="5">
        <v>1020.3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54.5</v>
      </c>
      <c r="O289">
        <v>217.1</v>
      </c>
      <c r="P289">
        <v>10.6</v>
      </c>
      <c r="Q289">
        <v>11.1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2"/>
      <c r="AD289" s="54">
        <v>0.194444444444444</v>
      </c>
      <c r="AL289" s="726">
        <v>10</v>
      </c>
      <c r="AM289" s="726">
        <v>93</v>
      </c>
      <c r="AN289" s="726">
        <v>8.9</v>
      </c>
      <c r="AO289" s="726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5">
        <v>0.194444444444444</v>
      </c>
    </row>
    <row r="290" spans="2:54" x14ac:dyDescent="0.25">
      <c r="B290" s="5">
        <v>10.7</v>
      </c>
      <c r="C290" s="5">
        <v>88</v>
      </c>
      <c r="D290" s="5">
        <v>8.6999999999999993</v>
      </c>
      <c r="E290" s="5">
        <v>10.7</v>
      </c>
      <c r="F290" s="5">
        <v>2.9</v>
      </c>
      <c r="G290" s="5">
        <v>11.5</v>
      </c>
      <c r="H290" s="5">
        <v>1020.4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54.5</v>
      </c>
      <c r="O290">
        <v>217.1</v>
      </c>
      <c r="P290">
        <v>10.6</v>
      </c>
      <c r="Q290">
        <v>11.1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2"/>
      <c r="AD290" s="54">
        <v>0.195138888888889</v>
      </c>
      <c r="AL290" s="726">
        <v>10</v>
      </c>
      <c r="AM290" s="726">
        <v>93</v>
      </c>
      <c r="AN290" s="726">
        <v>8.9</v>
      </c>
      <c r="AO290" s="726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5">
        <v>0.195138888888889</v>
      </c>
    </row>
    <row r="291" spans="2:54" x14ac:dyDescent="0.25">
      <c r="B291" s="5">
        <v>10.8</v>
      </c>
      <c r="C291" s="5">
        <v>88</v>
      </c>
      <c r="D291" s="5">
        <v>8.8000000000000007</v>
      </c>
      <c r="E291" s="5">
        <v>10.8</v>
      </c>
      <c r="F291" s="5">
        <v>5.8</v>
      </c>
      <c r="G291" s="5">
        <v>11.2</v>
      </c>
      <c r="H291" s="5">
        <v>1020.3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54.5</v>
      </c>
      <c r="O291">
        <v>217.1</v>
      </c>
      <c r="P291">
        <v>10.6</v>
      </c>
      <c r="Q291">
        <v>11.1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2"/>
      <c r="AD291" s="54">
        <v>0.195833333333333</v>
      </c>
      <c r="AL291" s="726">
        <v>10</v>
      </c>
      <c r="AM291" s="726">
        <v>93</v>
      </c>
      <c r="AN291" s="726">
        <v>8.9</v>
      </c>
      <c r="AO291" s="726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5">
        <v>0.195833333333333</v>
      </c>
    </row>
    <row r="292" spans="2:54" x14ac:dyDescent="0.25">
      <c r="B292" s="5">
        <v>10.8</v>
      </c>
      <c r="C292" s="5">
        <v>88</v>
      </c>
      <c r="D292" s="5">
        <v>8.8000000000000007</v>
      </c>
      <c r="E292" s="5">
        <v>10.8</v>
      </c>
      <c r="F292" s="5">
        <v>5.4</v>
      </c>
      <c r="G292" s="5">
        <v>8.3000000000000007</v>
      </c>
      <c r="H292" s="5">
        <v>1020.3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54.5</v>
      </c>
      <c r="O292">
        <v>217.1</v>
      </c>
      <c r="P292">
        <v>10.6</v>
      </c>
      <c r="Q292">
        <v>11.1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2"/>
      <c r="AD292" s="54">
        <v>0.196527777777778</v>
      </c>
      <c r="AL292" s="726">
        <v>9.9</v>
      </c>
      <c r="AM292" s="726">
        <v>93</v>
      </c>
      <c r="AN292" s="726">
        <v>8.8000000000000007</v>
      </c>
      <c r="AO292" s="726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5">
        <v>0.196527777777778</v>
      </c>
    </row>
    <row r="293" spans="2:54" x14ac:dyDescent="0.25">
      <c r="B293" s="5">
        <v>10.8</v>
      </c>
      <c r="C293" s="5">
        <v>88</v>
      </c>
      <c r="D293" s="5">
        <v>8.8000000000000007</v>
      </c>
      <c r="E293" s="5">
        <v>10.8</v>
      </c>
      <c r="F293" s="5">
        <v>6.1</v>
      </c>
      <c r="G293" s="5">
        <v>7.2</v>
      </c>
      <c r="H293" s="5">
        <v>1020.6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54.5</v>
      </c>
      <c r="O293">
        <v>217.1</v>
      </c>
      <c r="P293">
        <v>10.6</v>
      </c>
      <c r="Q293">
        <v>11.1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2"/>
      <c r="AD293" s="54">
        <v>0.19722222222222199</v>
      </c>
      <c r="AL293" s="726">
        <v>9.9</v>
      </c>
      <c r="AM293" s="726">
        <v>93</v>
      </c>
      <c r="AN293" s="726">
        <v>8.8000000000000007</v>
      </c>
      <c r="AO293" s="726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5">
        <v>0.19722222222222199</v>
      </c>
    </row>
    <row r="294" spans="2:54" x14ac:dyDescent="0.25">
      <c r="B294" s="5">
        <v>10.8</v>
      </c>
      <c r="C294" s="5">
        <v>88</v>
      </c>
      <c r="D294" s="5">
        <v>8.8000000000000007</v>
      </c>
      <c r="E294" s="5">
        <v>10.8</v>
      </c>
      <c r="F294" s="5">
        <v>8.6</v>
      </c>
      <c r="G294" s="5">
        <v>8.6</v>
      </c>
      <c r="H294" s="5">
        <v>1020.4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54.5</v>
      </c>
      <c r="O294">
        <v>217.1</v>
      </c>
      <c r="P294">
        <v>10.6</v>
      </c>
      <c r="Q294">
        <v>11.1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2"/>
      <c r="AD294" s="54">
        <v>0.19791666666666699</v>
      </c>
      <c r="AL294" s="726">
        <v>9.9</v>
      </c>
      <c r="AM294" s="726">
        <v>93</v>
      </c>
      <c r="AN294" s="726">
        <v>8.8000000000000007</v>
      </c>
      <c r="AO294" s="726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5">
        <v>0.19791666666666699</v>
      </c>
    </row>
    <row r="295" spans="2:54" x14ac:dyDescent="0.25">
      <c r="B295" s="5">
        <v>10.8</v>
      </c>
      <c r="C295" s="5">
        <v>88</v>
      </c>
      <c r="D295" s="5">
        <v>8.8000000000000007</v>
      </c>
      <c r="E295" s="5">
        <v>10.8</v>
      </c>
      <c r="F295" s="5">
        <v>7.9</v>
      </c>
      <c r="G295" s="5">
        <v>7.9</v>
      </c>
      <c r="H295" s="5">
        <v>1020.6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54.5</v>
      </c>
      <c r="O295">
        <v>217.1</v>
      </c>
      <c r="P295">
        <v>10.6</v>
      </c>
      <c r="Q295">
        <v>11.1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2"/>
      <c r="AD295" s="54">
        <v>0.19861111111111099</v>
      </c>
      <c r="AL295" s="726">
        <v>9.9</v>
      </c>
      <c r="AM295" s="726">
        <v>93</v>
      </c>
      <c r="AN295" s="726">
        <v>8.8000000000000007</v>
      </c>
      <c r="AO295" s="726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5">
        <v>0.19861111111111099</v>
      </c>
    </row>
    <row r="296" spans="2:54" x14ac:dyDescent="0.25">
      <c r="B296" s="5">
        <v>10.8</v>
      </c>
      <c r="C296" s="5">
        <v>88</v>
      </c>
      <c r="D296" s="5">
        <v>8.8000000000000007</v>
      </c>
      <c r="E296" s="5">
        <v>10.8</v>
      </c>
      <c r="F296" s="5">
        <v>11.9</v>
      </c>
      <c r="G296" s="5">
        <v>12.2</v>
      </c>
      <c r="H296" s="5">
        <v>1020.5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54.5</v>
      </c>
      <c r="O296">
        <v>217.1</v>
      </c>
      <c r="P296">
        <v>10.6</v>
      </c>
      <c r="Q296">
        <v>11.1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2"/>
      <c r="AD296" s="54">
        <v>0.19930555555555601</v>
      </c>
      <c r="AL296" s="726">
        <v>9.9</v>
      </c>
      <c r="AM296" s="726">
        <v>93</v>
      </c>
      <c r="AN296" s="726">
        <v>8.8000000000000007</v>
      </c>
      <c r="AO296" s="726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5">
        <v>0.19930555555555601</v>
      </c>
    </row>
    <row r="297" spans="2:54" x14ac:dyDescent="0.25">
      <c r="B297" s="5">
        <v>10.8</v>
      </c>
      <c r="C297" s="5">
        <v>88</v>
      </c>
      <c r="D297" s="5">
        <v>8.8000000000000007</v>
      </c>
      <c r="E297" s="5">
        <v>10.8</v>
      </c>
      <c r="F297" s="5">
        <v>10.8</v>
      </c>
      <c r="G297" s="5">
        <v>15.1</v>
      </c>
      <c r="H297" s="5">
        <v>1020.3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54.5</v>
      </c>
      <c r="O297">
        <v>217.1</v>
      </c>
      <c r="P297">
        <v>10.6</v>
      </c>
      <c r="Q297">
        <v>11.1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2"/>
      <c r="AD297" s="54">
        <v>0.2</v>
      </c>
      <c r="AL297" s="726">
        <v>9.9</v>
      </c>
      <c r="AM297" s="726">
        <v>93</v>
      </c>
      <c r="AN297" s="726">
        <v>8.8000000000000007</v>
      </c>
      <c r="AO297" s="726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5">
        <v>0.2</v>
      </c>
    </row>
    <row r="298" spans="2:54" x14ac:dyDescent="0.25">
      <c r="B298" s="5">
        <v>10.8</v>
      </c>
      <c r="C298" s="5">
        <v>88</v>
      </c>
      <c r="D298" s="5">
        <v>8.8000000000000007</v>
      </c>
      <c r="E298" s="5">
        <v>10.8</v>
      </c>
      <c r="F298" s="5">
        <v>2.2000000000000002</v>
      </c>
      <c r="G298" s="5">
        <v>8.3000000000000007</v>
      </c>
      <c r="H298" s="5">
        <v>1020.6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54.5</v>
      </c>
      <c r="O298">
        <v>217.1</v>
      </c>
      <c r="P298">
        <v>10.6</v>
      </c>
      <c r="Q298">
        <v>11.2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2"/>
      <c r="AD298" s="54">
        <v>0.20069444444444401</v>
      </c>
      <c r="AL298" s="726">
        <v>9.8000000000000007</v>
      </c>
      <c r="AM298" s="726">
        <v>93</v>
      </c>
      <c r="AN298" s="726">
        <v>8.6999999999999993</v>
      </c>
      <c r="AO298" s="726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5">
        <v>0.20069444444444401</v>
      </c>
    </row>
    <row r="299" spans="2:54" x14ac:dyDescent="0.25">
      <c r="B299" s="5">
        <v>10.8</v>
      </c>
      <c r="C299" s="5">
        <v>88</v>
      </c>
      <c r="D299" s="5">
        <v>8.8000000000000007</v>
      </c>
      <c r="E299" s="5">
        <v>10.8</v>
      </c>
      <c r="F299" s="5">
        <v>5.4</v>
      </c>
      <c r="G299" s="5">
        <v>7.6</v>
      </c>
      <c r="H299" s="5">
        <v>1020.4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54.5</v>
      </c>
      <c r="O299">
        <v>217.1</v>
      </c>
      <c r="P299">
        <v>10.6</v>
      </c>
      <c r="Q299">
        <v>11.2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2"/>
      <c r="AD299" s="54">
        <v>0.20138888888888901</v>
      </c>
      <c r="AL299" s="726">
        <v>9.8000000000000007</v>
      </c>
      <c r="AM299" s="726">
        <v>93</v>
      </c>
      <c r="AN299" s="726">
        <v>8.6999999999999993</v>
      </c>
      <c r="AO299" s="726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5">
        <v>0.20138888888888901</v>
      </c>
    </row>
    <row r="300" spans="2:54" x14ac:dyDescent="0.25">
      <c r="B300" s="5">
        <v>10.8</v>
      </c>
      <c r="C300" s="5">
        <v>88</v>
      </c>
      <c r="D300" s="5">
        <v>8.8000000000000007</v>
      </c>
      <c r="E300" s="5">
        <v>10.8</v>
      </c>
      <c r="F300" s="5">
        <v>4</v>
      </c>
      <c r="G300" s="5">
        <v>7.9</v>
      </c>
      <c r="H300" s="5">
        <v>1020.5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54.5</v>
      </c>
      <c r="O300">
        <v>217.1</v>
      </c>
      <c r="P300">
        <v>10.6</v>
      </c>
      <c r="Q300">
        <v>11.2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2"/>
      <c r="AD300" s="54">
        <v>0.202083333333333</v>
      </c>
      <c r="AL300" s="726">
        <v>9.8000000000000007</v>
      </c>
      <c r="AM300" s="726">
        <v>93</v>
      </c>
      <c r="AN300" s="726">
        <v>8.6999999999999993</v>
      </c>
      <c r="AO300" s="726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5">
        <v>0.202083333333333</v>
      </c>
    </row>
    <row r="301" spans="2:54" x14ac:dyDescent="0.25">
      <c r="B301" s="5">
        <v>10.8</v>
      </c>
      <c r="C301" s="5">
        <v>88</v>
      </c>
      <c r="D301" s="5">
        <v>8.8000000000000007</v>
      </c>
      <c r="E301" s="5">
        <v>10.8</v>
      </c>
      <c r="F301" s="5">
        <v>7.2</v>
      </c>
      <c r="G301" s="5">
        <v>10.1</v>
      </c>
      <c r="H301" s="5">
        <v>1020.4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54.5</v>
      </c>
      <c r="O301">
        <v>217.1</v>
      </c>
      <c r="P301">
        <v>10.6</v>
      </c>
      <c r="Q301">
        <v>11.2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2"/>
      <c r="AD301" s="54">
        <v>0.202777777777778</v>
      </c>
      <c r="AL301" s="726">
        <v>9.8000000000000007</v>
      </c>
      <c r="AM301" s="726">
        <v>93</v>
      </c>
      <c r="AN301" s="726">
        <v>8.6999999999999993</v>
      </c>
      <c r="AO301" s="726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5">
        <v>0.202777777777778</v>
      </c>
    </row>
    <row r="302" spans="2:54" x14ac:dyDescent="0.25">
      <c r="B302" s="5">
        <v>10.8</v>
      </c>
      <c r="C302" s="5">
        <v>88</v>
      </c>
      <c r="D302" s="5">
        <v>8.8000000000000007</v>
      </c>
      <c r="E302" s="5">
        <v>10.8</v>
      </c>
      <c r="F302" s="5">
        <v>4.3</v>
      </c>
      <c r="G302" s="5">
        <v>7.9</v>
      </c>
      <c r="H302" s="5">
        <v>1020.2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54.5</v>
      </c>
      <c r="O302">
        <v>217.1</v>
      </c>
      <c r="P302">
        <v>10.6</v>
      </c>
      <c r="Q302">
        <v>11.2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2"/>
      <c r="AD302" s="54">
        <v>0.203472222222222</v>
      </c>
      <c r="AL302" s="726">
        <v>9.8000000000000007</v>
      </c>
      <c r="AM302" s="726">
        <v>93</v>
      </c>
      <c r="AN302" s="726">
        <v>8.6999999999999993</v>
      </c>
      <c r="AO302" s="726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5">
        <v>0.203472222222222</v>
      </c>
    </row>
    <row r="303" spans="2:54" x14ac:dyDescent="0.25">
      <c r="B303" s="5">
        <v>10.8</v>
      </c>
      <c r="C303" s="5">
        <v>88</v>
      </c>
      <c r="D303" s="5">
        <v>8.8000000000000007</v>
      </c>
      <c r="E303" s="5">
        <v>10.8</v>
      </c>
      <c r="F303" s="5">
        <v>13</v>
      </c>
      <c r="G303" s="5">
        <v>16.2</v>
      </c>
      <c r="H303" s="5">
        <v>1020.2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54.5</v>
      </c>
      <c r="O303">
        <v>217.1</v>
      </c>
      <c r="P303">
        <v>10.6</v>
      </c>
      <c r="Q303">
        <v>11.2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2"/>
      <c r="AD303" s="54">
        <v>0.204166666666667</v>
      </c>
      <c r="AL303" s="726">
        <v>9.8000000000000007</v>
      </c>
      <c r="AM303" s="726">
        <v>93</v>
      </c>
      <c r="AN303" s="726">
        <v>8.6999999999999993</v>
      </c>
      <c r="AO303" s="726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5">
        <v>0.204166666666667</v>
      </c>
    </row>
    <row r="304" spans="2:54" ht="12.75" customHeight="1" x14ac:dyDescent="0.25">
      <c r="B304" s="5">
        <v>10.8</v>
      </c>
      <c r="C304" s="5">
        <v>88</v>
      </c>
      <c r="D304" s="5">
        <v>8.8000000000000007</v>
      </c>
      <c r="E304" s="5">
        <v>10.8</v>
      </c>
      <c r="F304" s="5">
        <v>9</v>
      </c>
      <c r="G304" s="5">
        <v>13</v>
      </c>
      <c r="H304" s="5">
        <v>1020.1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54.5</v>
      </c>
      <c r="O304">
        <v>217.1</v>
      </c>
      <c r="P304">
        <v>10.7</v>
      </c>
      <c r="Q304">
        <v>11.2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2"/>
      <c r="AD304" s="54">
        <v>0.20486111111111099</v>
      </c>
      <c r="AL304" s="726">
        <v>9.8000000000000007</v>
      </c>
      <c r="AM304" s="726">
        <v>93</v>
      </c>
      <c r="AN304" s="726">
        <v>8.6999999999999993</v>
      </c>
      <c r="AO304" s="726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5">
        <v>0.20486111111111099</v>
      </c>
    </row>
    <row r="305" spans="2:54" x14ac:dyDescent="0.25">
      <c r="B305" s="5">
        <v>10.8</v>
      </c>
      <c r="C305" s="5">
        <v>88</v>
      </c>
      <c r="D305" s="5">
        <v>8.8000000000000007</v>
      </c>
      <c r="E305" s="5">
        <v>10.8</v>
      </c>
      <c r="F305" s="5">
        <v>8.6</v>
      </c>
      <c r="G305" s="5">
        <v>10.8</v>
      </c>
      <c r="H305" s="5">
        <v>1020.4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54.5</v>
      </c>
      <c r="O305">
        <v>217.1</v>
      </c>
      <c r="P305">
        <v>10.7</v>
      </c>
      <c r="Q305">
        <v>11.2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2"/>
      <c r="AD305" s="54">
        <v>0.20555555555555599</v>
      </c>
      <c r="AL305" s="726">
        <v>9.8000000000000007</v>
      </c>
      <c r="AM305" s="726">
        <v>93</v>
      </c>
      <c r="AN305" s="726">
        <v>8.6999999999999993</v>
      </c>
      <c r="AO305" s="726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5">
        <v>0.20555555555555599</v>
      </c>
    </row>
    <row r="306" spans="2:54" x14ac:dyDescent="0.25">
      <c r="B306" s="5">
        <v>10.8</v>
      </c>
      <c r="C306" s="5">
        <v>88</v>
      </c>
      <c r="D306" s="5">
        <v>8.8000000000000007</v>
      </c>
      <c r="E306" s="5">
        <v>10.8</v>
      </c>
      <c r="F306" s="5">
        <v>4</v>
      </c>
      <c r="G306" s="5">
        <v>7.9</v>
      </c>
      <c r="H306" s="5">
        <v>1020.2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54.5</v>
      </c>
      <c r="O306">
        <v>217.1</v>
      </c>
      <c r="P306">
        <v>10.7</v>
      </c>
      <c r="Q306">
        <v>11.2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2"/>
      <c r="AD306" s="54">
        <v>0.20624999999999999</v>
      </c>
      <c r="AL306" s="726">
        <v>9.6999999999999993</v>
      </c>
      <c r="AM306" s="726">
        <v>93</v>
      </c>
      <c r="AN306" s="726">
        <v>8.6</v>
      </c>
      <c r="AO306" s="726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5">
        <v>0.20624999999999999</v>
      </c>
    </row>
    <row r="307" spans="2:54" x14ac:dyDescent="0.25">
      <c r="B307" s="5">
        <v>10.8</v>
      </c>
      <c r="C307" s="5">
        <v>88</v>
      </c>
      <c r="D307" s="5">
        <v>8.8000000000000007</v>
      </c>
      <c r="E307" s="5">
        <v>10.8</v>
      </c>
      <c r="F307" s="5">
        <v>4</v>
      </c>
      <c r="G307" s="5">
        <v>10.8</v>
      </c>
      <c r="H307" s="5">
        <v>1020.1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54.5</v>
      </c>
      <c r="O307">
        <v>217.1</v>
      </c>
      <c r="P307">
        <v>10.7</v>
      </c>
      <c r="Q307">
        <v>11.2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2"/>
      <c r="AD307" s="54">
        <v>0.20694444444444399</v>
      </c>
      <c r="AL307" s="726">
        <v>9.6999999999999993</v>
      </c>
      <c r="AM307" s="726">
        <v>93</v>
      </c>
      <c r="AN307" s="726">
        <v>8.6</v>
      </c>
      <c r="AO307" s="726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5">
        <v>0.20694444444444399</v>
      </c>
    </row>
    <row r="308" spans="2:54" x14ac:dyDescent="0.25">
      <c r="B308" s="5">
        <v>10.8</v>
      </c>
      <c r="C308" s="5">
        <v>88</v>
      </c>
      <c r="D308" s="5">
        <v>8.8000000000000007</v>
      </c>
      <c r="E308" s="5">
        <v>10.8</v>
      </c>
      <c r="F308" s="5">
        <v>5.4</v>
      </c>
      <c r="G308" s="5">
        <v>7.6</v>
      </c>
      <c r="H308" s="5">
        <v>1020.4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54.5</v>
      </c>
      <c r="O308">
        <v>217.1</v>
      </c>
      <c r="P308">
        <v>10.7</v>
      </c>
      <c r="Q308">
        <v>11.2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2"/>
      <c r="AD308" s="54">
        <v>0.20763888888888901</v>
      </c>
      <c r="AL308" s="726">
        <v>9.6999999999999993</v>
      </c>
      <c r="AM308" s="726">
        <v>93</v>
      </c>
      <c r="AN308" s="726">
        <v>8.6</v>
      </c>
      <c r="AO308" s="726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5">
        <v>0.20763888888888901</v>
      </c>
    </row>
    <row r="309" spans="2:54" x14ac:dyDescent="0.25">
      <c r="B309" s="5">
        <v>10.8</v>
      </c>
      <c r="C309" s="5">
        <v>88</v>
      </c>
      <c r="D309" s="5">
        <v>8.8000000000000007</v>
      </c>
      <c r="E309" s="5">
        <v>10.8</v>
      </c>
      <c r="F309" s="5">
        <v>4.3</v>
      </c>
      <c r="G309" s="5">
        <v>5.8</v>
      </c>
      <c r="H309" s="5">
        <v>1020.4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54.5</v>
      </c>
      <c r="O309">
        <v>217.1</v>
      </c>
      <c r="P309">
        <v>10.7</v>
      </c>
      <c r="Q309">
        <v>11.2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2"/>
      <c r="AD309" s="54">
        <v>0.20833333333333301</v>
      </c>
      <c r="AL309" s="726">
        <v>9.6999999999999993</v>
      </c>
      <c r="AM309" s="726">
        <v>93</v>
      </c>
      <c r="AN309" s="726">
        <v>8.6</v>
      </c>
      <c r="AO309" s="726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5">
        <v>0.20833333333333301</v>
      </c>
    </row>
    <row r="310" spans="2:54" x14ac:dyDescent="0.25">
      <c r="B310" s="5">
        <v>10.8</v>
      </c>
      <c r="C310" s="5">
        <v>88</v>
      </c>
      <c r="D310" s="5">
        <v>8.8000000000000007</v>
      </c>
      <c r="E310" s="5">
        <v>10.8</v>
      </c>
      <c r="F310" s="5">
        <v>7.2</v>
      </c>
      <c r="G310" s="5">
        <v>7.6</v>
      </c>
      <c r="H310" s="5">
        <v>1020.3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54.5</v>
      </c>
      <c r="O310">
        <v>217.1</v>
      </c>
      <c r="P310">
        <v>10.7</v>
      </c>
      <c r="Q310">
        <v>11.2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2"/>
      <c r="AD310" s="54">
        <v>0.20902777777777801</v>
      </c>
      <c r="AL310" s="726">
        <v>9.6999999999999993</v>
      </c>
      <c r="AM310" s="726">
        <v>93</v>
      </c>
      <c r="AN310" s="726">
        <v>8.6</v>
      </c>
      <c r="AO310" s="726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5">
        <v>0.20902777777777801</v>
      </c>
    </row>
    <row r="311" spans="2:54" x14ac:dyDescent="0.25">
      <c r="B311" s="5">
        <v>10.8</v>
      </c>
      <c r="C311" s="5">
        <v>88</v>
      </c>
      <c r="D311" s="5">
        <v>8.8000000000000007</v>
      </c>
      <c r="E311" s="5">
        <v>10.8</v>
      </c>
      <c r="F311" s="5">
        <v>6.8</v>
      </c>
      <c r="G311" s="5">
        <v>11.2</v>
      </c>
      <c r="H311" s="5">
        <v>1020.4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54.5</v>
      </c>
      <c r="O311">
        <v>217.1</v>
      </c>
      <c r="P311">
        <v>10.7</v>
      </c>
      <c r="Q311">
        <v>11.2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2"/>
      <c r="AD311" s="54">
        <v>0.209722222222222</v>
      </c>
      <c r="AL311" s="726">
        <v>9.6999999999999993</v>
      </c>
      <c r="AM311" s="726">
        <v>93</v>
      </c>
      <c r="AN311" s="726">
        <v>8.6</v>
      </c>
      <c r="AO311" s="726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5">
        <v>0.209722222222222</v>
      </c>
    </row>
    <row r="312" spans="2:54" x14ac:dyDescent="0.25">
      <c r="B312" s="5">
        <v>10.8</v>
      </c>
      <c r="C312" s="5">
        <v>88</v>
      </c>
      <c r="D312" s="5">
        <v>8.8000000000000007</v>
      </c>
      <c r="E312" s="5">
        <v>10.8</v>
      </c>
      <c r="F312" s="5">
        <v>9</v>
      </c>
      <c r="G312" s="5">
        <v>10.8</v>
      </c>
      <c r="H312" s="5">
        <v>1020.4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54.5</v>
      </c>
      <c r="O312">
        <v>217.1</v>
      </c>
      <c r="P312">
        <v>10.7</v>
      </c>
      <c r="Q312">
        <v>11.2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2"/>
      <c r="AD312" s="54">
        <v>0.210416666666667</v>
      </c>
      <c r="AL312" s="726">
        <v>9.6999999999999993</v>
      </c>
      <c r="AM312" s="726">
        <v>93</v>
      </c>
      <c r="AN312" s="726">
        <v>8.6</v>
      </c>
      <c r="AO312" s="726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5">
        <v>0.210416666666667</v>
      </c>
    </row>
    <row r="313" spans="2:54" x14ac:dyDescent="0.25">
      <c r="B313" s="5">
        <v>10.8</v>
      </c>
      <c r="C313" s="5">
        <v>88</v>
      </c>
      <c r="D313" s="5">
        <v>8.8000000000000007</v>
      </c>
      <c r="E313" s="5">
        <v>10.8</v>
      </c>
      <c r="F313" s="5">
        <v>6.5</v>
      </c>
      <c r="G313" s="5">
        <v>11.9</v>
      </c>
      <c r="H313" s="5">
        <v>1020.3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54.5</v>
      </c>
      <c r="O313">
        <v>217.1</v>
      </c>
      <c r="P313">
        <v>10.7</v>
      </c>
      <c r="Q313">
        <v>11.2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2"/>
      <c r="AD313" s="54">
        <v>0.211111111111111</v>
      </c>
      <c r="AL313" s="726">
        <v>9.6999999999999993</v>
      </c>
      <c r="AM313" s="726">
        <v>93</v>
      </c>
      <c r="AN313" s="726">
        <v>8.6</v>
      </c>
      <c r="AO313" s="726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5">
        <v>0.211111111111111</v>
      </c>
    </row>
    <row r="314" spans="2:54" x14ac:dyDescent="0.25">
      <c r="B314" s="5">
        <v>10.8</v>
      </c>
      <c r="C314" s="5">
        <v>88</v>
      </c>
      <c r="D314" s="5">
        <v>8.8000000000000007</v>
      </c>
      <c r="E314" s="5">
        <v>10.8</v>
      </c>
      <c r="F314" s="5">
        <v>2.2000000000000002</v>
      </c>
      <c r="G314" s="5">
        <v>10.1</v>
      </c>
      <c r="H314" s="5">
        <v>1020.4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54.5</v>
      </c>
      <c r="O314">
        <v>217.1</v>
      </c>
      <c r="P314">
        <v>10.7</v>
      </c>
      <c r="Q314">
        <v>11.2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2"/>
      <c r="AD314" s="54">
        <v>0.211805555555556</v>
      </c>
      <c r="AL314" s="726">
        <v>9.6999999999999993</v>
      </c>
      <c r="AM314" s="726">
        <v>93</v>
      </c>
      <c r="AN314" s="726">
        <v>8.6</v>
      </c>
      <c r="AO314" s="726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5">
        <v>0.211805555555556</v>
      </c>
    </row>
    <row r="315" spans="2:54" x14ac:dyDescent="0.25">
      <c r="B315" s="5">
        <v>10.8</v>
      </c>
      <c r="C315" s="5">
        <v>88</v>
      </c>
      <c r="D315" s="5">
        <v>8.8000000000000007</v>
      </c>
      <c r="E315" s="5">
        <v>10.8</v>
      </c>
      <c r="F315" s="5">
        <v>8.6</v>
      </c>
      <c r="G315" s="5">
        <v>11.9</v>
      </c>
      <c r="H315" s="5">
        <v>1020.5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54.5</v>
      </c>
      <c r="O315">
        <v>217.1</v>
      </c>
      <c r="P315">
        <v>10.7</v>
      </c>
      <c r="Q315">
        <v>11.2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2"/>
      <c r="AD315" s="54">
        <v>0.21249999999999999</v>
      </c>
      <c r="AL315" s="726">
        <v>9.6999999999999993</v>
      </c>
      <c r="AM315" s="726">
        <v>93</v>
      </c>
      <c r="AN315" s="726">
        <v>8.6</v>
      </c>
      <c r="AO315" s="726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5">
        <v>0.21249999999999999</v>
      </c>
    </row>
    <row r="316" spans="2:54" x14ac:dyDescent="0.25">
      <c r="B316" s="5">
        <v>10.8</v>
      </c>
      <c r="C316" s="5">
        <v>88</v>
      </c>
      <c r="D316" s="5">
        <v>8.8000000000000007</v>
      </c>
      <c r="E316" s="5">
        <v>10.8</v>
      </c>
      <c r="F316" s="5">
        <v>4</v>
      </c>
      <c r="G316" s="5">
        <v>7.2</v>
      </c>
      <c r="H316" s="5">
        <v>1020.3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54.5</v>
      </c>
      <c r="O316">
        <v>217.1</v>
      </c>
      <c r="P316">
        <v>10.7</v>
      </c>
      <c r="Q316">
        <v>11.2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2"/>
      <c r="AD316" s="54">
        <v>0.21319444444444399</v>
      </c>
      <c r="AL316" s="726">
        <v>9.6999999999999993</v>
      </c>
      <c r="AM316" s="726">
        <v>93</v>
      </c>
      <c r="AN316" s="726">
        <v>8.6</v>
      </c>
      <c r="AO316" s="726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5">
        <v>0.21319444444444399</v>
      </c>
    </row>
    <row r="317" spans="2:54" x14ac:dyDescent="0.25">
      <c r="B317" s="5">
        <v>10.8</v>
      </c>
      <c r="C317" s="5">
        <v>88</v>
      </c>
      <c r="D317" s="5">
        <v>8.8000000000000007</v>
      </c>
      <c r="E317" s="5">
        <v>10.8</v>
      </c>
      <c r="F317" s="5">
        <v>4.3</v>
      </c>
      <c r="G317" s="5">
        <v>6.1</v>
      </c>
      <c r="H317" s="5">
        <v>1020.3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54.5</v>
      </c>
      <c r="O317">
        <v>217.1</v>
      </c>
      <c r="P317">
        <v>10.8</v>
      </c>
      <c r="Q317">
        <v>11.2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2"/>
      <c r="AD317" s="54">
        <v>0.21388888888888899</v>
      </c>
      <c r="AL317" s="726">
        <v>9.6999999999999993</v>
      </c>
      <c r="AM317" s="726">
        <v>93</v>
      </c>
      <c r="AN317" s="726">
        <v>8.6</v>
      </c>
      <c r="AO317" s="726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5">
        <v>0.21388888888888899</v>
      </c>
    </row>
    <row r="318" spans="2:54" x14ac:dyDescent="0.25">
      <c r="B318" s="5">
        <v>10.8</v>
      </c>
      <c r="C318" s="5">
        <v>88</v>
      </c>
      <c r="D318" s="5">
        <v>8.8000000000000007</v>
      </c>
      <c r="E318" s="5">
        <v>10.8</v>
      </c>
      <c r="F318" s="5">
        <v>8.3000000000000007</v>
      </c>
      <c r="G318" s="5">
        <v>10.4</v>
      </c>
      <c r="H318" s="5">
        <v>1020.4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54.5</v>
      </c>
      <c r="O318">
        <v>217.1</v>
      </c>
      <c r="P318">
        <v>10.7</v>
      </c>
      <c r="Q318">
        <v>11.2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2"/>
      <c r="AD318" s="54">
        <v>0.21458333333333299</v>
      </c>
      <c r="AL318" s="726">
        <v>9.6999999999999993</v>
      </c>
      <c r="AM318" s="726">
        <v>93</v>
      </c>
      <c r="AN318" s="726">
        <v>8.6</v>
      </c>
      <c r="AO318" s="726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5">
        <v>0.21458333333333299</v>
      </c>
    </row>
    <row r="319" spans="2:54" x14ac:dyDescent="0.25">
      <c r="B319" s="5">
        <v>10.8</v>
      </c>
      <c r="C319" s="5">
        <v>88</v>
      </c>
      <c r="D319" s="5">
        <v>8.8000000000000007</v>
      </c>
      <c r="E319" s="5">
        <v>10.8</v>
      </c>
      <c r="F319" s="5">
        <v>6.1</v>
      </c>
      <c r="G319" s="5">
        <v>7.9</v>
      </c>
      <c r="H319" s="5">
        <v>1020.3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54.5</v>
      </c>
      <c r="O319">
        <v>217.1</v>
      </c>
      <c r="P319">
        <v>10.7</v>
      </c>
      <c r="Q319">
        <v>11.2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2"/>
      <c r="AD319" s="54">
        <v>0.21527777777777801</v>
      </c>
      <c r="AL319" s="726">
        <v>9.6999999999999993</v>
      </c>
      <c r="AM319" s="726">
        <v>93</v>
      </c>
      <c r="AN319" s="726">
        <v>8.6</v>
      </c>
      <c r="AO319" s="726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5">
        <v>0.21527777777777801</v>
      </c>
    </row>
    <row r="320" spans="2:54" x14ac:dyDescent="0.25">
      <c r="B320" s="5">
        <v>10.8</v>
      </c>
      <c r="C320" s="5">
        <v>88</v>
      </c>
      <c r="D320" s="5">
        <v>8.8000000000000007</v>
      </c>
      <c r="E320" s="5">
        <v>10.8</v>
      </c>
      <c r="F320" s="5">
        <v>2.5</v>
      </c>
      <c r="G320" s="5">
        <v>6.5</v>
      </c>
      <c r="H320" s="5">
        <v>1020.3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54.5</v>
      </c>
      <c r="O320">
        <v>217.1</v>
      </c>
      <c r="P320">
        <v>10.8</v>
      </c>
      <c r="Q320">
        <v>11.2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2"/>
      <c r="AD320" s="54">
        <v>0.21597222222222201</v>
      </c>
      <c r="AL320" s="726">
        <v>9.6999999999999993</v>
      </c>
      <c r="AM320" s="726">
        <v>93</v>
      </c>
      <c r="AN320" s="726">
        <v>8.6</v>
      </c>
      <c r="AO320" s="726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5">
        <v>0.21597222222222201</v>
      </c>
    </row>
    <row r="321" spans="2:54" x14ac:dyDescent="0.25">
      <c r="B321" s="5">
        <v>10.8</v>
      </c>
      <c r="C321" s="5">
        <v>88</v>
      </c>
      <c r="D321" s="5">
        <v>8.8000000000000007</v>
      </c>
      <c r="E321" s="5">
        <v>10.8</v>
      </c>
      <c r="F321" s="5">
        <v>9.4</v>
      </c>
      <c r="G321" s="5">
        <v>9.4</v>
      </c>
      <c r="H321" s="5">
        <v>1020.1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54.5</v>
      </c>
      <c r="O321">
        <v>217.1</v>
      </c>
      <c r="P321">
        <v>10.8</v>
      </c>
      <c r="Q321">
        <v>11.2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2"/>
      <c r="AD321" s="54">
        <v>0.21666666666666701</v>
      </c>
      <c r="AL321" s="726">
        <v>9.6999999999999993</v>
      </c>
      <c r="AM321" s="726">
        <v>93</v>
      </c>
      <c r="AN321" s="726">
        <v>8.6</v>
      </c>
      <c r="AO321" s="726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5">
        <v>0.21666666666666701</v>
      </c>
    </row>
    <row r="322" spans="2:54" x14ac:dyDescent="0.25">
      <c r="B322" s="5">
        <v>10.8</v>
      </c>
      <c r="C322" s="5">
        <v>88</v>
      </c>
      <c r="D322" s="5">
        <v>8.8000000000000007</v>
      </c>
      <c r="E322" s="5">
        <v>10.8</v>
      </c>
      <c r="F322" s="5">
        <v>5.4</v>
      </c>
      <c r="G322" s="5">
        <v>7.9</v>
      </c>
      <c r="H322" s="5">
        <v>1020.2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54.5</v>
      </c>
      <c r="O322">
        <v>217.1</v>
      </c>
      <c r="P322">
        <v>10.8</v>
      </c>
      <c r="Q322">
        <v>11.2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2"/>
      <c r="AD322" s="54">
        <v>0.21736111111111101</v>
      </c>
      <c r="AL322" s="726">
        <v>9.6999999999999993</v>
      </c>
      <c r="AM322" s="726">
        <v>93</v>
      </c>
      <c r="AN322" s="726">
        <v>8.6</v>
      </c>
      <c r="AO322" s="726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5">
        <v>0.21736111111111101</v>
      </c>
    </row>
    <row r="323" spans="2:54" x14ac:dyDescent="0.25">
      <c r="B323" s="5">
        <v>10.8</v>
      </c>
      <c r="C323" s="5">
        <v>88</v>
      </c>
      <c r="D323" s="5">
        <v>8.8000000000000007</v>
      </c>
      <c r="E323" s="5">
        <v>10.8</v>
      </c>
      <c r="F323" s="5">
        <v>9</v>
      </c>
      <c r="G323" s="5">
        <v>10.1</v>
      </c>
      <c r="H323" s="5">
        <v>1020.1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54.5</v>
      </c>
      <c r="O323">
        <v>217.1</v>
      </c>
      <c r="P323">
        <v>10.7</v>
      </c>
      <c r="Q323">
        <v>11.2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2"/>
      <c r="AD323" s="54">
        <v>0.218055555555556</v>
      </c>
      <c r="AL323" s="726">
        <v>9.6999999999999993</v>
      </c>
      <c r="AM323" s="726">
        <v>93</v>
      </c>
      <c r="AN323" s="726">
        <v>8.6</v>
      </c>
      <c r="AO323" s="726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5">
        <v>0.218055555555556</v>
      </c>
    </row>
    <row r="324" spans="2:54" x14ac:dyDescent="0.25">
      <c r="B324" s="5">
        <v>10.8</v>
      </c>
      <c r="C324" s="5">
        <v>88</v>
      </c>
      <c r="D324" s="5">
        <v>8.8000000000000007</v>
      </c>
      <c r="E324" s="5">
        <v>10.8</v>
      </c>
      <c r="F324" s="5">
        <v>6.1</v>
      </c>
      <c r="G324" s="5">
        <v>10.4</v>
      </c>
      <c r="H324" s="5">
        <v>1020.1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54.5</v>
      </c>
      <c r="O324">
        <v>217.1</v>
      </c>
      <c r="P324">
        <v>10.7</v>
      </c>
      <c r="Q324">
        <v>11.2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2"/>
      <c r="AD324" s="54">
        <v>0.21875</v>
      </c>
      <c r="AL324" s="726">
        <v>9.6999999999999993</v>
      </c>
      <c r="AM324" s="726">
        <v>93</v>
      </c>
      <c r="AN324" s="726">
        <v>8.6</v>
      </c>
      <c r="AO324" s="726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5">
        <v>0.21875</v>
      </c>
    </row>
    <row r="325" spans="2:54" x14ac:dyDescent="0.25">
      <c r="B325" s="5">
        <v>10.8</v>
      </c>
      <c r="C325" s="5">
        <v>88</v>
      </c>
      <c r="D325" s="5">
        <v>8.8000000000000007</v>
      </c>
      <c r="E325" s="5">
        <v>10.8</v>
      </c>
      <c r="F325" s="5">
        <v>10.1</v>
      </c>
      <c r="G325" s="5">
        <v>12.2</v>
      </c>
      <c r="H325" s="5">
        <v>1020.2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54.5</v>
      </c>
      <c r="O325">
        <v>217.1</v>
      </c>
      <c r="P325">
        <v>10.8</v>
      </c>
      <c r="Q325">
        <v>11.2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2"/>
      <c r="AD325" s="54">
        <v>0.219444444444444</v>
      </c>
      <c r="AL325" s="726">
        <v>9.6999999999999993</v>
      </c>
      <c r="AM325" s="726">
        <v>93</v>
      </c>
      <c r="AN325" s="726">
        <v>8.6</v>
      </c>
      <c r="AO325" s="726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5">
        <v>0.219444444444444</v>
      </c>
    </row>
    <row r="326" spans="2:54" x14ac:dyDescent="0.25">
      <c r="B326" s="5">
        <v>10.8</v>
      </c>
      <c r="C326" s="5">
        <v>88</v>
      </c>
      <c r="D326" s="5">
        <v>8.8000000000000007</v>
      </c>
      <c r="E326" s="5">
        <v>10.8</v>
      </c>
      <c r="F326" s="5">
        <v>6.1</v>
      </c>
      <c r="G326" s="5">
        <v>9</v>
      </c>
      <c r="H326" s="5">
        <v>1020.3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54.5</v>
      </c>
      <c r="O326">
        <v>217.1</v>
      </c>
      <c r="P326">
        <v>10.8</v>
      </c>
      <c r="Q326">
        <v>11.2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2"/>
      <c r="AD326" s="54">
        <v>0.22013888888888899</v>
      </c>
      <c r="AL326" s="726">
        <v>9.6999999999999993</v>
      </c>
      <c r="AM326" s="726">
        <v>93</v>
      </c>
      <c r="AN326" s="726">
        <v>8.6</v>
      </c>
      <c r="AO326" s="726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5">
        <v>0.22013888888888899</v>
      </c>
    </row>
    <row r="327" spans="2:54" x14ac:dyDescent="0.25">
      <c r="B327" s="5">
        <v>10.8</v>
      </c>
      <c r="C327" s="5">
        <v>88</v>
      </c>
      <c r="D327" s="5">
        <v>8.8000000000000007</v>
      </c>
      <c r="E327" s="5">
        <v>10.8</v>
      </c>
      <c r="F327" s="5">
        <v>5.4</v>
      </c>
      <c r="G327" s="5">
        <v>5.8</v>
      </c>
      <c r="H327" s="5">
        <v>1019.9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54.5</v>
      </c>
      <c r="O327">
        <v>217.1</v>
      </c>
      <c r="P327">
        <v>10.8</v>
      </c>
      <c r="Q327">
        <v>11.2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2"/>
      <c r="AD327" s="54">
        <v>0.22083333333333299</v>
      </c>
      <c r="AL327" s="726">
        <v>9.6999999999999993</v>
      </c>
      <c r="AM327" s="726">
        <v>93</v>
      </c>
      <c r="AN327" s="726">
        <v>8.6</v>
      </c>
      <c r="AO327" s="726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5">
        <v>0.22083333333333299</v>
      </c>
    </row>
    <row r="328" spans="2:54" x14ac:dyDescent="0.25">
      <c r="B328" s="5">
        <v>10.8</v>
      </c>
      <c r="C328" s="5">
        <v>88</v>
      </c>
      <c r="D328" s="5">
        <v>8.8000000000000007</v>
      </c>
      <c r="E328" s="5">
        <v>10.8</v>
      </c>
      <c r="F328" s="5">
        <v>7.2</v>
      </c>
      <c r="G328" s="5">
        <v>7.2</v>
      </c>
      <c r="H328" s="5">
        <v>1020.1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54.5</v>
      </c>
      <c r="O328">
        <v>217.1</v>
      </c>
      <c r="P328">
        <v>10.8</v>
      </c>
      <c r="Q328">
        <v>11.2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2"/>
      <c r="AD328" s="54">
        <v>0.22152777777777799</v>
      </c>
      <c r="AL328" s="726">
        <v>9.6999999999999993</v>
      </c>
      <c r="AM328" s="726">
        <v>93</v>
      </c>
      <c r="AN328" s="726">
        <v>8.6</v>
      </c>
      <c r="AO328" s="726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5">
        <v>0.22152777777777799</v>
      </c>
    </row>
    <row r="329" spans="2:54" x14ac:dyDescent="0.25">
      <c r="B329" s="5">
        <v>10.8</v>
      </c>
      <c r="C329" s="5">
        <v>88</v>
      </c>
      <c r="D329" s="5">
        <v>8.8000000000000007</v>
      </c>
      <c r="E329" s="5">
        <v>10.8</v>
      </c>
      <c r="F329" s="5">
        <v>5</v>
      </c>
      <c r="G329" s="5">
        <v>6.5</v>
      </c>
      <c r="H329" s="5">
        <v>1020.1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54.5</v>
      </c>
      <c r="O329">
        <v>217.1</v>
      </c>
      <c r="P329">
        <v>10.8</v>
      </c>
      <c r="Q329">
        <v>11.2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2"/>
      <c r="AD329" s="54">
        <v>0.22222222222222199</v>
      </c>
      <c r="AL329" s="726">
        <v>9.6999999999999993</v>
      </c>
      <c r="AM329" s="726">
        <v>93</v>
      </c>
      <c r="AN329" s="726">
        <v>8.6</v>
      </c>
      <c r="AO329" s="726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5">
        <v>0.22222222222222199</v>
      </c>
    </row>
    <row r="330" spans="2:54" x14ac:dyDescent="0.25">
      <c r="B330" s="5">
        <v>10.8</v>
      </c>
      <c r="C330" s="5">
        <v>88</v>
      </c>
      <c r="D330" s="5">
        <v>8.8000000000000007</v>
      </c>
      <c r="E330" s="5">
        <v>10.8</v>
      </c>
      <c r="F330" s="5">
        <v>2.2000000000000002</v>
      </c>
      <c r="G330" s="5">
        <v>3.2</v>
      </c>
      <c r="H330" s="5">
        <v>1020.1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54.5</v>
      </c>
      <c r="O330">
        <v>217.1</v>
      </c>
      <c r="P330">
        <v>10.8</v>
      </c>
      <c r="Q330">
        <v>11.2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2"/>
      <c r="AD330" s="54">
        <v>0.22291666666666701</v>
      </c>
      <c r="AL330" s="726">
        <v>9.6999999999999993</v>
      </c>
      <c r="AM330" s="726">
        <v>93</v>
      </c>
      <c r="AN330" s="726">
        <v>8.6</v>
      </c>
      <c r="AO330" s="726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5">
        <v>0.22291666666666701</v>
      </c>
    </row>
    <row r="331" spans="2:54" x14ac:dyDescent="0.25">
      <c r="B331" s="5">
        <v>10.8</v>
      </c>
      <c r="C331" s="5">
        <v>88</v>
      </c>
      <c r="D331" s="5">
        <v>8.8000000000000007</v>
      </c>
      <c r="E331" s="5">
        <v>10.8</v>
      </c>
      <c r="F331" s="5">
        <v>9</v>
      </c>
      <c r="G331" s="5">
        <v>11.9</v>
      </c>
      <c r="H331" s="5">
        <v>1020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54.5</v>
      </c>
      <c r="O331">
        <v>217.1</v>
      </c>
      <c r="P331">
        <v>10.8</v>
      </c>
      <c r="Q331">
        <v>11.2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2"/>
      <c r="AD331" s="54">
        <v>0.22361111111111101</v>
      </c>
      <c r="AL331" s="726">
        <v>9.6999999999999993</v>
      </c>
      <c r="AM331" s="726">
        <v>93</v>
      </c>
      <c r="AN331" s="726">
        <v>8.6</v>
      </c>
      <c r="AO331" s="726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5">
        <v>0.22361111111111101</v>
      </c>
    </row>
    <row r="332" spans="2:54" x14ac:dyDescent="0.25">
      <c r="B332" s="5">
        <v>10.8</v>
      </c>
      <c r="C332" s="5">
        <v>88</v>
      </c>
      <c r="D332" s="5">
        <v>8.8000000000000007</v>
      </c>
      <c r="E332" s="5">
        <v>10.8</v>
      </c>
      <c r="F332" s="5">
        <v>4.7</v>
      </c>
      <c r="G332" s="5">
        <v>9.4</v>
      </c>
      <c r="H332" s="5">
        <v>1020.1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54.5</v>
      </c>
      <c r="O332">
        <v>217.1</v>
      </c>
      <c r="P332">
        <v>10.7</v>
      </c>
      <c r="Q332">
        <v>11.2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2"/>
      <c r="AD332" s="54">
        <v>0.22430555555555601</v>
      </c>
      <c r="AL332" s="726">
        <v>9.6999999999999993</v>
      </c>
      <c r="AM332" s="726">
        <v>93</v>
      </c>
      <c r="AN332" s="726">
        <v>8.6</v>
      </c>
      <c r="AO332" s="726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5">
        <v>0.22430555555555601</v>
      </c>
    </row>
    <row r="333" spans="2:54" x14ac:dyDescent="0.25">
      <c r="B333" s="5">
        <v>10.8</v>
      </c>
      <c r="C333" s="5">
        <v>88</v>
      </c>
      <c r="D333" s="5">
        <v>8.8000000000000007</v>
      </c>
      <c r="E333" s="5">
        <v>10.8</v>
      </c>
      <c r="F333" s="5">
        <v>4</v>
      </c>
      <c r="G333" s="5">
        <v>7.9</v>
      </c>
      <c r="H333" s="5">
        <v>1020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54.5</v>
      </c>
      <c r="O333">
        <v>217.1</v>
      </c>
      <c r="P333">
        <v>10.8</v>
      </c>
      <c r="Q333">
        <v>11.2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2"/>
      <c r="AD333" s="54">
        <v>0.22500000000000001</v>
      </c>
      <c r="AL333" s="726">
        <v>9.6999999999999993</v>
      </c>
      <c r="AM333" s="726">
        <v>93</v>
      </c>
      <c r="AN333" s="726">
        <v>8.6</v>
      </c>
      <c r="AO333" s="726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5">
        <v>0.22500000000000001</v>
      </c>
    </row>
    <row r="334" spans="2:54" x14ac:dyDescent="0.25">
      <c r="B334" s="5">
        <v>10.8</v>
      </c>
      <c r="C334" s="5">
        <v>88</v>
      </c>
      <c r="D334" s="5">
        <v>8.8000000000000007</v>
      </c>
      <c r="E334" s="5">
        <v>10.8</v>
      </c>
      <c r="F334" s="5">
        <v>10.4</v>
      </c>
      <c r="G334" s="5">
        <v>10.4</v>
      </c>
      <c r="H334" s="5">
        <v>1019.9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54.5</v>
      </c>
      <c r="O334">
        <v>217.1</v>
      </c>
      <c r="P334">
        <v>10.8</v>
      </c>
      <c r="Q334">
        <v>11.2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2"/>
      <c r="AD334" s="54">
        <v>0.225694444444444</v>
      </c>
      <c r="AL334" s="726">
        <v>9.6</v>
      </c>
      <c r="AM334" s="726">
        <v>93</v>
      </c>
      <c r="AN334" s="726">
        <v>8.5</v>
      </c>
      <c r="AO334" s="726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5">
        <v>0.225694444444444</v>
      </c>
    </row>
    <row r="335" spans="2:54" x14ac:dyDescent="0.25">
      <c r="B335" s="5">
        <v>10.8</v>
      </c>
      <c r="C335" s="5">
        <v>88</v>
      </c>
      <c r="D335" s="5">
        <v>8.8000000000000007</v>
      </c>
      <c r="E335" s="5">
        <v>10.8</v>
      </c>
      <c r="F335" s="5">
        <v>5.8</v>
      </c>
      <c r="G335" s="5">
        <v>11.2</v>
      </c>
      <c r="H335" s="5">
        <v>1020.2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54.5</v>
      </c>
      <c r="O335">
        <v>217.1</v>
      </c>
      <c r="P335">
        <v>10.7</v>
      </c>
      <c r="Q335">
        <v>11.2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2"/>
      <c r="AD335" s="54">
        <v>0.226388888888889</v>
      </c>
      <c r="AL335" s="726">
        <v>9.6</v>
      </c>
      <c r="AM335" s="726">
        <v>93</v>
      </c>
      <c r="AN335" s="726">
        <v>8.5</v>
      </c>
      <c r="AO335" s="726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5">
        <v>0.226388888888889</v>
      </c>
    </row>
    <row r="336" spans="2:54" x14ac:dyDescent="0.25">
      <c r="B336" s="5">
        <v>10.8</v>
      </c>
      <c r="C336" s="5">
        <v>88</v>
      </c>
      <c r="D336" s="5">
        <v>8.8000000000000007</v>
      </c>
      <c r="E336" s="5">
        <v>10.8</v>
      </c>
      <c r="F336" s="5">
        <v>6.1</v>
      </c>
      <c r="G336" s="5">
        <v>7.9</v>
      </c>
      <c r="H336" s="5">
        <v>1020.1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54.5</v>
      </c>
      <c r="O336">
        <v>217.1</v>
      </c>
      <c r="P336">
        <v>10.7</v>
      </c>
      <c r="Q336">
        <v>11.2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2"/>
      <c r="AD336" s="54">
        <v>0.227083333333333</v>
      </c>
      <c r="AL336" s="726">
        <v>9.6</v>
      </c>
      <c r="AM336" s="726">
        <v>93</v>
      </c>
      <c r="AN336" s="726">
        <v>8.5</v>
      </c>
      <c r="AO336" s="726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5">
        <v>0.227083333333333</v>
      </c>
    </row>
    <row r="337" spans="2:54" x14ac:dyDescent="0.25">
      <c r="B337" s="5">
        <v>10.8</v>
      </c>
      <c r="C337" s="5">
        <v>88</v>
      </c>
      <c r="D337" s="5">
        <v>8.8000000000000007</v>
      </c>
      <c r="E337" s="5">
        <v>10.8</v>
      </c>
      <c r="F337" s="5">
        <v>11.9</v>
      </c>
      <c r="G337" s="5">
        <v>11.9</v>
      </c>
      <c r="H337" s="5">
        <v>1020.1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54.5</v>
      </c>
      <c r="O337">
        <v>217.1</v>
      </c>
      <c r="P337">
        <v>10.8</v>
      </c>
      <c r="Q337">
        <v>11.2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2"/>
      <c r="AD337" s="54">
        <v>0.227777777777778</v>
      </c>
      <c r="AL337" s="726">
        <v>9.6</v>
      </c>
      <c r="AM337" s="726">
        <v>93</v>
      </c>
      <c r="AN337" s="726">
        <v>8.5</v>
      </c>
      <c r="AO337" s="726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5">
        <v>0.227777777777778</v>
      </c>
    </row>
    <row r="338" spans="2:54" x14ac:dyDescent="0.25">
      <c r="B338" s="5">
        <v>10.8</v>
      </c>
      <c r="C338" s="5">
        <v>88</v>
      </c>
      <c r="D338" s="5">
        <v>8.8000000000000007</v>
      </c>
      <c r="E338" s="5">
        <v>10.8</v>
      </c>
      <c r="F338" s="5">
        <v>6.1</v>
      </c>
      <c r="G338" s="5">
        <v>9.6999999999999993</v>
      </c>
      <c r="H338" s="5">
        <v>1020.1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54.5</v>
      </c>
      <c r="O338">
        <v>217.1</v>
      </c>
      <c r="P338">
        <v>10.7</v>
      </c>
      <c r="Q338">
        <v>11.2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2"/>
      <c r="AD338" s="54">
        <v>0.22847222222222199</v>
      </c>
      <c r="AL338" s="726">
        <v>9.6</v>
      </c>
      <c r="AM338" s="726">
        <v>93</v>
      </c>
      <c r="AN338" s="726">
        <v>8.5</v>
      </c>
      <c r="AO338" s="726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5">
        <v>0.22847222222222199</v>
      </c>
    </row>
    <row r="339" spans="2:54" x14ac:dyDescent="0.25">
      <c r="B339" s="5">
        <v>10.8</v>
      </c>
      <c r="C339" s="5">
        <v>88</v>
      </c>
      <c r="D339" s="5">
        <v>8.8000000000000007</v>
      </c>
      <c r="E339" s="5">
        <v>10.8</v>
      </c>
      <c r="F339" s="5">
        <v>7.9</v>
      </c>
      <c r="G339" s="5">
        <v>8.3000000000000007</v>
      </c>
      <c r="H339" s="5">
        <v>1019.9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54.5</v>
      </c>
      <c r="O339">
        <v>217.1</v>
      </c>
      <c r="P339">
        <v>10.7</v>
      </c>
      <c r="Q339">
        <v>11.2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2"/>
      <c r="AD339" s="54">
        <v>0.22916666666666699</v>
      </c>
      <c r="AL339" s="726">
        <v>9.6</v>
      </c>
      <c r="AM339" s="726">
        <v>93</v>
      </c>
      <c r="AN339" s="726">
        <v>8.5</v>
      </c>
      <c r="AO339" s="726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5">
        <v>0.22916666666666699</v>
      </c>
    </row>
    <row r="340" spans="2:54" x14ac:dyDescent="0.25">
      <c r="B340" s="5">
        <v>10.8</v>
      </c>
      <c r="C340" s="5">
        <v>88</v>
      </c>
      <c r="D340" s="5">
        <v>8.8000000000000007</v>
      </c>
      <c r="E340" s="5">
        <v>10.8</v>
      </c>
      <c r="F340" s="5">
        <v>8.3000000000000007</v>
      </c>
      <c r="G340" s="5">
        <v>8.3000000000000007</v>
      </c>
      <c r="H340" s="5">
        <v>1020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54.5</v>
      </c>
      <c r="O340">
        <v>217.1</v>
      </c>
      <c r="P340">
        <v>10.7</v>
      </c>
      <c r="Q340">
        <v>11.2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2"/>
      <c r="AD340" s="54">
        <v>0.22986111111111099</v>
      </c>
      <c r="AL340" s="726">
        <v>9.6</v>
      </c>
      <c r="AM340" s="726">
        <v>93</v>
      </c>
      <c r="AN340" s="726">
        <v>8.5</v>
      </c>
      <c r="AO340" s="726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5">
        <v>0.22986111111111099</v>
      </c>
    </row>
    <row r="341" spans="2:54" x14ac:dyDescent="0.25">
      <c r="B341" s="5">
        <v>10.8</v>
      </c>
      <c r="C341" s="5">
        <v>88</v>
      </c>
      <c r="D341" s="5">
        <v>8.8000000000000007</v>
      </c>
      <c r="E341" s="5">
        <v>10.8</v>
      </c>
      <c r="F341" s="5">
        <v>3.2</v>
      </c>
      <c r="G341" s="5">
        <v>4</v>
      </c>
      <c r="H341" s="5">
        <v>1020.3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54.5</v>
      </c>
      <c r="O341">
        <v>217.1</v>
      </c>
      <c r="P341">
        <v>10.8</v>
      </c>
      <c r="Q341">
        <v>11.2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2"/>
      <c r="AD341" s="54">
        <v>0.23055555555555601</v>
      </c>
      <c r="AL341" s="726">
        <v>9.5</v>
      </c>
      <c r="AM341" s="726">
        <v>93</v>
      </c>
      <c r="AN341" s="726">
        <v>8.4</v>
      </c>
      <c r="AO341" s="726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5">
        <v>0.23055555555555601</v>
      </c>
    </row>
    <row r="342" spans="2:54" x14ac:dyDescent="0.25">
      <c r="B342" s="5">
        <v>10.8</v>
      </c>
      <c r="C342" s="5">
        <v>88</v>
      </c>
      <c r="D342" s="5">
        <v>8.8000000000000007</v>
      </c>
      <c r="E342" s="5">
        <v>10.8</v>
      </c>
      <c r="F342" s="5">
        <v>9.6999999999999993</v>
      </c>
      <c r="G342" s="5">
        <v>9.6999999999999993</v>
      </c>
      <c r="H342" s="5">
        <v>1020.1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54.5</v>
      </c>
      <c r="O342">
        <v>217.1</v>
      </c>
      <c r="P342">
        <v>10.8</v>
      </c>
      <c r="Q342">
        <v>11.2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2"/>
      <c r="AD342" s="54">
        <v>0.23125000000000001</v>
      </c>
      <c r="AL342" s="726">
        <v>9.5</v>
      </c>
      <c r="AM342" s="726">
        <v>93</v>
      </c>
      <c r="AN342" s="726">
        <v>8.4</v>
      </c>
      <c r="AO342" s="726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5">
        <v>0.23125000000000001</v>
      </c>
    </row>
    <row r="343" spans="2:54" x14ac:dyDescent="0.25">
      <c r="B343" s="5">
        <v>10.8</v>
      </c>
      <c r="C343" s="5">
        <v>88</v>
      </c>
      <c r="D343" s="5">
        <v>8.8000000000000007</v>
      </c>
      <c r="E343" s="5">
        <v>10.8</v>
      </c>
      <c r="F343" s="5">
        <v>6.1</v>
      </c>
      <c r="G343" s="5">
        <v>9</v>
      </c>
      <c r="H343" s="5">
        <v>1020.3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54.5</v>
      </c>
      <c r="O343">
        <v>217.1</v>
      </c>
      <c r="P343">
        <v>10.7</v>
      </c>
      <c r="Q343">
        <v>11.2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2"/>
      <c r="AD343" s="54">
        <v>0.23194444444444401</v>
      </c>
      <c r="AL343" s="726">
        <v>9.5</v>
      </c>
      <c r="AM343" s="726">
        <v>93</v>
      </c>
      <c r="AN343" s="726">
        <v>8.4</v>
      </c>
      <c r="AO343" s="726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5">
        <v>0.23194444444444401</v>
      </c>
    </row>
    <row r="344" spans="2:54" x14ac:dyDescent="0.25">
      <c r="B344" s="5">
        <v>10.8</v>
      </c>
      <c r="C344" s="5">
        <v>88</v>
      </c>
      <c r="D344" s="5">
        <v>8.8000000000000007</v>
      </c>
      <c r="E344" s="5">
        <v>10.8</v>
      </c>
      <c r="F344" s="5">
        <v>4.7</v>
      </c>
      <c r="G344" s="5">
        <v>8.3000000000000007</v>
      </c>
      <c r="H344" s="5">
        <v>1019.9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54.5</v>
      </c>
      <c r="O344">
        <v>217.1</v>
      </c>
      <c r="P344">
        <v>10.7</v>
      </c>
      <c r="Q344">
        <v>11.2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2"/>
      <c r="AD344" s="54">
        <v>0.23263888888888901</v>
      </c>
      <c r="AL344" s="726">
        <v>9.5</v>
      </c>
      <c r="AM344" s="726">
        <v>93</v>
      </c>
      <c r="AN344" s="726">
        <v>8.4</v>
      </c>
      <c r="AO344" s="726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5">
        <v>0.23263888888888901</v>
      </c>
    </row>
    <row r="345" spans="2:54" x14ac:dyDescent="0.25">
      <c r="B345" s="5">
        <v>10.8</v>
      </c>
      <c r="C345" s="5">
        <v>88</v>
      </c>
      <c r="D345" s="5">
        <v>8.8000000000000007</v>
      </c>
      <c r="E345" s="5">
        <v>10.8</v>
      </c>
      <c r="F345" s="5">
        <v>9</v>
      </c>
      <c r="G345" s="5">
        <v>10.8</v>
      </c>
      <c r="H345" s="5">
        <v>1019.9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54.5</v>
      </c>
      <c r="O345">
        <v>217.1</v>
      </c>
      <c r="P345">
        <v>10.7</v>
      </c>
      <c r="Q345">
        <v>11.2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2"/>
      <c r="AD345" s="54">
        <v>0.233333333333333</v>
      </c>
      <c r="AL345" s="726">
        <v>9.5</v>
      </c>
      <c r="AM345" s="726">
        <v>93</v>
      </c>
      <c r="AN345" s="726">
        <v>8.4</v>
      </c>
      <c r="AO345" s="726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5">
        <v>0.233333333333333</v>
      </c>
    </row>
    <row r="346" spans="2:54" x14ac:dyDescent="0.25">
      <c r="B346" s="5">
        <v>10.8</v>
      </c>
      <c r="C346" s="5">
        <v>88</v>
      </c>
      <c r="D346" s="5">
        <v>8.8000000000000007</v>
      </c>
      <c r="E346" s="5">
        <v>10.8</v>
      </c>
      <c r="F346" s="5">
        <v>2.5</v>
      </c>
      <c r="G346" s="5">
        <v>4</v>
      </c>
      <c r="H346" s="5">
        <v>1019.9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54.5</v>
      </c>
      <c r="O346">
        <v>217.1</v>
      </c>
      <c r="P346">
        <v>10.7</v>
      </c>
      <c r="Q346">
        <v>11.2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2"/>
      <c r="AD346" s="54">
        <v>0.234027777777778</v>
      </c>
      <c r="AL346" s="726">
        <v>9.4</v>
      </c>
      <c r="AM346" s="726">
        <v>93</v>
      </c>
      <c r="AN346" s="726">
        <v>8.3000000000000007</v>
      </c>
      <c r="AO346" s="726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5">
        <v>0.234027777777778</v>
      </c>
    </row>
    <row r="347" spans="2:54" x14ac:dyDescent="0.25">
      <c r="B347" s="5">
        <v>10.8</v>
      </c>
      <c r="C347" s="5">
        <v>88</v>
      </c>
      <c r="D347" s="5">
        <v>8.8000000000000007</v>
      </c>
      <c r="E347" s="5">
        <v>10.8</v>
      </c>
      <c r="F347" s="5">
        <v>4</v>
      </c>
      <c r="G347" s="5">
        <v>5</v>
      </c>
      <c r="H347" s="5">
        <v>1020.1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54.5</v>
      </c>
      <c r="O347">
        <v>217.1</v>
      </c>
      <c r="P347">
        <v>10.7</v>
      </c>
      <c r="Q347">
        <v>11.2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2"/>
      <c r="AD347" s="54">
        <v>0.234722222222222</v>
      </c>
      <c r="AL347" s="726">
        <v>9.4</v>
      </c>
      <c r="AM347" s="726">
        <v>93</v>
      </c>
      <c r="AN347" s="726">
        <v>8.3000000000000007</v>
      </c>
      <c r="AO347" s="726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5">
        <v>0.234722222222222</v>
      </c>
    </row>
    <row r="348" spans="2:54" x14ac:dyDescent="0.25">
      <c r="B348" s="5">
        <v>10.8</v>
      </c>
      <c r="C348" s="5">
        <v>88</v>
      </c>
      <c r="D348" s="5">
        <v>8.8000000000000007</v>
      </c>
      <c r="E348" s="5">
        <v>10.8</v>
      </c>
      <c r="F348" s="5">
        <v>7.9</v>
      </c>
      <c r="G348" s="5">
        <v>13.7</v>
      </c>
      <c r="H348" s="5">
        <v>1020.1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54.5</v>
      </c>
      <c r="O348">
        <v>217.1</v>
      </c>
      <c r="P348">
        <v>10.8</v>
      </c>
      <c r="Q348">
        <v>11.2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2"/>
      <c r="AD348" s="54">
        <v>0.235416666666667</v>
      </c>
      <c r="AL348" s="726">
        <v>9.4</v>
      </c>
      <c r="AM348" s="726">
        <v>93</v>
      </c>
      <c r="AN348" s="726">
        <v>8.3000000000000007</v>
      </c>
      <c r="AO348" s="726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5">
        <v>0.235416666666667</v>
      </c>
    </row>
    <row r="349" spans="2:54" x14ac:dyDescent="0.25">
      <c r="B349" s="5">
        <v>10.8</v>
      </c>
      <c r="C349" s="5">
        <v>88</v>
      </c>
      <c r="D349" s="5">
        <v>8.8000000000000007</v>
      </c>
      <c r="E349" s="5">
        <v>10.8</v>
      </c>
      <c r="F349" s="5">
        <v>15.8</v>
      </c>
      <c r="G349" s="5">
        <v>18.7</v>
      </c>
      <c r="H349" s="5">
        <v>1019.9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54.5</v>
      </c>
      <c r="O349">
        <v>217.1</v>
      </c>
      <c r="P349">
        <v>10.7</v>
      </c>
      <c r="Q349">
        <v>11.2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2"/>
      <c r="AD349" s="54">
        <v>0.23611111111111099</v>
      </c>
      <c r="AL349" s="726">
        <v>9.4</v>
      </c>
      <c r="AM349" s="726">
        <v>93</v>
      </c>
      <c r="AN349" s="726">
        <v>8.3000000000000007</v>
      </c>
      <c r="AO349" s="726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5">
        <v>0.23611111111111099</v>
      </c>
    </row>
    <row r="350" spans="2:54" x14ac:dyDescent="0.25">
      <c r="B350" s="5">
        <v>10.8</v>
      </c>
      <c r="C350" s="5">
        <v>88</v>
      </c>
      <c r="D350" s="5">
        <v>8.8000000000000007</v>
      </c>
      <c r="E350" s="5">
        <v>10.8</v>
      </c>
      <c r="F350" s="5">
        <v>5.8</v>
      </c>
      <c r="G350" s="5">
        <v>8.6</v>
      </c>
      <c r="H350" s="5">
        <v>1020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54.5</v>
      </c>
      <c r="O350">
        <v>217.1</v>
      </c>
      <c r="P350">
        <v>10.8</v>
      </c>
      <c r="Q350">
        <v>11.2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2"/>
      <c r="AD350" s="54">
        <v>0.23680555555555599</v>
      </c>
      <c r="AL350" s="726">
        <v>9.4</v>
      </c>
      <c r="AM350" s="726">
        <v>93</v>
      </c>
      <c r="AN350" s="726">
        <v>8.3000000000000007</v>
      </c>
      <c r="AO350" s="726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5">
        <v>0.23680555555555599</v>
      </c>
    </row>
    <row r="351" spans="2:54" x14ac:dyDescent="0.25">
      <c r="B351" s="5">
        <v>10.8</v>
      </c>
      <c r="C351" s="5">
        <v>88</v>
      </c>
      <c r="D351" s="5">
        <v>8.8000000000000007</v>
      </c>
      <c r="E351" s="5">
        <v>10.8</v>
      </c>
      <c r="F351" s="5">
        <v>9.6999999999999993</v>
      </c>
      <c r="G351" s="5">
        <v>11.5</v>
      </c>
      <c r="H351" s="5">
        <v>1020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54.5</v>
      </c>
      <c r="O351">
        <v>217.1</v>
      </c>
      <c r="P351">
        <v>10.7</v>
      </c>
      <c r="Q351">
        <v>11.2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2"/>
      <c r="AD351" s="54">
        <v>0.23749999999999999</v>
      </c>
      <c r="AL351" s="726">
        <v>9.4</v>
      </c>
      <c r="AM351" s="726">
        <v>93</v>
      </c>
      <c r="AN351" s="726">
        <v>8.3000000000000007</v>
      </c>
      <c r="AO351" s="726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5">
        <v>0.23749999999999999</v>
      </c>
    </row>
    <row r="352" spans="2:54" x14ac:dyDescent="0.25">
      <c r="B352" s="5">
        <v>10.8</v>
      </c>
      <c r="C352" s="5">
        <v>88</v>
      </c>
      <c r="D352" s="5">
        <v>8.8000000000000007</v>
      </c>
      <c r="E352" s="5">
        <v>10.8</v>
      </c>
      <c r="F352" s="5">
        <v>13.3</v>
      </c>
      <c r="G352" s="5">
        <v>17.600000000000001</v>
      </c>
      <c r="H352" s="5">
        <v>1020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54.5</v>
      </c>
      <c r="O352">
        <v>217.1</v>
      </c>
      <c r="P352">
        <v>10.7</v>
      </c>
      <c r="Q352">
        <v>11.2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2"/>
      <c r="AD352" s="54">
        <v>0.23819444444444399</v>
      </c>
      <c r="AL352" s="726">
        <v>9.4</v>
      </c>
      <c r="AM352" s="726">
        <v>93</v>
      </c>
      <c r="AN352" s="726">
        <v>8.3000000000000007</v>
      </c>
      <c r="AO352" s="726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5">
        <v>0.23819444444444399</v>
      </c>
    </row>
    <row r="353" spans="2:54" x14ac:dyDescent="0.25">
      <c r="B353" s="5">
        <v>10.8</v>
      </c>
      <c r="C353" s="5">
        <v>88</v>
      </c>
      <c r="D353" s="5">
        <v>8.8000000000000007</v>
      </c>
      <c r="E353" s="5">
        <v>10.8</v>
      </c>
      <c r="F353" s="5">
        <v>6.8</v>
      </c>
      <c r="G353" s="5">
        <v>9</v>
      </c>
      <c r="H353" s="5">
        <v>1019.9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54.5</v>
      </c>
      <c r="O353">
        <v>217.1</v>
      </c>
      <c r="P353">
        <v>10.8</v>
      </c>
      <c r="Q353">
        <v>11.2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2"/>
      <c r="AD353" s="54">
        <v>0.23888888888888901</v>
      </c>
      <c r="AL353" s="726">
        <v>9.3000000000000007</v>
      </c>
      <c r="AM353" s="726">
        <v>93</v>
      </c>
      <c r="AN353" s="726">
        <v>8.1999999999999993</v>
      </c>
      <c r="AO353" s="726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5">
        <v>0.23888888888888901</v>
      </c>
    </row>
    <row r="354" spans="2:54" x14ac:dyDescent="0.25">
      <c r="B354" s="5">
        <v>10.8</v>
      </c>
      <c r="C354" s="5">
        <v>88</v>
      </c>
      <c r="D354" s="5">
        <v>8.8000000000000007</v>
      </c>
      <c r="E354" s="5">
        <v>10.8</v>
      </c>
      <c r="F354" s="5">
        <v>9.6999999999999993</v>
      </c>
      <c r="G354" s="5">
        <v>9.6999999999999993</v>
      </c>
      <c r="H354" s="5">
        <v>1019.9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54.5</v>
      </c>
      <c r="O354">
        <v>217.1</v>
      </c>
      <c r="P354">
        <v>10.8</v>
      </c>
      <c r="Q354">
        <v>11.2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2"/>
      <c r="AD354" s="54">
        <v>0.23958333333333301</v>
      </c>
      <c r="AL354" s="726">
        <v>9.3000000000000007</v>
      </c>
      <c r="AM354" s="726">
        <v>93</v>
      </c>
      <c r="AN354" s="726">
        <v>8.1999999999999993</v>
      </c>
      <c r="AO354" s="726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5">
        <v>0.23958333333333301</v>
      </c>
    </row>
    <row r="355" spans="2:54" x14ac:dyDescent="0.25">
      <c r="B355" s="5">
        <v>10.8</v>
      </c>
      <c r="C355" s="5">
        <v>88</v>
      </c>
      <c r="D355" s="5">
        <v>8.8000000000000007</v>
      </c>
      <c r="E355" s="5">
        <v>10.8</v>
      </c>
      <c r="F355" s="5">
        <v>6.5</v>
      </c>
      <c r="G355" s="5">
        <v>8.3000000000000007</v>
      </c>
      <c r="H355" s="5">
        <v>1019.9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54.5</v>
      </c>
      <c r="O355">
        <v>217.1</v>
      </c>
      <c r="P355">
        <v>10.7</v>
      </c>
      <c r="Q355">
        <v>11.2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2"/>
      <c r="AD355" s="54">
        <v>0.24027777777777801</v>
      </c>
      <c r="AL355" s="726">
        <v>9.3000000000000007</v>
      </c>
      <c r="AM355" s="726">
        <v>93</v>
      </c>
      <c r="AN355" s="726">
        <v>8.1999999999999993</v>
      </c>
      <c r="AO355" s="726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5">
        <v>0.24027777777777801</v>
      </c>
    </row>
    <row r="356" spans="2:54" x14ac:dyDescent="0.25">
      <c r="B356" s="5">
        <v>10.8</v>
      </c>
      <c r="C356" s="5">
        <v>88</v>
      </c>
      <c r="D356" s="5">
        <v>8.8000000000000007</v>
      </c>
      <c r="E356" s="5">
        <v>10.8</v>
      </c>
      <c r="F356" s="5">
        <v>3.2</v>
      </c>
      <c r="G356" s="5">
        <v>6.5</v>
      </c>
      <c r="H356" s="5">
        <v>1019.9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54.5</v>
      </c>
      <c r="O356">
        <v>217.1</v>
      </c>
      <c r="P356">
        <v>10.7</v>
      </c>
      <c r="Q356">
        <v>11.2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2"/>
      <c r="AD356" s="54">
        <v>0.240972222222222</v>
      </c>
      <c r="AL356" s="726">
        <v>9.3000000000000007</v>
      </c>
      <c r="AM356" s="726">
        <v>93</v>
      </c>
      <c r="AN356" s="726">
        <v>8.1999999999999993</v>
      </c>
      <c r="AO356" s="726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5">
        <v>0.240972222222222</v>
      </c>
    </row>
    <row r="357" spans="2:54" x14ac:dyDescent="0.25">
      <c r="B357" s="5">
        <v>10.8</v>
      </c>
      <c r="C357" s="5">
        <v>88</v>
      </c>
      <c r="D357" s="5">
        <v>8.8000000000000007</v>
      </c>
      <c r="E357" s="5">
        <v>10.8</v>
      </c>
      <c r="F357" s="5">
        <v>5.4</v>
      </c>
      <c r="G357" s="5">
        <v>7.2</v>
      </c>
      <c r="H357" s="5">
        <v>1020.1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54.5</v>
      </c>
      <c r="O357">
        <v>217.1</v>
      </c>
      <c r="P357">
        <v>10.7</v>
      </c>
      <c r="Q357">
        <v>11.2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2"/>
      <c r="AD357" s="54">
        <v>0.241666666666667</v>
      </c>
      <c r="AL357" s="726">
        <v>9.3000000000000007</v>
      </c>
      <c r="AM357" s="726">
        <v>93</v>
      </c>
      <c r="AN357" s="726">
        <v>8.1999999999999993</v>
      </c>
      <c r="AO357" s="726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5">
        <v>0.241666666666667</v>
      </c>
    </row>
    <row r="358" spans="2:54" x14ac:dyDescent="0.25">
      <c r="B358" s="5">
        <v>10.8</v>
      </c>
      <c r="C358" s="5">
        <v>88</v>
      </c>
      <c r="D358" s="5">
        <v>8.8000000000000007</v>
      </c>
      <c r="E358" s="5">
        <v>10.8</v>
      </c>
      <c r="F358" s="5">
        <v>7.6</v>
      </c>
      <c r="G358" s="5">
        <v>7.9</v>
      </c>
      <c r="H358" s="5">
        <v>1019.9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54.5</v>
      </c>
      <c r="O358">
        <v>217.1</v>
      </c>
      <c r="P358">
        <v>10.7</v>
      </c>
      <c r="Q358">
        <v>11.2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2"/>
      <c r="AD358" s="54">
        <v>0.242361111111111</v>
      </c>
      <c r="AL358" s="726">
        <v>9.1999999999999993</v>
      </c>
      <c r="AM358" s="726">
        <v>93</v>
      </c>
      <c r="AN358" s="726">
        <v>8.1</v>
      </c>
      <c r="AO358" s="726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5">
        <v>0.242361111111111</v>
      </c>
    </row>
    <row r="359" spans="2:54" x14ac:dyDescent="0.25">
      <c r="B359" s="5">
        <v>10.8</v>
      </c>
      <c r="C359" s="5">
        <v>88</v>
      </c>
      <c r="D359" s="5">
        <v>8.8000000000000007</v>
      </c>
      <c r="E359" s="5">
        <v>10.8</v>
      </c>
      <c r="F359" s="5">
        <v>8.3000000000000007</v>
      </c>
      <c r="G359" s="5">
        <v>9.6999999999999993</v>
      </c>
      <c r="H359" s="5">
        <v>1020.1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54.5</v>
      </c>
      <c r="O359">
        <v>217.1</v>
      </c>
      <c r="P359">
        <v>10.7</v>
      </c>
      <c r="Q359">
        <v>11.2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2"/>
      <c r="AD359" s="54">
        <v>0.243055555555556</v>
      </c>
      <c r="AL359" s="726">
        <v>9.1999999999999993</v>
      </c>
      <c r="AM359" s="726">
        <v>93</v>
      </c>
      <c r="AN359" s="726">
        <v>8.1</v>
      </c>
      <c r="AO359" s="726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5">
        <v>0.243055555555556</v>
      </c>
    </row>
    <row r="360" spans="2:54" x14ac:dyDescent="0.25">
      <c r="B360" s="5">
        <v>10.8</v>
      </c>
      <c r="C360" s="5">
        <v>88</v>
      </c>
      <c r="D360" s="5">
        <v>8.8000000000000007</v>
      </c>
      <c r="E360" s="5">
        <v>10.8</v>
      </c>
      <c r="F360" s="5">
        <v>5.8</v>
      </c>
      <c r="G360" s="5">
        <v>5.8</v>
      </c>
      <c r="H360" s="5">
        <v>1020.1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54.5</v>
      </c>
      <c r="O360">
        <v>217.1</v>
      </c>
      <c r="P360">
        <v>10.7</v>
      </c>
      <c r="Q360">
        <v>11.2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2"/>
      <c r="AD360" s="54">
        <v>0.24374999999999999</v>
      </c>
      <c r="AL360" s="726">
        <v>9.1999999999999993</v>
      </c>
      <c r="AM360" s="726">
        <v>93</v>
      </c>
      <c r="AN360" s="726">
        <v>8.1</v>
      </c>
      <c r="AO360" s="726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5">
        <v>0.24374999999999999</v>
      </c>
    </row>
    <row r="361" spans="2:54" x14ac:dyDescent="0.25">
      <c r="B361" s="5">
        <v>10.8</v>
      </c>
      <c r="C361" s="5">
        <v>88</v>
      </c>
      <c r="D361" s="5">
        <v>8.8000000000000007</v>
      </c>
      <c r="E361" s="5">
        <v>10.8</v>
      </c>
      <c r="F361" s="5">
        <v>5.4</v>
      </c>
      <c r="G361" s="5">
        <v>9</v>
      </c>
      <c r="H361" s="5">
        <v>1019.9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54.5</v>
      </c>
      <c r="O361">
        <v>217.1</v>
      </c>
      <c r="P361">
        <v>10.7</v>
      </c>
      <c r="Q361">
        <v>11.2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2"/>
      <c r="AD361" s="54">
        <v>0.24444444444444399</v>
      </c>
      <c r="AL361" s="726">
        <v>9.1999999999999993</v>
      </c>
      <c r="AM361" s="726">
        <v>93</v>
      </c>
      <c r="AN361" s="726">
        <v>8.1</v>
      </c>
      <c r="AO361" s="726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5">
        <v>0.24444444444444399</v>
      </c>
    </row>
    <row r="362" spans="2:54" x14ac:dyDescent="0.25">
      <c r="B362" s="5">
        <v>10.8</v>
      </c>
      <c r="C362" s="5">
        <v>88</v>
      </c>
      <c r="D362" s="5">
        <v>8.8000000000000007</v>
      </c>
      <c r="E362" s="5">
        <v>10.8</v>
      </c>
      <c r="F362" s="5">
        <v>2.5</v>
      </c>
      <c r="G362" s="5">
        <v>5.8</v>
      </c>
      <c r="H362" s="5">
        <v>1020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54.5</v>
      </c>
      <c r="O362">
        <v>217.1</v>
      </c>
      <c r="P362">
        <v>10.7</v>
      </c>
      <c r="Q362">
        <v>11.2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2"/>
      <c r="AD362" s="54">
        <v>0.24513888888888899</v>
      </c>
      <c r="AL362" s="726">
        <v>9.1999999999999993</v>
      </c>
      <c r="AM362" s="726">
        <v>93</v>
      </c>
      <c r="AN362" s="726">
        <v>8.1</v>
      </c>
      <c r="AO362" s="726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5">
        <v>0.24513888888888899</v>
      </c>
    </row>
    <row r="363" spans="2:54" x14ac:dyDescent="0.25">
      <c r="B363" s="5">
        <v>10.8</v>
      </c>
      <c r="C363" s="5">
        <v>88</v>
      </c>
      <c r="D363" s="5">
        <v>8.8000000000000007</v>
      </c>
      <c r="E363" s="5">
        <v>10.8</v>
      </c>
      <c r="F363" s="5">
        <v>5</v>
      </c>
      <c r="G363" s="5">
        <v>9.4</v>
      </c>
      <c r="H363" s="5">
        <v>1020.1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54.5</v>
      </c>
      <c r="O363">
        <v>217.1</v>
      </c>
      <c r="P363">
        <v>10.7</v>
      </c>
      <c r="Q363">
        <v>11.2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2"/>
      <c r="AD363" s="54">
        <v>0.24583333333333299</v>
      </c>
      <c r="AL363" s="726">
        <v>9.1999999999999993</v>
      </c>
      <c r="AM363" s="726">
        <v>93</v>
      </c>
      <c r="AN363" s="726">
        <v>8.1</v>
      </c>
      <c r="AO363" s="726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5">
        <v>0.24583333333333299</v>
      </c>
    </row>
    <row r="364" spans="2:54" x14ac:dyDescent="0.25">
      <c r="B364" s="5">
        <v>10.8</v>
      </c>
      <c r="C364" s="5">
        <v>88</v>
      </c>
      <c r="D364" s="5">
        <v>8.8000000000000007</v>
      </c>
      <c r="E364" s="5">
        <v>10.8</v>
      </c>
      <c r="F364" s="5">
        <v>5.4</v>
      </c>
      <c r="G364" s="5">
        <v>6.1</v>
      </c>
      <c r="H364" s="5">
        <v>1020.1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54.5</v>
      </c>
      <c r="O364">
        <v>217.1</v>
      </c>
      <c r="P364">
        <v>10.7</v>
      </c>
      <c r="Q364">
        <v>11.2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2"/>
      <c r="AD364" s="54">
        <v>0.24652777777777801</v>
      </c>
      <c r="AL364" s="726">
        <v>9.1999999999999993</v>
      </c>
      <c r="AM364" s="726">
        <v>93</v>
      </c>
      <c r="AN364" s="726">
        <v>8.1</v>
      </c>
      <c r="AO364" s="726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5">
        <v>0.24652777777777801</v>
      </c>
    </row>
    <row r="365" spans="2:54" x14ac:dyDescent="0.25">
      <c r="B365" s="5">
        <v>10.8</v>
      </c>
      <c r="C365" s="5">
        <v>88</v>
      </c>
      <c r="D365" s="5">
        <v>8.8000000000000007</v>
      </c>
      <c r="E365" s="5">
        <v>10.8</v>
      </c>
      <c r="F365" s="5">
        <v>8.6</v>
      </c>
      <c r="G365" s="5">
        <v>9</v>
      </c>
      <c r="H365" s="5">
        <v>1020.2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54.5</v>
      </c>
      <c r="O365">
        <v>217.1</v>
      </c>
      <c r="P365">
        <v>10.7</v>
      </c>
      <c r="Q365">
        <v>11.2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2"/>
      <c r="AD365" s="54">
        <v>0.24722222222222201</v>
      </c>
      <c r="AL365" s="726">
        <v>9.1999999999999993</v>
      </c>
      <c r="AM365" s="726">
        <v>93</v>
      </c>
      <c r="AN365" s="726">
        <v>8.1</v>
      </c>
      <c r="AO365" s="726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5">
        <v>0.24722222222222201</v>
      </c>
    </row>
    <row r="366" spans="2:54" x14ac:dyDescent="0.25">
      <c r="B366" s="5">
        <v>10.8</v>
      </c>
      <c r="C366" s="5">
        <v>88</v>
      </c>
      <c r="D366" s="5">
        <v>8.8000000000000007</v>
      </c>
      <c r="E366" s="5">
        <v>10.8</v>
      </c>
      <c r="F366" s="5">
        <v>5.8</v>
      </c>
      <c r="G366" s="5">
        <v>8.3000000000000007</v>
      </c>
      <c r="H366" s="5">
        <v>1020.1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54.5</v>
      </c>
      <c r="O366">
        <v>217.1</v>
      </c>
      <c r="P366">
        <v>10.7</v>
      </c>
      <c r="Q366">
        <v>11.2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2"/>
      <c r="AD366" s="54">
        <v>0.24791666666666701</v>
      </c>
      <c r="AL366" s="726">
        <v>9.1999999999999993</v>
      </c>
      <c r="AM366" s="726">
        <v>93</v>
      </c>
      <c r="AN366" s="726">
        <v>8.1</v>
      </c>
      <c r="AO366" s="726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5">
        <v>0.24791666666666701</v>
      </c>
    </row>
    <row r="367" spans="2:54" x14ac:dyDescent="0.25">
      <c r="B367" s="5">
        <v>10.8</v>
      </c>
      <c r="C367" s="5">
        <v>88</v>
      </c>
      <c r="D367" s="5">
        <v>8.8000000000000007</v>
      </c>
      <c r="E367" s="5">
        <v>10.8</v>
      </c>
      <c r="F367" s="5">
        <v>4</v>
      </c>
      <c r="G367" s="5">
        <v>6.1</v>
      </c>
      <c r="H367" s="5">
        <v>1020.4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54.5</v>
      </c>
      <c r="O367">
        <v>217.1</v>
      </c>
      <c r="P367">
        <v>10.7</v>
      </c>
      <c r="Q367">
        <v>11.2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2"/>
      <c r="AD367" s="54">
        <v>0.24861111111111101</v>
      </c>
      <c r="AL367" s="726">
        <v>9.1999999999999993</v>
      </c>
      <c r="AM367" s="726">
        <v>93</v>
      </c>
      <c r="AN367" s="726">
        <v>8.1</v>
      </c>
      <c r="AO367" s="726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5">
        <v>0.24861111111111101</v>
      </c>
    </row>
    <row r="368" spans="2:54" x14ac:dyDescent="0.25">
      <c r="B368" s="5">
        <v>10.8</v>
      </c>
      <c r="C368" s="5">
        <v>88</v>
      </c>
      <c r="D368" s="5">
        <v>8.8000000000000007</v>
      </c>
      <c r="E368" s="5">
        <v>10.8</v>
      </c>
      <c r="F368" s="5">
        <v>4.3</v>
      </c>
      <c r="G368" s="5">
        <v>6.8</v>
      </c>
      <c r="H368" s="5">
        <v>1020.1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54.5</v>
      </c>
      <c r="O368">
        <v>217.1</v>
      </c>
      <c r="P368">
        <v>10.7</v>
      </c>
      <c r="Q368">
        <v>11.2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2"/>
      <c r="AD368" s="54">
        <v>0.249305555555556</v>
      </c>
      <c r="AL368" s="726">
        <v>9.1999999999999993</v>
      </c>
      <c r="AM368" s="726">
        <v>93</v>
      </c>
      <c r="AN368" s="726">
        <v>8.1</v>
      </c>
      <c r="AO368" s="726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5">
        <v>0.249305555555556</v>
      </c>
    </row>
    <row r="369" spans="2:54" x14ac:dyDescent="0.25">
      <c r="B369" s="5">
        <v>10.8</v>
      </c>
      <c r="C369" s="5">
        <v>88</v>
      </c>
      <c r="D369" s="5">
        <v>8.8000000000000007</v>
      </c>
      <c r="E369" s="5">
        <v>10.8</v>
      </c>
      <c r="F369" s="5">
        <v>9</v>
      </c>
      <c r="G369" s="5">
        <v>10.8</v>
      </c>
      <c r="H369" s="5">
        <v>1019.8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54.5</v>
      </c>
      <c r="O369">
        <v>217.1</v>
      </c>
      <c r="P369">
        <v>10.7</v>
      </c>
      <c r="Q369">
        <v>11.2</v>
      </c>
      <c r="R369" s="54">
        <v>0.25</v>
      </c>
      <c r="T369" s="93">
        <f>MAX($P369,$Q369)</f>
        <v>11.2</v>
      </c>
      <c r="U369" s="96">
        <f>(T369-B369)-2</f>
        <v>-1.6000000000000014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2"/>
      <c r="AD369" s="54">
        <v>0.25</v>
      </c>
      <c r="AL369" s="726">
        <v>9.1999999999999993</v>
      </c>
      <c r="AM369" s="726">
        <v>93</v>
      </c>
      <c r="AN369" s="726">
        <v>8.1</v>
      </c>
      <c r="AO369" s="726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5">
        <v>0.25</v>
      </c>
    </row>
    <row r="370" spans="2:54" x14ac:dyDescent="0.25">
      <c r="B370" s="5">
        <v>10.8</v>
      </c>
      <c r="C370" s="5">
        <v>88</v>
      </c>
      <c r="D370" s="5">
        <v>8.8000000000000007</v>
      </c>
      <c r="E370" s="5">
        <v>10.8</v>
      </c>
      <c r="F370" s="5">
        <v>5.4</v>
      </c>
      <c r="G370" s="5">
        <v>6.1</v>
      </c>
      <c r="H370" s="5">
        <v>1020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54.5</v>
      </c>
      <c r="O370">
        <v>217.1</v>
      </c>
      <c r="P370">
        <v>10.7</v>
      </c>
      <c r="Q370">
        <v>11.2</v>
      </c>
      <c r="R370" s="54">
        <v>0.250694444444444</v>
      </c>
      <c r="T370" s="93">
        <f>MAX($P370,$Q370)</f>
        <v>11.2</v>
      </c>
      <c r="U370" s="96">
        <f>(T370-B370)-2</f>
        <v>-1.6000000000000014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2"/>
      <c r="AD370" s="54">
        <v>0.250694444444444</v>
      </c>
      <c r="AL370" s="726">
        <v>9.1999999999999993</v>
      </c>
      <c r="AM370" s="726">
        <v>93</v>
      </c>
      <c r="AN370" s="726">
        <v>8.1</v>
      </c>
      <c r="AO370" s="726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5">
        <v>0.250694444444444</v>
      </c>
    </row>
    <row r="371" spans="2:54" x14ac:dyDescent="0.25">
      <c r="B371" s="5">
        <v>10.8</v>
      </c>
      <c r="C371" s="5">
        <v>88</v>
      </c>
      <c r="D371" s="5">
        <v>8.8000000000000007</v>
      </c>
      <c r="E371" s="5">
        <v>10.8</v>
      </c>
      <c r="F371" s="5">
        <v>5.4</v>
      </c>
      <c r="G371" s="5">
        <v>10.8</v>
      </c>
      <c r="H371" s="5">
        <v>1020.1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54.5</v>
      </c>
      <c r="O371">
        <v>217.1</v>
      </c>
      <c r="P371">
        <v>10.7</v>
      </c>
      <c r="Q371">
        <v>11.2</v>
      </c>
      <c r="R371" s="54">
        <v>0.25138888888888899</v>
      </c>
      <c r="T371" s="93">
        <f t="shared" ref="T371:T433" si="9">MAX($P371,$Q371)</f>
        <v>11.2</v>
      </c>
      <c r="U371" s="96">
        <f t="shared" ref="U371:U434" si="10">(T371-B371)-2</f>
        <v>-1.6000000000000014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2"/>
      <c r="AD371" s="54">
        <v>0.25138888888888899</v>
      </c>
      <c r="AL371" s="726">
        <v>9.1999999999999993</v>
      </c>
      <c r="AM371" s="726">
        <v>93</v>
      </c>
      <c r="AN371" s="726">
        <v>8.1</v>
      </c>
      <c r="AO371" s="726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5">
        <v>0.25138888888888899</v>
      </c>
    </row>
    <row r="372" spans="2:54" x14ac:dyDescent="0.25">
      <c r="B372" s="5">
        <v>10.8</v>
      </c>
      <c r="C372" s="5">
        <v>88</v>
      </c>
      <c r="D372" s="5">
        <v>8.8000000000000007</v>
      </c>
      <c r="E372" s="5">
        <v>10.8</v>
      </c>
      <c r="F372" s="5">
        <v>6.5</v>
      </c>
      <c r="G372" s="5">
        <v>11.9</v>
      </c>
      <c r="H372" s="5">
        <v>1020.1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54.5</v>
      </c>
      <c r="O372">
        <v>217.1</v>
      </c>
      <c r="P372">
        <v>10.7</v>
      </c>
      <c r="Q372">
        <v>11.2</v>
      </c>
      <c r="R372" s="54">
        <v>0.25208333333333299</v>
      </c>
      <c r="T372" s="93">
        <f t="shared" si="9"/>
        <v>11.2</v>
      </c>
      <c r="U372" s="96">
        <f t="shared" si="10"/>
        <v>-1.6000000000000014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2"/>
      <c r="AD372" s="54">
        <v>0.25208333333333299</v>
      </c>
      <c r="AL372" s="726">
        <v>9.1999999999999993</v>
      </c>
      <c r="AM372" s="726">
        <v>93</v>
      </c>
      <c r="AN372" s="726">
        <v>8.1</v>
      </c>
      <c r="AO372" s="726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5">
        <v>0.25208333333333299</v>
      </c>
    </row>
    <row r="373" spans="2:54" x14ac:dyDescent="0.25">
      <c r="B373" s="5">
        <v>10.8</v>
      </c>
      <c r="C373" s="5">
        <v>88</v>
      </c>
      <c r="D373" s="5">
        <v>8.8000000000000007</v>
      </c>
      <c r="E373" s="5">
        <v>10.8</v>
      </c>
      <c r="F373" s="5">
        <v>5</v>
      </c>
      <c r="G373" s="5">
        <v>9.6999999999999993</v>
      </c>
      <c r="H373" s="5">
        <v>1020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54.5</v>
      </c>
      <c r="O373">
        <v>217.1</v>
      </c>
      <c r="P373">
        <v>10.7</v>
      </c>
      <c r="Q373">
        <v>11.2</v>
      </c>
      <c r="R373" s="54">
        <v>0.25277777777777799</v>
      </c>
      <c r="T373" s="93">
        <f t="shared" si="9"/>
        <v>11.2</v>
      </c>
      <c r="U373" s="96">
        <f t="shared" si="10"/>
        <v>-1.6000000000000014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2"/>
      <c r="AD373" s="54">
        <v>0.25277777777777799</v>
      </c>
      <c r="AL373" s="726">
        <v>9.1999999999999993</v>
      </c>
      <c r="AM373" s="726">
        <v>93</v>
      </c>
      <c r="AN373" s="726">
        <v>8.1</v>
      </c>
      <c r="AO373" s="726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5">
        <v>0.25277777777777799</v>
      </c>
    </row>
    <row r="374" spans="2:54" x14ac:dyDescent="0.25">
      <c r="B374" s="5">
        <v>10.8</v>
      </c>
      <c r="C374" s="5">
        <v>88</v>
      </c>
      <c r="D374" s="5">
        <v>8.8000000000000007</v>
      </c>
      <c r="E374" s="5">
        <v>10.8</v>
      </c>
      <c r="F374" s="5">
        <v>7.9</v>
      </c>
      <c r="G374" s="5">
        <v>10.8</v>
      </c>
      <c r="H374" s="5">
        <v>1020.1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54.5</v>
      </c>
      <c r="O374">
        <v>217.1</v>
      </c>
      <c r="P374">
        <v>10.7</v>
      </c>
      <c r="Q374">
        <v>11.2</v>
      </c>
      <c r="R374" s="54">
        <v>0.25347222222222199</v>
      </c>
      <c r="T374" s="93">
        <f t="shared" si="9"/>
        <v>11.2</v>
      </c>
      <c r="U374" s="96">
        <f t="shared" si="10"/>
        <v>-1.6000000000000014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2"/>
      <c r="AD374" s="54">
        <v>0.25347222222222199</v>
      </c>
      <c r="AL374" s="726">
        <v>9.1999999999999993</v>
      </c>
      <c r="AM374" s="726">
        <v>93</v>
      </c>
      <c r="AN374" s="726">
        <v>8.1</v>
      </c>
      <c r="AO374" s="726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5">
        <v>0.25347222222222199</v>
      </c>
    </row>
    <row r="375" spans="2:54" x14ac:dyDescent="0.25">
      <c r="B375" s="5">
        <v>10.8</v>
      </c>
      <c r="C375" s="5">
        <v>88</v>
      </c>
      <c r="D375" s="5">
        <v>8.8000000000000007</v>
      </c>
      <c r="E375" s="5">
        <v>10.8</v>
      </c>
      <c r="F375" s="5">
        <v>4.7</v>
      </c>
      <c r="G375" s="5">
        <v>5.8</v>
      </c>
      <c r="H375" s="5">
        <v>1020.1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54.5</v>
      </c>
      <c r="O375">
        <v>217.1</v>
      </c>
      <c r="P375">
        <v>10.7</v>
      </c>
      <c r="Q375">
        <v>11.2</v>
      </c>
      <c r="R375" s="54">
        <v>0.25416666666666698</v>
      </c>
      <c r="T375" s="93">
        <f t="shared" si="9"/>
        <v>11.2</v>
      </c>
      <c r="U375" s="96">
        <f t="shared" si="10"/>
        <v>-1.6000000000000014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2"/>
      <c r="AD375" s="54">
        <v>0.25416666666666698</v>
      </c>
      <c r="AL375" s="726">
        <v>9.1999999999999993</v>
      </c>
      <c r="AM375" s="726">
        <v>93</v>
      </c>
      <c r="AN375" s="726">
        <v>8.1</v>
      </c>
      <c r="AO375" s="726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5">
        <v>0.25416666666666698</v>
      </c>
    </row>
    <row r="376" spans="2:54" x14ac:dyDescent="0.25">
      <c r="B376" s="5">
        <v>10.8</v>
      </c>
      <c r="C376" s="5">
        <v>88</v>
      </c>
      <c r="D376" s="5">
        <v>8.8000000000000007</v>
      </c>
      <c r="E376" s="5">
        <v>10.8</v>
      </c>
      <c r="F376" s="5">
        <v>4.7</v>
      </c>
      <c r="G376" s="5">
        <v>5</v>
      </c>
      <c r="H376" s="5">
        <v>1020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54.5</v>
      </c>
      <c r="O376">
        <v>217.1</v>
      </c>
      <c r="P376">
        <v>10.7</v>
      </c>
      <c r="Q376">
        <v>11.2</v>
      </c>
      <c r="R376" s="54">
        <v>0.25486111111111098</v>
      </c>
      <c r="T376" s="93">
        <f t="shared" si="9"/>
        <v>11.2</v>
      </c>
      <c r="U376" s="96">
        <f t="shared" si="10"/>
        <v>-1.6000000000000014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2"/>
      <c r="AD376" s="54">
        <v>0.25486111111111098</v>
      </c>
      <c r="AL376" s="726">
        <v>9.1999999999999993</v>
      </c>
      <c r="AM376" s="726">
        <v>93</v>
      </c>
      <c r="AN376" s="726">
        <v>8.1</v>
      </c>
      <c r="AO376" s="726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5">
        <v>0.25486111111111098</v>
      </c>
    </row>
    <row r="377" spans="2:54" x14ac:dyDescent="0.25">
      <c r="B377" s="5">
        <v>10.8</v>
      </c>
      <c r="C377" s="5">
        <v>88</v>
      </c>
      <c r="D377" s="5">
        <v>8.8000000000000007</v>
      </c>
      <c r="E377" s="5">
        <v>10.8</v>
      </c>
      <c r="F377" s="5">
        <v>7.9</v>
      </c>
      <c r="G377" s="5">
        <v>10.4</v>
      </c>
      <c r="H377" s="5">
        <v>1019.9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54.5</v>
      </c>
      <c r="O377">
        <v>217.1</v>
      </c>
      <c r="P377">
        <v>10.7</v>
      </c>
      <c r="Q377">
        <v>11.2</v>
      </c>
      <c r="R377" s="54">
        <v>0.25555555555555598</v>
      </c>
      <c r="T377" s="93">
        <f t="shared" si="9"/>
        <v>11.2</v>
      </c>
      <c r="U377" s="96">
        <f t="shared" si="10"/>
        <v>-1.6000000000000014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2"/>
      <c r="AD377" s="54">
        <v>0.25555555555555598</v>
      </c>
      <c r="AL377" s="726">
        <v>9.1999999999999993</v>
      </c>
      <c r="AM377" s="726">
        <v>93</v>
      </c>
      <c r="AN377" s="726">
        <v>8.1</v>
      </c>
      <c r="AO377" s="726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5">
        <v>0.25555555555555598</v>
      </c>
    </row>
    <row r="378" spans="2:54" x14ac:dyDescent="0.25">
      <c r="B378" s="5">
        <v>10.8</v>
      </c>
      <c r="C378" s="5">
        <v>88</v>
      </c>
      <c r="D378" s="5">
        <v>8.8000000000000007</v>
      </c>
      <c r="E378" s="5">
        <v>10.8</v>
      </c>
      <c r="F378" s="5">
        <v>8.3000000000000007</v>
      </c>
      <c r="G378" s="5">
        <v>9.4</v>
      </c>
      <c r="H378" s="5">
        <v>1019.9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54.5</v>
      </c>
      <c r="O378">
        <v>217.1</v>
      </c>
      <c r="P378">
        <v>10.7</v>
      </c>
      <c r="Q378">
        <v>11.2</v>
      </c>
      <c r="R378" s="54">
        <v>0.25624999999999998</v>
      </c>
      <c r="T378" s="93">
        <f t="shared" si="9"/>
        <v>11.2</v>
      </c>
      <c r="U378" s="96">
        <f t="shared" si="10"/>
        <v>-1.6000000000000014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2"/>
      <c r="AD378" s="54">
        <v>0.25624999999999998</v>
      </c>
      <c r="AL378" s="726">
        <v>9.1999999999999993</v>
      </c>
      <c r="AM378" s="726">
        <v>93</v>
      </c>
      <c r="AN378" s="726">
        <v>8.1</v>
      </c>
      <c r="AO378" s="726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5">
        <v>0.25624999999999998</v>
      </c>
    </row>
    <row r="379" spans="2:54" x14ac:dyDescent="0.25">
      <c r="B379" s="5">
        <v>10.8</v>
      </c>
      <c r="C379" s="5">
        <v>88</v>
      </c>
      <c r="D379" s="5">
        <v>8.8000000000000007</v>
      </c>
      <c r="E379" s="5">
        <v>10.8</v>
      </c>
      <c r="F379" s="5">
        <v>8.3000000000000007</v>
      </c>
      <c r="G379" s="5">
        <v>8.3000000000000007</v>
      </c>
      <c r="H379" s="5">
        <v>1020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54.5</v>
      </c>
      <c r="O379">
        <v>217.1</v>
      </c>
      <c r="P379">
        <v>10.6</v>
      </c>
      <c r="Q379">
        <v>11.2</v>
      </c>
      <c r="R379" s="54">
        <v>0.25694444444444398</v>
      </c>
      <c r="T379" s="93">
        <f t="shared" si="9"/>
        <v>11.2</v>
      </c>
      <c r="U379" s="96">
        <f t="shared" si="10"/>
        <v>-1.6000000000000014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2"/>
      <c r="AD379" s="54">
        <v>0.25694444444444398</v>
      </c>
      <c r="AL379" s="726">
        <v>9.1999999999999993</v>
      </c>
      <c r="AM379" s="726">
        <v>93</v>
      </c>
      <c r="AN379" s="726">
        <v>8.1</v>
      </c>
      <c r="AO379" s="726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5">
        <v>0.25694444444444398</v>
      </c>
    </row>
    <row r="380" spans="2:54" x14ac:dyDescent="0.25">
      <c r="B380" s="5">
        <v>10.8</v>
      </c>
      <c r="C380" s="5">
        <v>88</v>
      </c>
      <c r="D380" s="5">
        <v>8.8000000000000007</v>
      </c>
      <c r="E380" s="5">
        <v>10.8</v>
      </c>
      <c r="F380" s="5">
        <v>3.6</v>
      </c>
      <c r="G380" s="5">
        <v>5.8</v>
      </c>
      <c r="H380" s="5">
        <v>1019.8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54.5</v>
      </c>
      <c r="O380">
        <v>217.1</v>
      </c>
      <c r="P380">
        <v>10.6</v>
      </c>
      <c r="Q380">
        <v>11.2</v>
      </c>
      <c r="R380" s="54">
        <v>0.25763888888888897</v>
      </c>
      <c r="T380" s="93">
        <f t="shared" si="9"/>
        <v>11.2</v>
      </c>
      <c r="U380" s="96">
        <f t="shared" si="10"/>
        <v>-1.6000000000000014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2"/>
      <c r="AD380" s="54">
        <v>0.25763888888888897</v>
      </c>
      <c r="AL380" s="726">
        <v>9.1999999999999993</v>
      </c>
      <c r="AM380" s="726">
        <v>93</v>
      </c>
      <c r="AN380" s="726">
        <v>8.1</v>
      </c>
      <c r="AO380" s="726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5">
        <v>0.25763888888888897</v>
      </c>
    </row>
    <row r="381" spans="2:54" x14ac:dyDescent="0.25">
      <c r="B381" s="5">
        <v>10.8</v>
      </c>
      <c r="C381" s="5">
        <v>88</v>
      </c>
      <c r="D381" s="5">
        <v>8.8000000000000007</v>
      </c>
      <c r="E381" s="5">
        <v>10.8</v>
      </c>
      <c r="F381" s="5">
        <v>6.5</v>
      </c>
      <c r="G381" s="5">
        <v>6.8</v>
      </c>
      <c r="H381" s="5">
        <v>1019.9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54.5</v>
      </c>
      <c r="O381">
        <v>217.1</v>
      </c>
      <c r="P381">
        <v>10.6</v>
      </c>
      <c r="Q381">
        <v>11.2</v>
      </c>
      <c r="R381" s="54">
        <v>0.25833333333333303</v>
      </c>
      <c r="T381" s="93">
        <f t="shared" si="9"/>
        <v>11.2</v>
      </c>
      <c r="U381" s="96">
        <f t="shared" si="10"/>
        <v>-1.6000000000000014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2"/>
      <c r="AD381" s="54">
        <v>0.25833333333333303</v>
      </c>
      <c r="AL381" s="726">
        <v>9.1999999999999993</v>
      </c>
      <c r="AM381" s="726">
        <v>93</v>
      </c>
      <c r="AN381" s="726">
        <v>8.1</v>
      </c>
      <c r="AO381" s="726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5">
        <v>0.25833333333333303</v>
      </c>
    </row>
    <row r="382" spans="2:54" x14ac:dyDescent="0.25">
      <c r="B382" s="5">
        <v>10.8</v>
      </c>
      <c r="C382" s="5">
        <v>88</v>
      </c>
      <c r="D382" s="5">
        <v>8.8000000000000007</v>
      </c>
      <c r="E382" s="5">
        <v>10.8</v>
      </c>
      <c r="F382" s="5">
        <v>0</v>
      </c>
      <c r="G382" s="5">
        <v>5</v>
      </c>
      <c r="H382" s="5">
        <v>1019.9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54.5</v>
      </c>
      <c r="O382">
        <v>217.1</v>
      </c>
      <c r="P382">
        <v>10.6</v>
      </c>
      <c r="Q382">
        <v>11.2</v>
      </c>
      <c r="R382" s="54">
        <v>0.25902777777777802</v>
      </c>
      <c r="T382" s="93">
        <f t="shared" si="9"/>
        <v>11.2</v>
      </c>
      <c r="U382" s="96">
        <f t="shared" si="10"/>
        <v>-1.6000000000000014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2"/>
      <c r="AD382" s="54">
        <v>0.25902777777777802</v>
      </c>
      <c r="AL382" s="726">
        <v>9.1</v>
      </c>
      <c r="AM382" s="726">
        <v>93</v>
      </c>
      <c r="AN382" s="726">
        <v>8</v>
      </c>
      <c r="AO382" s="726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5">
        <v>0.25902777777777802</v>
      </c>
    </row>
    <row r="383" spans="2:54" x14ac:dyDescent="0.25">
      <c r="B383" s="5">
        <v>10.8</v>
      </c>
      <c r="C383" s="5">
        <v>88</v>
      </c>
      <c r="D383" s="5">
        <v>8.8000000000000007</v>
      </c>
      <c r="E383" s="5">
        <v>10.8</v>
      </c>
      <c r="F383" s="5">
        <v>6.5</v>
      </c>
      <c r="G383" s="5">
        <v>7.6</v>
      </c>
      <c r="H383" s="5">
        <v>1020.1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54.5</v>
      </c>
      <c r="O383">
        <v>217.1</v>
      </c>
      <c r="P383">
        <v>10.6</v>
      </c>
      <c r="Q383">
        <v>11.2</v>
      </c>
      <c r="R383" s="54">
        <v>0.25972222222222202</v>
      </c>
      <c r="T383" s="93">
        <f t="shared" si="9"/>
        <v>11.2</v>
      </c>
      <c r="U383" s="96">
        <f t="shared" si="10"/>
        <v>-1.6000000000000014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2"/>
      <c r="AD383" s="54">
        <v>0.25972222222222202</v>
      </c>
      <c r="AL383" s="726">
        <v>9.1999999999999993</v>
      </c>
      <c r="AM383" s="726">
        <v>93</v>
      </c>
      <c r="AN383" s="726">
        <v>8.1</v>
      </c>
      <c r="AO383" s="726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5">
        <v>0.25972222222222202</v>
      </c>
    </row>
    <row r="384" spans="2:54" x14ac:dyDescent="0.25">
      <c r="B384" s="5">
        <v>10.8</v>
      </c>
      <c r="C384" s="5">
        <v>88</v>
      </c>
      <c r="D384" s="5">
        <v>8.8000000000000007</v>
      </c>
      <c r="E384" s="5">
        <v>10.8</v>
      </c>
      <c r="F384" s="5">
        <v>5.8</v>
      </c>
      <c r="G384" s="5">
        <v>6.1</v>
      </c>
      <c r="H384" s="5">
        <v>1020.1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54.5</v>
      </c>
      <c r="O384">
        <v>217.1</v>
      </c>
      <c r="P384">
        <v>10.6</v>
      </c>
      <c r="Q384">
        <v>11.2</v>
      </c>
      <c r="R384" s="54">
        <v>0.26041666666666702</v>
      </c>
      <c r="T384" s="93">
        <f t="shared" si="9"/>
        <v>11.2</v>
      </c>
      <c r="U384" s="96">
        <f t="shared" si="10"/>
        <v>-1.6000000000000014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2"/>
      <c r="AD384" s="54">
        <v>0.26041666666666702</v>
      </c>
      <c r="AL384" s="726">
        <v>9.1</v>
      </c>
      <c r="AM384" s="726">
        <v>93</v>
      </c>
      <c r="AN384" s="726">
        <v>8</v>
      </c>
      <c r="AO384" s="726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5">
        <v>0.26041666666666702</v>
      </c>
    </row>
    <row r="385" spans="2:54" x14ac:dyDescent="0.25">
      <c r="B385" s="5">
        <v>10.8</v>
      </c>
      <c r="C385" s="5">
        <v>88</v>
      </c>
      <c r="D385" s="5">
        <v>8.8000000000000007</v>
      </c>
      <c r="E385" s="5">
        <v>10.8</v>
      </c>
      <c r="F385" s="5">
        <v>6.8</v>
      </c>
      <c r="G385" s="5">
        <v>9</v>
      </c>
      <c r="H385" s="5">
        <v>1020.2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54.5</v>
      </c>
      <c r="O385">
        <v>217.1</v>
      </c>
      <c r="P385">
        <v>10.6</v>
      </c>
      <c r="Q385">
        <v>11.1</v>
      </c>
      <c r="R385" s="54">
        <v>0.26111111111111102</v>
      </c>
      <c r="T385" s="93">
        <f t="shared" si="9"/>
        <v>11.1</v>
      </c>
      <c r="U385" s="96">
        <f t="shared" si="10"/>
        <v>-1.7000000000000011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2"/>
      <c r="AD385" s="54">
        <v>0.26111111111111102</v>
      </c>
      <c r="AL385" s="726">
        <v>9.1</v>
      </c>
      <c r="AM385" s="726">
        <v>93</v>
      </c>
      <c r="AN385" s="726">
        <v>8</v>
      </c>
      <c r="AO385" s="726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5">
        <v>0.26111111111111102</v>
      </c>
    </row>
    <row r="386" spans="2:54" x14ac:dyDescent="0.25">
      <c r="B386" s="5">
        <v>10.8</v>
      </c>
      <c r="C386" s="5">
        <v>88</v>
      </c>
      <c r="D386" s="5">
        <v>8.8000000000000007</v>
      </c>
      <c r="E386" s="5">
        <v>10.8</v>
      </c>
      <c r="F386" s="5">
        <v>2.9</v>
      </c>
      <c r="G386" s="5">
        <v>7.2</v>
      </c>
      <c r="H386" s="5">
        <v>1020.2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54.5</v>
      </c>
      <c r="O386">
        <v>217.1</v>
      </c>
      <c r="P386">
        <v>10.6</v>
      </c>
      <c r="Q386">
        <v>11.1</v>
      </c>
      <c r="R386" s="54">
        <v>0.26180555555555601</v>
      </c>
      <c r="T386" s="93">
        <f t="shared" si="9"/>
        <v>11.1</v>
      </c>
      <c r="U386" s="96">
        <f t="shared" si="10"/>
        <v>-1.7000000000000011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2"/>
      <c r="AD386" s="54">
        <v>0.26180555555555601</v>
      </c>
      <c r="AL386" s="726">
        <v>9.1</v>
      </c>
      <c r="AM386" s="726">
        <v>93</v>
      </c>
      <c r="AN386" s="726">
        <v>8</v>
      </c>
      <c r="AO386" s="726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5">
        <v>0.26180555555555601</v>
      </c>
    </row>
    <row r="387" spans="2:54" x14ac:dyDescent="0.25">
      <c r="B387" s="5">
        <v>10.8</v>
      </c>
      <c r="C387" s="5">
        <v>88</v>
      </c>
      <c r="D387" s="5">
        <v>8.8000000000000007</v>
      </c>
      <c r="E387" s="5">
        <v>10.8</v>
      </c>
      <c r="F387" s="5">
        <v>7.2</v>
      </c>
      <c r="G387" s="5">
        <v>10.1</v>
      </c>
      <c r="H387" s="5">
        <v>1020.1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54.5</v>
      </c>
      <c r="O387">
        <v>217.1</v>
      </c>
      <c r="P387">
        <v>10.6</v>
      </c>
      <c r="Q387">
        <v>11.1</v>
      </c>
      <c r="R387" s="54">
        <v>0.26250000000000001</v>
      </c>
      <c r="T387" s="93">
        <f t="shared" si="9"/>
        <v>11.1</v>
      </c>
      <c r="U387" s="96">
        <f t="shared" si="10"/>
        <v>-1.7000000000000011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2"/>
      <c r="AD387" s="54">
        <v>0.26250000000000001</v>
      </c>
      <c r="AL387" s="726">
        <v>9.1</v>
      </c>
      <c r="AM387" s="726">
        <v>93</v>
      </c>
      <c r="AN387" s="726">
        <v>8</v>
      </c>
      <c r="AO387" s="726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5">
        <v>0.26250000000000001</v>
      </c>
    </row>
    <row r="388" spans="2:54" x14ac:dyDescent="0.25">
      <c r="B388" s="5">
        <v>10.8</v>
      </c>
      <c r="C388" s="5">
        <v>88</v>
      </c>
      <c r="D388" s="5">
        <v>8.8000000000000007</v>
      </c>
      <c r="E388" s="5">
        <v>10.8</v>
      </c>
      <c r="F388" s="5">
        <v>6.5</v>
      </c>
      <c r="G388" s="5">
        <v>12.2</v>
      </c>
      <c r="H388" s="5">
        <v>1020.3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54.5</v>
      </c>
      <c r="O388">
        <v>217.1</v>
      </c>
      <c r="P388">
        <v>10.5</v>
      </c>
      <c r="Q388">
        <v>11.1</v>
      </c>
      <c r="R388" s="54">
        <v>0.26319444444444401</v>
      </c>
      <c r="T388" s="93">
        <f t="shared" si="9"/>
        <v>11.1</v>
      </c>
      <c r="U388" s="96">
        <f t="shared" si="10"/>
        <v>-1.7000000000000011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2"/>
      <c r="AD388" s="54">
        <v>0.26319444444444401</v>
      </c>
      <c r="AL388" s="726">
        <v>9.1</v>
      </c>
      <c r="AM388" s="726">
        <v>93</v>
      </c>
      <c r="AN388" s="726">
        <v>8</v>
      </c>
      <c r="AO388" s="726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5">
        <v>0.26319444444444401</v>
      </c>
    </row>
    <row r="389" spans="2:54" x14ac:dyDescent="0.25">
      <c r="B389" s="5">
        <v>10.8</v>
      </c>
      <c r="C389" s="5">
        <v>88</v>
      </c>
      <c r="D389" s="5">
        <v>8.8000000000000007</v>
      </c>
      <c r="E389" s="5">
        <v>10.8</v>
      </c>
      <c r="F389" s="5">
        <v>6.1</v>
      </c>
      <c r="G389" s="5">
        <v>12.2</v>
      </c>
      <c r="H389" s="5">
        <v>1020.2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54.5</v>
      </c>
      <c r="O389">
        <v>217.1</v>
      </c>
      <c r="P389">
        <v>10.6</v>
      </c>
      <c r="Q389">
        <v>11.1</v>
      </c>
      <c r="R389" s="54">
        <v>0.26388888888888901</v>
      </c>
      <c r="T389" s="93">
        <f t="shared" si="9"/>
        <v>11.1</v>
      </c>
      <c r="U389" s="96">
        <f t="shared" si="10"/>
        <v>-1.7000000000000011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2"/>
      <c r="AD389" s="54">
        <v>0.26388888888888901</v>
      </c>
      <c r="AL389" s="726">
        <v>9.1</v>
      </c>
      <c r="AM389" s="726">
        <v>93</v>
      </c>
      <c r="AN389" s="726">
        <v>8</v>
      </c>
      <c r="AO389" s="726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5">
        <v>0.26388888888888901</v>
      </c>
    </row>
    <row r="390" spans="2:54" x14ac:dyDescent="0.25">
      <c r="B390" s="5">
        <v>10.8</v>
      </c>
      <c r="C390" s="5">
        <v>88</v>
      </c>
      <c r="D390" s="5">
        <v>8.8000000000000007</v>
      </c>
      <c r="E390" s="5">
        <v>10.8</v>
      </c>
      <c r="F390" s="5">
        <v>8.3000000000000007</v>
      </c>
      <c r="G390" s="5">
        <v>11.5</v>
      </c>
      <c r="H390" s="5">
        <v>1020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54.5</v>
      </c>
      <c r="O390">
        <v>217.1</v>
      </c>
      <c r="P390">
        <v>10.6</v>
      </c>
      <c r="Q390">
        <v>11.1</v>
      </c>
      <c r="R390" s="54">
        <v>0.264583333333333</v>
      </c>
      <c r="T390" s="93">
        <f t="shared" si="9"/>
        <v>11.1</v>
      </c>
      <c r="U390" s="96">
        <f t="shared" si="10"/>
        <v>-1.7000000000000011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2"/>
      <c r="AD390" s="54">
        <v>0.264583333333333</v>
      </c>
      <c r="AL390" s="726">
        <v>9.1</v>
      </c>
      <c r="AM390" s="726">
        <v>93</v>
      </c>
      <c r="AN390" s="726">
        <v>8</v>
      </c>
      <c r="AO390" s="726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5">
        <v>0.264583333333333</v>
      </c>
    </row>
    <row r="391" spans="2:54" x14ac:dyDescent="0.25">
      <c r="B391" s="5">
        <v>10.8</v>
      </c>
      <c r="C391" s="5">
        <v>88</v>
      </c>
      <c r="D391" s="5">
        <v>8.8000000000000007</v>
      </c>
      <c r="E391" s="5">
        <v>10.8</v>
      </c>
      <c r="F391" s="5">
        <v>8.6</v>
      </c>
      <c r="G391" s="5">
        <v>9</v>
      </c>
      <c r="H391" s="5">
        <v>1020.1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54.5</v>
      </c>
      <c r="O391">
        <v>217.1</v>
      </c>
      <c r="P391">
        <v>10.6</v>
      </c>
      <c r="Q391">
        <v>11.1</v>
      </c>
      <c r="R391" s="54">
        <v>0.265277777777778</v>
      </c>
      <c r="T391" s="93">
        <f t="shared" si="9"/>
        <v>11.1</v>
      </c>
      <c r="U391" s="96">
        <f t="shared" si="10"/>
        <v>-1.7000000000000011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2"/>
      <c r="AD391" s="54">
        <v>0.265277777777778</v>
      </c>
      <c r="AL391" s="726">
        <v>9.1</v>
      </c>
      <c r="AM391" s="726">
        <v>93</v>
      </c>
      <c r="AN391" s="726">
        <v>8</v>
      </c>
      <c r="AO391" s="726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5">
        <v>0.265277777777778</v>
      </c>
    </row>
    <row r="392" spans="2:54" x14ac:dyDescent="0.25">
      <c r="B392" s="5">
        <v>10.8</v>
      </c>
      <c r="C392" s="5">
        <v>88</v>
      </c>
      <c r="D392" s="5">
        <v>8.8000000000000007</v>
      </c>
      <c r="E392" s="5">
        <v>10.8</v>
      </c>
      <c r="F392" s="5">
        <v>6.8</v>
      </c>
      <c r="G392" s="5">
        <v>6.8</v>
      </c>
      <c r="H392" s="5">
        <v>1020.1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54.5</v>
      </c>
      <c r="O392">
        <v>217.1</v>
      </c>
      <c r="P392">
        <v>10.6</v>
      </c>
      <c r="Q392">
        <v>11.1</v>
      </c>
      <c r="R392" s="54">
        <v>0.265972222222222</v>
      </c>
      <c r="T392" s="93">
        <f t="shared" si="9"/>
        <v>11.1</v>
      </c>
      <c r="U392" s="96">
        <f t="shared" si="10"/>
        <v>-1.7000000000000011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2"/>
      <c r="AD392" s="54">
        <v>0.265972222222222</v>
      </c>
      <c r="AL392" s="726">
        <v>9.1</v>
      </c>
      <c r="AM392" s="726">
        <v>93</v>
      </c>
      <c r="AN392" s="726">
        <v>8</v>
      </c>
      <c r="AO392" s="726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5">
        <v>0.265972222222222</v>
      </c>
    </row>
    <row r="393" spans="2:54" x14ac:dyDescent="0.25">
      <c r="B393" s="5">
        <v>10.8</v>
      </c>
      <c r="C393" s="5">
        <v>88</v>
      </c>
      <c r="D393" s="5">
        <v>8.8000000000000007</v>
      </c>
      <c r="E393" s="5">
        <v>10.8</v>
      </c>
      <c r="F393" s="5">
        <v>2.9</v>
      </c>
      <c r="G393" s="5">
        <v>4.7</v>
      </c>
      <c r="H393" s="5">
        <v>1020.1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54.5</v>
      </c>
      <c r="O393">
        <v>217.1</v>
      </c>
      <c r="P393">
        <v>10.6</v>
      </c>
      <c r="Q393">
        <v>11.1</v>
      </c>
      <c r="R393" s="54">
        <v>0.266666666666667</v>
      </c>
      <c r="T393" s="93">
        <f t="shared" si="9"/>
        <v>11.1</v>
      </c>
      <c r="U393" s="96">
        <f t="shared" si="10"/>
        <v>-1.7000000000000011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2"/>
      <c r="AD393" s="54">
        <v>0.266666666666667</v>
      </c>
      <c r="AL393" s="726">
        <v>9.1</v>
      </c>
      <c r="AM393" s="726">
        <v>93</v>
      </c>
      <c r="AN393" s="726">
        <v>8</v>
      </c>
      <c r="AO393" s="726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5">
        <v>0.266666666666667</v>
      </c>
    </row>
    <row r="394" spans="2:54" x14ac:dyDescent="0.25">
      <c r="B394" s="5">
        <v>10.8</v>
      </c>
      <c r="C394" s="5">
        <v>88</v>
      </c>
      <c r="D394" s="5">
        <v>8.8000000000000007</v>
      </c>
      <c r="E394" s="5">
        <v>10.8</v>
      </c>
      <c r="F394" s="5">
        <v>8.3000000000000007</v>
      </c>
      <c r="G394" s="5">
        <v>9</v>
      </c>
      <c r="H394" s="5">
        <v>1020.1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54.5</v>
      </c>
      <c r="O394">
        <v>217.1</v>
      </c>
      <c r="P394">
        <v>10.5</v>
      </c>
      <c r="Q394">
        <v>11.1</v>
      </c>
      <c r="R394" s="54">
        <v>0.26736111111111099</v>
      </c>
      <c r="T394" s="93">
        <f t="shared" si="9"/>
        <v>11.1</v>
      </c>
      <c r="U394" s="96">
        <f t="shared" si="10"/>
        <v>-1.7000000000000011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2"/>
      <c r="AD394" s="54">
        <v>0.26736111111111099</v>
      </c>
      <c r="AL394" s="726">
        <v>9.1</v>
      </c>
      <c r="AM394" s="726">
        <v>93</v>
      </c>
      <c r="AN394" s="726">
        <v>8</v>
      </c>
      <c r="AO394" s="726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5">
        <v>0.26736111111111099</v>
      </c>
    </row>
    <row r="395" spans="2:54" x14ac:dyDescent="0.25">
      <c r="B395" s="5">
        <v>10.8</v>
      </c>
      <c r="C395" s="5">
        <v>88</v>
      </c>
      <c r="D395" s="5">
        <v>8.8000000000000007</v>
      </c>
      <c r="E395" s="5">
        <v>10.8</v>
      </c>
      <c r="F395" s="5">
        <v>6.8</v>
      </c>
      <c r="G395" s="5">
        <v>10.4</v>
      </c>
      <c r="H395" s="5">
        <v>1020.1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54.5</v>
      </c>
      <c r="O395">
        <v>217.1</v>
      </c>
      <c r="P395">
        <v>10.6</v>
      </c>
      <c r="Q395">
        <v>11.1</v>
      </c>
      <c r="R395" s="54">
        <v>0.26805555555555599</v>
      </c>
      <c r="T395" s="93">
        <f t="shared" si="9"/>
        <v>11.1</v>
      </c>
      <c r="U395" s="96">
        <f t="shared" si="10"/>
        <v>-1.7000000000000011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2"/>
      <c r="AD395" s="54">
        <v>0.26805555555555599</v>
      </c>
      <c r="AL395" s="726">
        <v>9.1</v>
      </c>
      <c r="AM395" s="726">
        <v>93</v>
      </c>
      <c r="AN395" s="726">
        <v>8</v>
      </c>
      <c r="AO395" s="726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5">
        <v>0.26805555555555599</v>
      </c>
    </row>
    <row r="396" spans="2:54" x14ac:dyDescent="0.25">
      <c r="B396" s="5">
        <v>10.8</v>
      </c>
      <c r="C396" s="5">
        <v>88</v>
      </c>
      <c r="D396" s="5">
        <v>8.8000000000000007</v>
      </c>
      <c r="E396" s="5">
        <v>10.8</v>
      </c>
      <c r="F396" s="5">
        <v>9</v>
      </c>
      <c r="G396" s="5">
        <v>9</v>
      </c>
      <c r="H396" s="5">
        <v>1020.1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54.5</v>
      </c>
      <c r="O396">
        <v>217.1</v>
      </c>
      <c r="P396">
        <v>10.5</v>
      </c>
      <c r="Q396">
        <v>11.1</v>
      </c>
      <c r="R396" s="54">
        <v>0.26874999999999999</v>
      </c>
      <c r="T396" s="93">
        <f t="shared" si="9"/>
        <v>11.1</v>
      </c>
      <c r="U396" s="96">
        <f t="shared" si="10"/>
        <v>-1.7000000000000011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2"/>
      <c r="AD396" s="54">
        <v>0.26874999999999999</v>
      </c>
      <c r="AL396" s="726">
        <v>9.1</v>
      </c>
      <c r="AM396" s="726">
        <v>93</v>
      </c>
      <c r="AN396" s="726">
        <v>8</v>
      </c>
      <c r="AO396" s="726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5">
        <v>0.26874999999999999</v>
      </c>
    </row>
    <row r="397" spans="2:54" x14ac:dyDescent="0.25">
      <c r="B397" s="5">
        <v>10.8</v>
      </c>
      <c r="C397" s="5">
        <v>88</v>
      </c>
      <c r="D397" s="5">
        <v>8.8000000000000007</v>
      </c>
      <c r="E397" s="5">
        <v>10.8</v>
      </c>
      <c r="F397" s="5">
        <v>5</v>
      </c>
      <c r="G397" s="5">
        <v>7.6</v>
      </c>
      <c r="H397" s="5">
        <v>1020.2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54.5</v>
      </c>
      <c r="O397">
        <v>217.1</v>
      </c>
      <c r="P397">
        <v>10.6</v>
      </c>
      <c r="Q397">
        <v>11.1</v>
      </c>
      <c r="R397" s="54">
        <v>0.26944444444444399</v>
      </c>
      <c r="T397" s="93">
        <f t="shared" si="9"/>
        <v>11.1</v>
      </c>
      <c r="U397" s="96">
        <f t="shared" si="10"/>
        <v>-1.7000000000000011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2"/>
      <c r="AD397" s="54">
        <v>0.26944444444444399</v>
      </c>
      <c r="AL397" s="726">
        <v>9.1</v>
      </c>
      <c r="AM397" s="726">
        <v>93</v>
      </c>
      <c r="AN397" s="726">
        <v>8</v>
      </c>
      <c r="AO397" s="726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5">
        <v>0.26944444444444399</v>
      </c>
    </row>
    <row r="398" spans="2:54" x14ac:dyDescent="0.25">
      <c r="B398" s="5">
        <v>10.8</v>
      </c>
      <c r="C398" s="5">
        <v>88</v>
      </c>
      <c r="D398" s="5">
        <v>8.8000000000000007</v>
      </c>
      <c r="E398" s="5">
        <v>10.8</v>
      </c>
      <c r="F398" s="5">
        <v>2.9</v>
      </c>
      <c r="G398" s="5">
        <v>5</v>
      </c>
      <c r="H398" s="5">
        <v>1020.2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54.5</v>
      </c>
      <c r="O398">
        <v>217.1</v>
      </c>
      <c r="P398">
        <v>10.5</v>
      </c>
      <c r="Q398">
        <v>11.1</v>
      </c>
      <c r="R398" s="54">
        <v>0.27013888888888898</v>
      </c>
      <c r="T398" s="93">
        <f t="shared" si="9"/>
        <v>11.1</v>
      </c>
      <c r="U398" s="96">
        <f t="shared" si="10"/>
        <v>-1.7000000000000011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2"/>
      <c r="AD398" s="54">
        <v>0.27013888888888898</v>
      </c>
      <c r="AL398" s="726">
        <v>9.1</v>
      </c>
      <c r="AM398" s="726">
        <v>93</v>
      </c>
      <c r="AN398" s="726">
        <v>8</v>
      </c>
      <c r="AO398" s="726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5">
        <v>0.27013888888888898</v>
      </c>
    </row>
    <row r="399" spans="2:54" x14ac:dyDescent="0.25">
      <c r="B399" s="5">
        <v>10.8</v>
      </c>
      <c r="C399" s="5">
        <v>88</v>
      </c>
      <c r="D399" s="5">
        <v>8.8000000000000007</v>
      </c>
      <c r="E399" s="5">
        <v>10.8</v>
      </c>
      <c r="F399" s="5">
        <v>4.7</v>
      </c>
      <c r="G399" s="5">
        <v>7.9</v>
      </c>
      <c r="H399" s="5">
        <v>1020.1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54.5</v>
      </c>
      <c r="O399">
        <v>217.1</v>
      </c>
      <c r="P399">
        <v>10.5</v>
      </c>
      <c r="Q399">
        <v>11.1</v>
      </c>
      <c r="R399" s="54">
        <v>0.27083333333333298</v>
      </c>
      <c r="T399" s="93">
        <f t="shared" si="9"/>
        <v>11.1</v>
      </c>
      <c r="U399" s="96">
        <f t="shared" si="10"/>
        <v>-1.7000000000000011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2"/>
      <c r="AD399" s="54">
        <v>0.27083333333333298</v>
      </c>
      <c r="AL399" s="726">
        <v>9.1</v>
      </c>
      <c r="AM399" s="726">
        <v>93</v>
      </c>
      <c r="AN399" s="726">
        <v>8</v>
      </c>
      <c r="AO399" s="726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5">
        <v>0.27083333333333298</v>
      </c>
    </row>
    <row r="400" spans="2:54" x14ac:dyDescent="0.25">
      <c r="B400" s="5">
        <v>10.8</v>
      </c>
      <c r="C400" s="5">
        <v>88</v>
      </c>
      <c r="D400" s="5">
        <v>8.8000000000000007</v>
      </c>
      <c r="E400" s="5">
        <v>10.8</v>
      </c>
      <c r="F400" s="5">
        <v>5</v>
      </c>
      <c r="G400" s="5">
        <v>8.3000000000000007</v>
      </c>
      <c r="H400" s="5">
        <v>1020.1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54.5</v>
      </c>
      <c r="O400">
        <v>217.1</v>
      </c>
      <c r="P400">
        <v>10.5</v>
      </c>
      <c r="Q400">
        <v>11.1</v>
      </c>
      <c r="R400" s="54">
        <v>0.27152777777777798</v>
      </c>
      <c r="T400" s="93">
        <f t="shared" si="9"/>
        <v>11.1</v>
      </c>
      <c r="U400" s="96">
        <f t="shared" si="10"/>
        <v>-1.7000000000000011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2"/>
      <c r="AD400" s="54">
        <v>0.27152777777777798</v>
      </c>
      <c r="AL400" s="726">
        <v>9.1</v>
      </c>
      <c r="AM400" s="726">
        <v>93</v>
      </c>
      <c r="AN400" s="726">
        <v>8</v>
      </c>
      <c r="AO400" s="726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5">
        <v>0.27152777777777798</v>
      </c>
    </row>
    <row r="401" spans="2:54" x14ac:dyDescent="0.25">
      <c r="B401" s="5">
        <v>10.8</v>
      </c>
      <c r="C401" s="5">
        <v>88</v>
      </c>
      <c r="D401" s="5">
        <v>8.8000000000000007</v>
      </c>
      <c r="E401" s="5">
        <v>10.8</v>
      </c>
      <c r="F401" s="5">
        <v>4.3</v>
      </c>
      <c r="G401" s="5">
        <v>6.1</v>
      </c>
      <c r="H401" s="5">
        <v>1020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54.5</v>
      </c>
      <c r="O401">
        <v>217.1</v>
      </c>
      <c r="P401">
        <v>10.5</v>
      </c>
      <c r="Q401">
        <v>11.1</v>
      </c>
      <c r="R401" s="54">
        <v>0.27222222222222198</v>
      </c>
      <c r="T401" s="93">
        <f t="shared" si="9"/>
        <v>11.1</v>
      </c>
      <c r="U401" s="96">
        <f t="shared" si="10"/>
        <v>-1.7000000000000011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2"/>
      <c r="AD401" s="54">
        <v>0.27222222222222198</v>
      </c>
      <c r="AL401" s="726">
        <v>9.1</v>
      </c>
      <c r="AM401" s="726">
        <v>93</v>
      </c>
      <c r="AN401" s="726">
        <v>8</v>
      </c>
      <c r="AO401" s="726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5">
        <v>0.27222222222222198</v>
      </c>
    </row>
    <row r="402" spans="2:54" x14ac:dyDescent="0.25">
      <c r="B402" s="5">
        <v>10.8</v>
      </c>
      <c r="C402" s="5">
        <v>88</v>
      </c>
      <c r="D402" s="5">
        <v>8.8000000000000007</v>
      </c>
      <c r="E402" s="5">
        <v>10.8</v>
      </c>
      <c r="F402" s="5">
        <v>2.5</v>
      </c>
      <c r="G402" s="5">
        <v>4.3</v>
      </c>
      <c r="H402" s="5">
        <v>1020.2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54.5</v>
      </c>
      <c r="O402">
        <v>217.1</v>
      </c>
      <c r="P402">
        <v>10.5</v>
      </c>
      <c r="Q402">
        <v>11.1</v>
      </c>
      <c r="R402" s="54">
        <v>0.27291666666666697</v>
      </c>
      <c r="T402" s="93">
        <f t="shared" si="9"/>
        <v>11.1</v>
      </c>
      <c r="U402" s="96">
        <f t="shared" si="10"/>
        <v>-1.7000000000000011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2"/>
      <c r="AD402" s="54">
        <v>0.27291666666666697</v>
      </c>
      <c r="AL402" s="726">
        <v>9.1</v>
      </c>
      <c r="AM402" s="726">
        <v>93</v>
      </c>
      <c r="AN402" s="726">
        <v>8</v>
      </c>
      <c r="AO402" s="726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5">
        <v>0.27291666666666697</v>
      </c>
    </row>
    <row r="403" spans="2:54" x14ac:dyDescent="0.25">
      <c r="B403" s="5">
        <v>10.7</v>
      </c>
      <c r="C403" s="5">
        <v>88</v>
      </c>
      <c r="D403" s="5">
        <v>8.6999999999999993</v>
      </c>
      <c r="E403" s="5">
        <v>10.7</v>
      </c>
      <c r="F403" s="5">
        <v>5.4</v>
      </c>
      <c r="G403" s="5">
        <v>7.2</v>
      </c>
      <c r="H403" s="5">
        <v>1020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54.5</v>
      </c>
      <c r="O403">
        <v>217.1</v>
      </c>
      <c r="P403">
        <v>10.5</v>
      </c>
      <c r="Q403">
        <v>11.1</v>
      </c>
      <c r="R403" s="54">
        <v>0.27361111111111103</v>
      </c>
      <c r="T403" s="93">
        <f t="shared" si="9"/>
        <v>11.1</v>
      </c>
      <c r="U403" s="96">
        <f t="shared" si="10"/>
        <v>-1.5999999999999996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2"/>
      <c r="AD403" s="54">
        <v>0.27361111111111103</v>
      </c>
      <c r="AL403" s="726">
        <v>9.1</v>
      </c>
      <c r="AM403" s="726">
        <v>93</v>
      </c>
      <c r="AN403" s="726">
        <v>8</v>
      </c>
      <c r="AO403" s="726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5">
        <v>0.27361111111111103</v>
      </c>
    </row>
    <row r="404" spans="2:54" x14ac:dyDescent="0.25">
      <c r="B404" s="5">
        <v>10.8</v>
      </c>
      <c r="C404" s="5">
        <v>88</v>
      </c>
      <c r="D404" s="5">
        <v>8.8000000000000007</v>
      </c>
      <c r="E404" s="5">
        <v>10.8</v>
      </c>
      <c r="F404" s="5">
        <v>5.4</v>
      </c>
      <c r="G404" s="5">
        <v>10.8</v>
      </c>
      <c r="H404" s="5">
        <v>1019.9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54.5</v>
      </c>
      <c r="O404">
        <v>217.1</v>
      </c>
      <c r="P404">
        <v>10.5</v>
      </c>
      <c r="Q404">
        <v>11.1</v>
      </c>
      <c r="R404" s="54">
        <v>0.27430555555555602</v>
      </c>
      <c r="T404" s="93">
        <f t="shared" si="9"/>
        <v>11.1</v>
      </c>
      <c r="U404" s="96">
        <f t="shared" si="10"/>
        <v>-1.7000000000000011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2"/>
      <c r="AD404" s="54">
        <v>0.27430555555555602</v>
      </c>
      <c r="AL404" s="726">
        <v>9.1</v>
      </c>
      <c r="AM404" s="726">
        <v>93</v>
      </c>
      <c r="AN404" s="726">
        <v>8</v>
      </c>
      <c r="AO404" s="726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5">
        <v>0.27430555555555602</v>
      </c>
    </row>
    <row r="405" spans="2:54" x14ac:dyDescent="0.25">
      <c r="B405" s="5">
        <v>10.8</v>
      </c>
      <c r="C405" s="5">
        <v>88</v>
      </c>
      <c r="D405" s="5">
        <v>8.8000000000000007</v>
      </c>
      <c r="E405" s="5">
        <v>10.8</v>
      </c>
      <c r="F405" s="5">
        <v>6.1</v>
      </c>
      <c r="G405" s="5">
        <v>9</v>
      </c>
      <c r="H405" s="5">
        <v>1020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54.5</v>
      </c>
      <c r="O405">
        <v>217.1</v>
      </c>
      <c r="P405">
        <v>10.5</v>
      </c>
      <c r="Q405">
        <v>11.1</v>
      </c>
      <c r="R405" s="54">
        <v>0.27500000000000002</v>
      </c>
      <c r="T405" s="93">
        <f t="shared" si="9"/>
        <v>11.1</v>
      </c>
      <c r="U405" s="96">
        <f t="shared" si="10"/>
        <v>-1.7000000000000011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2"/>
      <c r="AD405" s="54">
        <v>0.27500000000000002</v>
      </c>
      <c r="AL405" s="726">
        <v>9.1</v>
      </c>
      <c r="AM405" s="726">
        <v>93</v>
      </c>
      <c r="AN405" s="726">
        <v>8</v>
      </c>
      <c r="AO405" s="726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5">
        <v>0.27500000000000002</v>
      </c>
    </row>
    <row r="406" spans="2:54" x14ac:dyDescent="0.25">
      <c r="B406" s="5">
        <v>10.7</v>
      </c>
      <c r="C406" s="5">
        <v>88</v>
      </c>
      <c r="D406" s="5">
        <v>8.6999999999999993</v>
      </c>
      <c r="E406" s="5">
        <v>10.7</v>
      </c>
      <c r="F406" s="5">
        <v>9</v>
      </c>
      <c r="G406" s="5">
        <v>12.2</v>
      </c>
      <c r="H406" s="5">
        <v>1019.9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54.5</v>
      </c>
      <c r="O406">
        <v>217.1</v>
      </c>
      <c r="P406">
        <v>10.5</v>
      </c>
      <c r="Q406">
        <v>11.1</v>
      </c>
      <c r="R406" s="54">
        <v>0.27569444444444402</v>
      </c>
      <c r="T406" s="93">
        <f t="shared" si="9"/>
        <v>11.1</v>
      </c>
      <c r="U406" s="96">
        <f t="shared" si="10"/>
        <v>-1.5999999999999996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2"/>
      <c r="AD406" s="54">
        <v>0.27569444444444402</v>
      </c>
      <c r="AL406" s="726">
        <v>9.1</v>
      </c>
      <c r="AM406" s="726">
        <v>93</v>
      </c>
      <c r="AN406" s="726">
        <v>8</v>
      </c>
      <c r="AO406" s="726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5">
        <v>0.27569444444444402</v>
      </c>
    </row>
    <row r="407" spans="2:54" x14ac:dyDescent="0.25">
      <c r="B407" s="5">
        <v>10.7</v>
      </c>
      <c r="C407" s="5">
        <v>88</v>
      </c>
      <c r="D407" s="5">
        <v>8.6999999999999993</v>
      </c>
      <c r="E407" s="5">
        <v>10.7</v>
      </c>
      <c r="F407" s="5">
        <v>6.1</v>
      </c>
      <c r="G407" s="5">
        <v>6.8</v>
      </c>
      <c r="H407" s="5">
        <v>1019.8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54.5</v>
      </c>
      <c r="O407">
        <v>217.1</v>
      </c>
      <c r="P407">
        <v>10.5</v>
      </c>
      <c r="Q407">
        <v>11.1</v>
      </c>
      <c r="R407" s="54">
        <v>0.27638888888888902</v>
      </c>
      <c r="T407" s="93">
        <f t="shared" si="9"/>
        <v>11.1</v>
      </c>
      <c r="U407" s="96">
        <f t="shared" si="10"/>
        <v>-1.5999999999999996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2"/>
      <c r="AD407" s="54">
        <v>0.27638888888888902</v>
      </c>
      <c r="AL407" s="726">
        <v>9.1999999999999993</v>
      </c>
      <c r="AM407" s="726">
        <v>93</v>
      </c>
      <c r="AN407" s="726">
        <v>8.1</v>
      </c>
      <c r="AO407" s="726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5">
        <v>0.27638888888888902</v>
      </c>
    </row>
    <row r="408" spans="2:54" x14ac:dyDescent="0.25">
      <c r="B408" s="5">
        <v>10.7</v>
      </c>
      <c r="C408" s="5">
        <v>88</v>
      </c>
      <c r="D408" s="5">
        <v>8.6999999999999993</v>
      </c>
      <c r="E408" s="5">
        <v>10.7</v>
      </c>
      <c r="F408" s="5">
        <v>6.5</v>
      </c>
      <c r="G408" s="5">
        <v>9.6999999999999993</v>
      </c>
      <c r="H408" s="5">
        <v>1019.7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54.5</v>
      </c>
      <c r="O408">
        <v>217.1</v>
      </c>
      <c r="P408">
        <v>10.5</v>
      </c>
      <c r="Q408">
        <v>11.1</v>
      </c>
      <c r="R408" s="54">
        <v>0.27708333333333302</v>
      </c>
      <c r="T408" s="93">
        <f t="shared" si="9"/>
        <v>11.1</v>
      </c>
      <c r="U408" s="96">
        <f t="shared" si="10"/>
        <v>-1.5999999999999996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2"/>
      <c r="AD408" s="54">
        <v>0.27708333333333302</v>
      </c>
      <c r="AL408" s="726">
        <v>9.1999999999999993</v>
      </c>
      <c r="AM408" s="726">
        <v>93</v>
      </c>
      <c r="AN408" s="726">
        <v>8.1</v>
      </c>
      <c r="AO408" s="726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5">
        <v>0.27708333333333302</v>
      </c>
    </row>
    <row r="409" spans="2:54" x14ac:dyDescent="0.25">
      <c r="B409" s="5">
        <v>10.7</v>
      </c>
      <c r="C409" s="5">
        <v>89</v>
      </c>
      <c r="D409" s="5">
        <v>8.9</v>
      </c>
      <c r="E409" s="5">
        <v>10.7</v>
      </c>
      <c r="F409" s="5">
        <v>9.4</v>
      </c>
      <c r="G409" s="5">
        <v>9.4</v>
      </c>
      <c r="H409" s="5">
        <v>1019.8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54.5</v>
      </c>
      <c r="O409">
        <v>217.1</v>
      </c>
      <c r="P409">
        <v>10.5</v>
      </c>
      <c r="Q409">
        <v>11.1</v>
      </c>
      <c r="R409" s="54">
        <v>0.27777777777777801</v>
      </c>
      <c r="T409" s="93">
        <f t="shared" si="9"/>
        <v>11.1</v>
      </c>
      <c r="U409" s="96">
        <f t="shared" si="10"/>
        <v>-1.5999999999999996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2"/>
      <c r="AD409" s="54">
        <v>0.27777777777777801</v>
      </c>
      <c r="AL409" s="726">
        <v>9.1</v>
      </c>
      <c r="AM409" s="726">
        <v>93</v>
      </c>
      <c r="AN409" s="726">
        <v>8</v>
      </c>
      <c r="AO409" s="726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5">
        <v>0.27777777777777801</v>
      </c>
    </row>
    <row r="410" spans="2:54" x14ac:dyDescent="0.25">
      <c r="B410" s="5">
        <v>10.7</v>
      </c>
      <c r="C410" s="5">
        <v>88</v>
      </c>
      <c r="D410" s="5">
        <v>8.6999999999999993</v>
      </c>
      <c r="E410" s="5">
        <v>10.7</v>
      </c>
      <c r="F410" s="5">
        <v>4</v>
      </c>
      <c r="G410" s="5">
        <v>5</v>
      </c>
      <c r="H410" s="5">
        <v>1019.7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54.5</v>
      </c>
      <c r="O410">
        <v>217.1</v>
      </c>
      <c r="P410">
        <v>10.5</v>
      </c>
      <c r="Q410">
        <v>11.1</v>
      </c>
      <c r="R410" s="54">
        <v>0.27847222222222201</v>
      </c>
      <c r="T410" s="93">
        <f t="shared" si="9"/>
        <v>11.1</v>
      </c>
      <c r="U410" s="96">
        <f t="shared" si="10"/>
        <v>-1.5999999999999996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2"/>
      <c r="AD410" s="54">
        <v>0.27847222222222201</v>
      </c>
      <c r="AL410" s="726">
        <v>9.1999999999999993</v>
      </c>
      <c r="AM410" s="726">
        <v>93</v>
      </c>
      <c r="AN410" s="726">
        <v>8.1</v>
      </c>
      <c r="AO410" s="726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5">
        <v>0.27847222222222201</v>
      </c>
    </row>
    <row r="411" spans="2:54" x14ac:dyDescent="0.25">
      <c r="B411" s="5">
        <v>10.7</v>
      </c>
      <c r="C411" s="5">
        <v>89</v>
      </c>
      <c r="D411" s="5">
        <v>8.9</v>
      </c>
      <c r="E411" s="5">
        <v>10.7</v>
      </c>
      <c r="F411" s="5">
        <v>4.3</v>
      </c>
      <c r="G411" s="5">
        <v>9.6999999999999993</v>
      </c>
      <c r="H411" s="5">
        <v>1019.8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54.5</v>
      </c>
      <c r="O411">
        <v>217.1</v>
      </c>
      <c r="P411">
        <v>10.5</v>
      </c>
      <c r="Q411">
        <v>11.1</v>
      </c>
      <c r="R411" s="54">
        <v>0.27916666666666701</v>
      </c>
      <c r="T411" s="93">
        <f t="shared" si="9"/>
        <v>11.1</v>
      </c>
      <c r="U411" s="96">
        <f t="shared" si="10"/>
        <v>-1.5999999999999996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2"/>
      <c r="AD411" s="54">
        <v>0.27916666666666701</v>
      </c>
      <c r="AL411" s="726">
        <v>9.1</v>
      </c>
      <c r="AM411" s="726">
        <v>93</v>
      </c>
      <c r="AN411" s="726">
        <v>8</v>
      </c>
      <c r="AO411" s="726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5">
        <v>0.27916666666666701</v>
      </c>
    </row>
    <row r="412" spans="2:54" x14ac:dyDescent="0.25">
      <c r="B412" s="5">
        <v>10.7</v>
      </c>
      <c r="C412" s="5">
        <v>89</v>
      </c>
      <c r="D412" s="5">
        <v>8.9</v>
      </c>
      <c r="E412" s="5">
        <v>10.7</v>
      </c>
      <c r="F412" s="5">
        <v>2.5</v>
      </c>
      <c r="G412" s="5">
        <v>5.4</v>
      </c>
      <c r="H412" s="5">
        <v>1020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54.5</v>
      </c>
      <c r="O412">
        <v>217.1</v>
      </c>
      <c r="P412">
        <v>10.5</v>
      </c>
      <c r="Q412">
        <v>11.1</v>
      </c>
      <c r="R412" s="54">
        <v>0.27986111111111101</v>
      </c>
      <c r="T412" s="93">
        <f t="shared" si="9"/>
        <v>11.1</v>
      </c>
      <c r="U412" s="96">
        <f t="shared" si="10"/>
        <v>-1.5999999999999996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2"/>
      <c r="AD412" s="54">
        <v>0.27986111111111101</v>
      </c>
      <c r="AL412" s="726">
        <v>9.1</v>
      </c>
      <c r="AM412" s="726">
        <v>93</v>
      </c>
      <c r="AN412" s="726">
        <v>8</v>
      </c>
      <c r="AO412" s="726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5">
        <v>0.27986111111111101</v>
      </c>
    </row>
    <row r="413" spans="2:54" x14ac:dyDescent="0.25">
      <c r="B413" s="5">
        <v>10.7</v>
      </c>
      <c r="C413" s="5">
        <v>89</v>
      </c>
      <c r="D413" s="5">
        <v>8.9</v>
      </c>
      <c r="E413" s="5">
        <v>10.7</v>
      </c>
      <c r="F413" s="5">
        <v>7.9</v>
      </c>
      <c r="G413" s="5">
        <v>8.6</v>
      </c>
      <c r="H413" s="5">
        <v>1020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54.5</v>
      </c>
      <c r="O413">
        <v>217.1</v>
      </c>
      <c r="P413">
        <v>10.4</v>
      </c>
      <c r="Q413">
        <v>11.1</v>
      </c>
      <c r="R413" s="54">
        <v>0.280555555555556</v>
      </c>
      <c r="T413" s="93">
        <f t="shared" si="9"/>
        <v>11.1</v>
      </c>
      <c r="U413" s="96">
        <f t="shared" si="10"/>
        <v>-1.5999999999999996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2"/>
      <c r="AD413" s="54">
        <v>0.280555555555556</v>
      </c>
      <c r="AL413" s="726">
        <v>9.1999999999999993</v>
      </c>
      <c r="AM413" s="726">
        <v>93</v>
      </c>
      <c r="AN413" s="726">
        <v>8.1</v>
      </c>
      <c r="AO413" s="726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5">
        <v>0.280555555555556</v>
      </c>
    </row>
    <row r="414" spans="2:54" x14ac:dyDescent="0.25">
      <c r="B414" s="5">
        <v>10.7</v>
      </c>
      <c r="C414" s="5">
        <v>89</v>
      </c>
      <c r="D414" s="5">
        <v>8.9</v>
      </c>
      <c r="E414" s="5">
        <v>10.7</v>
      </c>
      <c r="F414" s="5">
        <v>8.3000000000000007</v>
      </c>
      <c r="G414" s="5">
        <v>9.6999999999999993</v>
      </c>
      <c r="H414" s="5">
        <v>1019.6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54.5</v>
      </c>
      <c r="O414">
        <v>217.1</v>
      </c>
      <c r="P414">
        <v>10.4</v>
      </c>
      <c r="Q414">
        <v>11</v>
      </c>
      <c r="R414" s="54">
        <v>0.28125</v>
      </c>
      <c r="T414" s="93">
        <f t="shared" si="9"/>
        <v>11</v>
      </c>
      <c r="U414" s="96">
        <f t="shared" si="10"/>
        <v>-1.6999999999999993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2"/>
      <c r="AD414" s="54">
        <v>0.28125</v>
      </c>
      <c r="AL414" s="726">
        <v>9.1999999999999993</v>
      </c>
      <c r="AM414" s="726">
        <v>93</v>
      </c>
      <c r="AN414" s="726">
        <v>8.1</v>
      </c>
      <c r="AO414" s="726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5">
        <v>0.28125</v>
      </c>
    </row>
    <row r="415" spans="2:54" x14ac:dyDescent="0.25">
      <c r="B415" s="5">
        <v>10.7</v>
      </c>
      <c r="C415" s="5">
        <v>89</v>
      </c>
      <c r="D415" s="5">
        <v>8.9</v>
      </c>
      <c r="E415" s="5">
        <v>10.7</v>
      </c>
      <c r="F415" s="5">
        <v>4.7</v>
      </c>
      <c r="G415" s="5">
        <v>9</v>
      </c>
      <c r="H415" s="5">
        <v>1019.8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54.5</v>
      </c>
      <c r="O415">
        <v>217.1</v>
      </c>
      <c r="P415">
        <v>10.4</v>
      </c>
      <c r="Q415">
        <v>11</v>
      </c>
      <c r="R415" s="54">
        <v>0.281944444444444</v>
      </c>
      <c r="T415" s="93">
        <f t="shared" si="9"/>
        <v>11</v>
      </c>
      <c r="U415" s="96">
        <f t="shared" si="10"/>
        <v>-1.6999999999999993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2"/>
      <c r="AD415" s="54">
        <v>0.281944444444444</v>
      </c>
      <c r="AL415" s="726">
        <v>9.1</v>
      </c>
      <c r="AM415" s="726">
        <v>93</v>
      </c>
      <c r="AN415" s="726">
        <v>8</v>
      </c>
      <c r="AO415" s="726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5">
        <v>0.281944444444444</v>
      </c>
    </row>
    <row r="416" spans="2:54" x14ac:dyDescent="0.25">
      <c r="B416" s="5">
        <v>10.7</v>
      </c>
      <c r="C416" s="5">
        <v>89</v>
      </c>
      <c r="D416" s="5">
        <v>8.9</v>
      </c>
      <c r="E416" s="5">
        <v>10.7</v>
      </c>
      <c r="F416" s="5">
        <v>2.9</v>
      </c>
      <c r="G416" s="5">
        <v>5.8</v>
      </c>
      <c r="H416" s="5">
        <v>1019.7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54.5</v>
      </c>
      <c r="O416">
        <v>217.1</v>
      </c>
      <c r="P416">
        <v>10.4</v>
      </c>
      <c r="Q416">
        <v>11</v>
      </c>
      <c r="R416" s="54">
        <v>0.28263888888888899</v>
      </c>
      <c r="T416" s="93">
        <f t="shared" si="9"/>
        <v>11</v>
      </c>
      <c r="U416" s="96">
        <f t="shared" si="10"/>
        <v>-1.6999999999999993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2"/>
      <c r="AD416" s="54">
        <v>0.28263888888888899</v>
      </c>
      <c r="AL416" s="726">
        <v>9.1</v>
      </c>
      <c r="AM416" s="726">
        <v>93</v>
      </c>
      <c r="AN416" s="726">
        <v>8</v>
      </c>
      <c r="AO416" s="726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5">
        <v>0.28263888888888899</v>
      </c>
    </row>
    <row r="417" spans="2:54" x14ac:dyDescent="0.25">
      <c r="B417" s="5">
        <v>10.7</v>
      </c>
      <c r="C417" s="5">
        <v>89</v>
      </c>
      <c r="D417" s="5">
        <v>8.9</v>
      </c>
      <c r="E417" s="5">
        <v>10.7</v>
      </c>
      <c r="F417" s="5">
        <v>4</v>
      </c>
      <c r="G417" s="5">
        <v>6.5</v>
      </c>
      <c r="H417" s="5">
        <v>1019.9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54.5</v>
      </c>
      <c r="O417">
        <v>217.1</v>
      </c>
      <c r="P417">
        <v>10.4</v>
      </c>
      <c r="Q417">
        <v>11</v>
      </c>
      <c r="R417" s="54">
        <v>0.28333333333333299</v>
      </c>
      <c r="T417" s="93">
        <f t="shared" si="9"/>
        <v>11</v>
      </c>
      <c r="U417" s="96">
        <f t="shared" si="10"/>
        <v>-1.6999999999999993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2"/>
      <c r="AD417" s="54">
        <v>0.28333333333333299</v>
      </c>
      <c r="AL417" s="726">
        <v>9.1</v>
      </c>
      <c r="AM417" s="726">
        <v>93</v>
      </c>
      <c r="AN417" s="726">
        <v>8</v>
      </c>
      <c r="AO417" s="726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5">
        <v>0.28333333333333299</v>
      </c>
    </row>
    <row r="418" spans="2:54" x14ac:dyDescent="0.25">
      <c r="B418" s="5">
        <v>10.7</v>
      </c>
      <c r="C418" s="5">
        <v>89</v>
      </c>
      <c r="D418" s="5">
        <v>8.9</v>
      </c>
      <c r="E418" s="5">
        <v>10.7</v>
      </c>
      <c r="F418" s="5">
        <v>5.4</v>
      </c>
      <c r="G418" s="5">
        <v>5.4</v>
      </c>
      <c r="H418" s="5">
        <v>1019.6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54.5</v>
      </c>
      <c r="O418">
        <v>217.1</v>
      </c>
      <c r="P418">
        <v>10.4</v>
      </c>
      <c r="Q418">
        <v>11</v>
      </c>
      <c r="R418" s="54">
        <v>0.28402777777777799</v>
      </c>
      <c r="T418" s="93">
        <f t="shared" si="9"/>
        <v>11</v>
      </c>
      <c r="U418" s="96">
        <f t="shared" si="10"/>
        <v>-1.6999999999999993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2"/>
      <c r="AD418" s="54">
        <v>0.28402777777777799</v>
      </c>
      <c r="AL418" s="726">
        <v>9.1</v>
      </c>
      <c r="AM418" s="726">
        <v>93</v>
      </c>
      <c r="AN418" s="726">
        <v>8</v>
      </c>
      <c r="AO418" s="726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5">
        <v>0.28402777777777799</v>
      </c>
    </row>
    <row r="419" spans="2:54" x14ac:dyDescent="0.25">
      <c r="B419" s="5">
        <v>10.7</v>
      </c>
      <c r="C419" s="5">
        <v>89</v>
      </c>
      <c r="D419" s="5">
        <v>8.9</v>
      </c>
      <c r="E419" s="5">
        <v>10.7</v>
      </c>
      <c r="F419" s="5">
        <v>7.6</v>
      </c>
      <c r="G419" s="5">
        <v>9</v>
      </c>
      <c r="H419" s="5">
        <v>1019.8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54.5</v>
      </c>
      <c r="O419">
        <v>217.1</v>
      </c>
      <c r="P419">
        <v>10.4</v>
      </c>
      <c r="Q419">
        <v>11</v>
      </c>
      <c r="R419" s="54">
        <v>0.28472222222222199</v>
      </c>
      <c r="T419" s="93">
        <f t="shared" si="9"/>
        <v>11</v>
      </c>
      <c r="U419" s="96">
        <f t="shared" si="10"/>
        <v>-1.6999999999999993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2"/>
      <c r="AD419" s="54">
        <v>0.28472222222222199</v>
      </c>
      <c r="AL419" s="726">
        <v>9.1</v>
      </c>
      <c r="AM419" s="726">
        <v>93</v>
      </c>
      <c r="AN419" s="726">
        <v>8</v>
      </c>
      <c r="AO419" s="726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5">
        <v>0.28472222222222199</v>
      </c>
    </row>
    <row r="420" spans="2:54" x14ac:dyDescent="0.25">
      <c r="B420" s="5">
        <v>10.7</v>
      </c>
      <c r="C420" s="5">
        <v>89</v>
      </c>
      <c r="D420" s="5">
        <v>8.9</v>
      </c>
      <c r="E420" s="5">
        <v>10.7</v>
      </c>
      <c r="F420" s="5">
        <v>6.5</v>
      </c>
      <c r="G420" s="5">
        <v>6.5</v>
      </c>
      <c r="H420" s="5">
        <v>1019.9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54.5</v>
      </c>
      <c r="O420">
        <v>217.1</v>
      </c>
      <c r="P420">
        <v>10.4</v>
      </c>
      <c r="Q420">
        <v>11</v>
      </c>
      <c r="R420" s="54">
        <v>0.28541666666666698</v>
      </c>
      <c r="T420" s="93">
        <f t="shared" si="9"/>
        <v>11</v>
      </c>
      <c r="U420" s="96">
        <f t="shared" si="10"/>
        <v>-1.6999999999999993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2"/>
      <c r="AD420" s="54">
        <v>0.28541666666666698</v>
      </c>
      <c r="AL420" s="726">
        <v>9.1</v>
      </c>
      <c r="AM420" s="726">
        <v>93</v>
      </c>
      <c r="AN420" s="726">
        <v>8</v>
      </c>
      <c r="AO420" s="726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5">
        <v>0.28541666666666698</v>
      </c>
    </row>
    <row r="421" spans="2:54" x14ac:dyDescent="0.25">
      <c r="B421" s="5">
        <v>10.7</v>
      </c>
      <c r="C421" s="5">
        <v>89</v>
      </c>
      <c r="D421" s="5">
        <v>8.9</v>
      </c>
      <c r="E421" s="5">
        <v>10.7</v>
      </c>
      <c r="F421" s="5">
        <v>4</v>
      </c>
      <c r="G421" s="5">
        <v>5.8</v>
      </c>
      <c r="H421" s="5">
        <v>1019.7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54.5</v>
      </c>
      <c r="O421">
        <v>217.1</v>
      </c>
      <c r="P421">
        <v>10.4</v>
      </c>
      <c r="Q421">
        <v>11</v>
      </c>
      <c r="R421" s="54">
        <v>0.28611111111111098</v>
      </c>
      <c r="T421" s="93">
        <f t="shared" si="9"/>
        <v>11</v>
      </c>
      <c r="U421" s="96">
        <f t="shared" si="10"/>
        <v>-1.6999999999999993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2"/>
      <c r="AD421" s="54">
        <v>0.28611111111111098</v>
      </c>
      <c r="AL421" s="726">
        <v>9.1</v>
      </c>
      <c r="AM421" s="726">
        <v>93</v>
      </c>
      <c r="AN421" s="726">
        <v>8</v>
      </c>
      <c r="AO421" s="726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5">
        <v>0.28611111111111098</v>
      </c>
    </row>
    <row r="422" spans="2:54" x14ac:dyDescent="0.25">
      <c r="B422" s="5">
        <v>10.7</v>
      </c>
      <c r="C422" s="5">
        <v>89</v>
      </c>
      <c r="D422" s="5">
        <v>8.9</v>
      </c>
      <c r="E422" s="5">
        <v>10.7</v>
      </c>
      <c r="F422" s="5">
        <v>5.4</v>
      </c>
      <c r="G422" s="5">
        <v>6.5</v>
      </c>
      <c r="H422" s="5">
        <v>1019.8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54.5</v>
      </c>
      <c r="O422">
        <v>217.1</v>
      </c>
      <c r="P422">
        <v>10.4</v>
      </c>
      <c r="Q422">
        <v>11</v>
      </c>
      <c r="R422" s="54">
        <v>0.28680555555555598</v>
      </c>
      <c r="T422" s="93">
        <f t="shared" si="9"/>
        <v>11</v>
      </c>
      <c r="U422" s="96">
        <f t="shared" si="10"/>
        <v>-1.6999999999999993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2"/>
      <c r="AD422" s="54">
        <v>0.28680555555555598</v>
      </c>
      <c r="AL422" s="726">
        <v>9.1999999999999993</v>
      </c>
      <c r="AM422" s="726">
        <v>93</v>
      </c>
      <c r="AN422" s="726">
        <v>8.1</v>
      </c>
      <c r="AO422" s="726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5">
        <v>0.28680555555555598</v>
      </c>
    </row>
    <row r="423" spans="2:54" x14ac:dyDescent="0.25">
      <c r="B423" s="5">
        <v>10.7</v>
      </c>
      <c r="C423" s="5">
        <v>89</v>
      </c>
      <c r="D423" s="5">
        <v>8.9</v>
      </c>
      <c r="E423" s="5">
        <v>10.7</v>
      </c>
      <c r="F423" s="5">
        <v>5.4</v>
      </c>
      <c r="G423" s="5">
        <v>7.6</v>
      </c>
      <c r="H423" s="5">
        <v>1019.8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54.5</v>
      </c>
      <c r="O423">
        <v>217.1</v>
      </c>
      <c r="P423">
        <v>10.4</v>
      </c>
      <c r="Q423">
        <v>11</v>
      </c>
      <c r="R423" s="54">
        <v>0.28749999999999998</v>
      </c>
      <c r="T423" s="93">
        <f t="shared" si="9"/>
        <v>11</v>
      </c>
      <c r="U423" s="96">
        <f t="shared" si="10"/>
        <v>-1.6999999999999993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2"/>
      <c r="AD423" s="54">
        <v>0.28749999999999998</v>
      </c>
      <c r="AL423" s="726">
        <v>9.1</v>
      </c>
      <c r="AM423" s="726">
        <v>93</v>
      </c>
      <c r="AN423" s="726">
        <v>8</v>
      </c>
      <c r="AO423" s="726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5">
        <v>0.28749999999999998</v>
      </c>
    </row>
    <row r="424" spans="2:54" x14ac:dyDescent="0.25">
      <c r="B424" s="5">
        <v>10.7</v>
      </c>
      <c r="C424" s="5">
        <v>89</v>
      </c>
      <c r="D424" s="5">
        <v>8.9</v>
      </c>
      <c r="E424" s="5">
        <v>10.7</v>
      </c>
      <c r="F424" s="5">
        <v>6.5</v>
      </c>
      <c r="G424" s="5">
        <v>9</v>
      </c>
      <c r="H424" s="5">
        <v>1019.5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54.5</v>
      </c>
      <c r="O424">
        <v>217.1</v>
      </c>
      <c r="P424">
        <v>10.4</v>
      </c>
      <c r="Q424">
        <v>11</v>
      </c>
      <c r="R424" s="54">
        <v>0.28819444444444398</v>
      </c>
      <c r="T424" s="93">
        <f t="shared" si="9"/>
        <v>11</v>
      </c>
      <c r="U424" s="96">
        <f t="shared" si="10"/>
        <v>-1.6999999999999993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2"/>
      <c r="AD424" s="54">
        <v>0.28819444444444398</v>
      </c>
      <c r="AL424" s="726">
        <v>9.1</v>
      </c>
      <c r="AM424" s="726">
        <v>93</v>
      </c>
      <c r="AN424" s="726">
        <v>8</v>
      </c>
      <c r="AO424" s="726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5">
        <v>0.28819444444444398</v>
      </c>
    </row>
    <row r="425" spans="2:54" x14ac:dyDescent="0.25">
      <c r="B425" s="5">
        <v>10.7</v>
      </c>
      <c r="C425" s="5">
        <v>89</v>
      </c>
      <c r="D425" s="5">
        <v>8.9</v>
      </c>
      <c r="E425" s="5">
        <v>10.7</v>
      </c>
      <c r="F425" s="5">
        <v>5.8</v>
      </c>
      <c r="G425" s="5">
        <v>8.6</v>
      </c>
      <c r="H425" s="5">
        <v>1019.7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54.5</v>
      </c>
      <c r="O425">
        <v>217.1</v>
      </c>
      <c r="P425">
        <v>10.4</v>
      </c>
      <c r="Q425">
        <v>11</v>
      </c>
      <c r="R425" s="54">
        <v>0.28888888888888897</v>
      </c>
      <c r="T425" s="93">
        <f t="shared" si="9"/>
        <v>11</v>
      </c>
      <c r="U425" s="96">
        <f t="shared" si="10"/>
        <v>-1.6999999999999993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2"/>
      <c r="AD425" s="54">
        <v>0.28888888888888897</v>
      </c>
      <c r="AL425" s="726">
        <v>9.1</v>
      </c>
      <c r="AM425" s="726">
        <v>93</v>
      </c>
      <c r="AN425" s="726">
        <v>8</v>
      </c>
      <c r="AO425" s="726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5">
        <v>0.28888888888888897</v>
      </c>
    </row>
    <row r="426" spans="2:54" x14ac:dyDescent="0.25">
      <c r="B426" s="5">
        <v>10.7</v>
      </c>
      <c r="C426" s="5">
        <v>89</v>
      </c>
      <c r="D426" s="5">
        <v>8.9</v>
      </c>
      <c r="E426" s="5">
        <v>10.7</v>
      </c>
      <c r="F426" s="5">
        <v>3.2</v>
      </c>
      <c r="G426" s="5">
        <v>6.8</v>
      </c>
      <c r="H426" s="5">
        <v>1019.8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54.5</v>
      </c>
      <c r="O426">
        <v>217.1</v>
      </c>
      <c r="P426">
        <v>10.4</v>
      </c>
      <c r="Q426">
        <v>11</v>
      </c>
      <c r="R426" s="54">
        <v>0.28958333333333303</v>
      </c>
      <c r="T426" s="93">
        <f t="shared" si="9"/>
        <v>11</v>
      </c>
      <c r="U426" s="96">
        <f t="shared" si="10"/>
        <v>-1.6999999999999993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2"/>
      <c r="AD426" s="54">
        <v>0.28958333333333303</v>
      </c>
      <c r="AL426" s="726">
        <v>9.1</v>
      </c>
      <c r="AM426" s="726">
        <v>93</v>
      </c>
      <c r="AN426" s="726">
        <v>8</v>
      </c>
      <c r="AO426" s="726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5">
        <v>0.28958333333333303</v>
      </c>
    </row>
    <row r="427" spans="2:54" x14ac:dyDescent="0.25">
      <c r="B427" s="5">
        <v>10.7</v>
      </c>
      <c r="C427" s="5">
        <v>89</v>
      </c>
      <c r="D427" s="5">
        <v>8.9</v>
      </c>
      <c r="E427" s="5">
        <v>10.7</v>
      </c>
      <c r="F427" s="5">
        <v>6.8</v>
      </c>
      <c r="G427" s="5">
        <v>8.6</v>
      </c>
      <c r="H427" s="5">
        <v>1019.8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54.5</v>
      </c>
      <c r="O427">
        <v>217.1</v>
      </c>
      <c r="P427">
        <v>10.3</v>
      </c>
      <c r="Q427">
        <v>11</v>
      </c>
      <c r="R427" s="54">
        <v>0.29027777777777802</v>
      </c>
      <c r="T427" s="93">
        <f t="shared" si="9"/>
        <v>11</v>
      </c>
      <c r="U427" s="96">
        <f t="shared" si="10"/>
        <v>-1.6999999999999993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2"/>
      <c r="AD427" s="54">
        <v>0.29027777777777802</v>
      </c>
      <c r="AL427" s="726">
        <v>9.1</v>
      </c>
      <c r="AM427" s="726">
        <v>93</v>
      </c>
      <c r="AN427" s="726">
        <v>8</v>
      </c>
      <c r="AO427" s="726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5">
        <v>0.29027777777777802</v>
      </c>
    </row>
    <row r="428" spans="2:54" x14ac:dyDescent="0.25">
      <c r="B428" s="5">
        <v>10.7</v>
      </c>
      <c r="C428" s="5">
        <v>89</v>
      </c>
      <c r="D428" s="5">
        <v>8.9</v>
      </c>
      <c r="E428" s="5">
        <v>10.7</v>
      </c>
      <c r="F428" s="5">
        <v>5.8</v>
      </c>
      <c r="G428" s="5">
        <v>9</v>
      </c>
      <c r="H428" s="5">
        <v>1019.8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54.5</v>
      </c>
      <c r="O428">
        <v>217.1</v>
      </c>
      <c r="P428">
        <v>10.4</v>
      </c>
      <c r="Q428">
        <v>11</v>
      </c>
      <c r="R428" s="54">
        <v>0.29097222222222202</v>
      </c>
      <c r="T428" s="93">
        <f t="shared" si="9"/>
        <v>11</v>
      </c>
      <c r="U428" s="96">
        <f t="shared" si="10"/>
        <v>-1.6999999999999993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2"/>
      <c r="AD428" s="54">
        <v>0.29097222222222202</v>
      </c>
      <c r="AL428" s="726">
        <v>9.1</v>
      </c>
      <c r="AM428" s="726">
        <v>93</v>
      </c>
      <c r="AN428" s="726">
        <v>8</v>
      </c>
      <c r="AO428" s="726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5">
        <v>0.29097222222222202</v>
      </c>
    </row>
    <row r="429" spans="2:54" x14ac:dyDescent="0.25">
      <c r="B429" s="5">
        <v>10.7</v>
      </c>
      <c r="C429" s="5">
        <v>89</v>
      </c>
      <c r="D429" s="5">
        <v>8.9</v>
      </c>
      <c r="E429" s="5">
        <v>10.7</v>
      </c>
      <c r="F429" s="5">
        <v>2.9</v>
      </c>
      <c r="G429" s="5">
        <v>8.3000000000000007</v>
      </c>
      <c r="H429" s="5">
        <v>1019.8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54.5</v>
      </c>
      <c r="O429">
        <v>217.1</v>
      </c>
      <c r="P429">
        <v>10.4</v>
      </c>
      <c r="Q429">
        <v>11</v>
      </c>
      <c r="R429" s="54">
        <v>0.29166666666666702</v>
      </c>
      <c r="T429" s="93">
        <f t="shared" si="9"/>
        <v>11</v>
      </c>
      <c r="U429" s="96">
        <f t="shared" si="10"/>
        <v>-1.6999999999999993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2"/>
      <c r="AD429" s="54">
        <v>0.29166666666666702</v>
      </c>
      <c r="AL429" s="726">
        <v>9.1</v>
      </c>
      <c r="AM429" s="726">
        <v>93</v>
      </c>
      <c r="AN429" s="726">
        <v>8</v>
      </c>
      <c r="AO429" s="726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5">
        <v>0.29166666666666702</v>
      </c>
    </row>
    <row r="430" spans="2:54" x14ac:dyDescent="0.25">
      <c r="B430" s="5">
        <v>10.7</v>
      </c>
      <c r="C430" s="5">
        <v>89</v>
      </c>
      <c r="D430" s="5">
        <v>8.9</v>
      </c>
      <c r="E430" s="5">
        <v>10.7</v>
      </c>
      <c r="F430" s="5">
        <v>6.1</v>
      </c>
      <c r="G430" s="5">
        <v>6.8</v>
      </c>
      <c r="H430" s="5">
        <v>1019.7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54.5</v>
      </c>
      <c r="O430">
        <v>217.1</v>
      </c>
      <c r="P430">
        <v>10.4</v>
      </c>
      <c r="Q430">
        <v>11</v>
      </c>
      <c r="R430" s="54">
        <v>0.29236111111111102</v>
      </c>
      <c r="T430" s="93">
        <f t="shared" si="9"/>
        <v>11</v>
      </c>
      <c r="U430" s="96">
        <f t="shared" si="10"/>
        <v>-1.6999999999999993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2"/>
      <c r="AD430" s="54">
        <v>0.29236111111111102</v>
      </c>
      <c r="AL430" s="726">
        <v>9.1</v>
      </c>
      <c r="AM430" s="726">
        <v>93</v>
      </c>
      <c r="AN430" s="726">
        <v>8</v>
      </c>
      <c r="AO430" s="726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5">
        <v>0.29236111111111102</v>
      </c>
    </row>
    <row r="431" spans="2:54" x14ac:dyDescent="0.25">
      <c r="B431" s="5">
        <v>10.7</v>
      </c>
      <c r="C431" s="5">
        <v>89</v>
      </c>
      <c r="D431" s="5">
        <v>8.9</v>
      </c>
      <c r="E431" s="5">
        <v>10.7</v>
      </c>
      <c r="F431" s="5">
        <v>4.7</v>
      </c>
      <c r="G431" s="5">
        <v>7.2</v>
      </c>
      <c r="H431" s="5">
        <v>1019.9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54.5</v>
      </c>
      <c r="O431">
        <v>217.1</v>
      </c>
      <c r="P431">
        <v>10.4</v>
      </c>
      <c r="Q431">
        <v>11</v>
      </c>
      <c r="R431" s="54">
        <v>0.29305555555555601</v>
      </c>
      <c r="T431" s="93">
        <f t="shared" si="9"/>
        <v>11</v>
      </c>
      <c r="U431" s="96">
        <f t="shared" si="10"/>
        <v>-1.6999999999999993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2"/>
      <c r="AD431" s="54">
        <v>0.29305555555555601</v>
      </c>
      <c r="AL431" s="726">
        <v>9.1</v>
      </c>
      <c r="AM431" s="726">
        <v>93</v>
      </c>
      <c r="AN431" s="726">
        <v>8</v>
      </c>
      <c r="AO431" s="726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5">
        <v>0.29305555555555601</v>
      </c>
    </row>
    <row r="432" spans="2:54" x14ac:dyDescent="0.25">
      <c r="B432" s="5">
        <v>10.7</v>
      </c>
      <c r="C432" s="5">
        <v>89</v>
      </c>
      <c r="D432" s="5">
        <v>8.9</v>
      </c>
      <c r="E432" s="5">
        <v>10.7</v>
      </c>
      <c r="F432" s="5">
        <v>10.4</v>
      </c>
      <c r="G432" s="5">
        <v>10.8</v>
      </c>
      <c r="H432" s="5">
        <v>1019.9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54.5</v>
      </c>
      <c r="O432">
        <v>217.1</v>
      </c>
      <c r="P432">
        <v>10.3</v>
      </c>
      <c r="Q432">
        <v>11</v>
      </c>
      <c r="R432" s="54">
        <v>0.29375000000000001</v>
      </c>
      <c r="T432" s="93">
        <f t="shared" si="9"/>
        <v>11</v>
      </c>
      <c r="U432" s="96">
        <f t="shared" si="10"/>
        <v>-1.6999999999999993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2"/>
      <c r="AD432" s="54">
        <v>0.29375000000000001</v>
      </c>
      <c r="AL432" s="726">
        <v>9.1</v>
      </c>
      <c r="AM432" s="726">
        <v>93</v>
      </c>
      <c r="AN432" s="726">
        <v>8</v>
      </c>
      <c r="AO432" s="726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5">
        <v>0.29375000000000001</v>
      </c>
    </row>
    <row r="433" spans="2:54" x14ac:dyDescent="0.25">
      <c r="B433" s="5">
        <v>10.7</v>
      </c>
      <c r="C433" s="5">
        <v>89</v>
      </c>
      <c r="D433" s="5">
        <v>8.9</v>
      </c>
      <c r="E433" s="5">
        <v>10.7</v>
      </c>
      <c r="F433" s="5">
        <v>4.3</v>
      </c>
      <c r="G433" s="5">
        <v>6.1</v>
      </c>
      <c r="H433" s="5">
        <v>1019.9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54.5</v>
      </c>
      <c r="O433">
        <v>217.1</v>
      </c>
      <c r="P433">
        <v>10.4</v>
      </c>
      <c r="Q433">
        <v>11</v>
      </c>
      <c r="R433" s="54">
        <v>0.29444444444444401</v>
      </c>
      <c r="T433" s="93">
        <f t="shared" si="9"/>
        <v>11</v>
      </c>
      <c r="U433" s="96">
        <f t="shared" si="10"/>
        <v>-1.6999999999999993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2"/>
      <c r="AD433" s="54">
        <v>0.29444444444444401</v>
      </c>
      <c r="AL433" s="726">
        <v>9.1</v>
      </c>
      <c r="AM433" s="726">
        <v>93</v>
      </c>
      <c r="AN433" s="726">
        <v>8</v>
      </c>
      <c r="AO433" s="726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5">
        <v>0.29444444444444401</v>
      </c>
    </row>
    <row r="434" spans="2:54" x14ac:dyDescent="0.25">
      <c r="B434" s="5">
        <v>10.7</v>
      </c>
      <c r="C434" s="5">
        <v>89</v>
      </c>
      <c r="D434" s="5">
        <v>8.9</v>
      </c>
      <c r="E434" s="5">
        <v>10.7</v>
      </c>
      <c r="F434" s="5">
        <v>4</v>
      </c>
      <c r="G434" s="5">
        <v>4.7</v>
      </c>
      <c r="H434" s="5">
        <v>1019.9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54.5</v>
      </c>
      <c r="O434">
        <v>217.1</v>
      </c>
      <c r="P434">
        <v>10.4</v>
      </c>
      <c r="Q434">
        <v>11</v>
      </c>
      <c r="R434" s="54">
        <v>0.29513888888888901</v>
      </c>
      <c r="T434" s="93">
        <f t="shared" ref="T434:T497" si="12">MAX($P434,$Q434)</f>
        <v>11</v>
      </c>
      <c r="U434" s="96">
        <f t="shared" si="10"/>
        <v>-1.6999999999999993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2"/>
      <c r="AD434" s="54">
        <v>0.29513888888888901</v>
      </c>
      <c r="AL434" s="726">
        <v>9.1</v>
      </c>
      <c r="AM434" s="726">
        <v>93</v>
      </c>
      <c r="AN434" s="726">
        <v>8</v>
      </c>
      <c r="AO434" s="726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5">
        <v>0.29513888888888901</v>
      </c>
    </row>
    <row r="435" spans="2:54" x14ac:dyDescent="0.25">
      <c r="B435" s="5">
        <v>10.7</v>
      </c>
      <c r="C435" s="5">
        <v>89</v>
      </c>
      <c r="D435" s="5">
        <v>8.9</v>
      </c>
      <c r="E435" s="5">
        <v>10.7</v>
      </c>
      <c r="F435" s="5">
        <v>6.1</v>
      </c>
      <c r="G435" s="5">
        <v>6.1</v>
      </c>
      <c r="H435" s="5">
        <v>1019.9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54.5</v>
      </c>
      <c r="O435">
        <v>217.1</v>
      </c>
      <c r="P435">
        <v>10.4</v>
      </c>
      <c r="Q435">
        <v>11</v>
      </c>
      <c r="R435" s="54">
        <v>0.295833333333333</v>
      </c>
      <c r="T435" s="93">
        <f t="shared" si="12"/>
        <v>11</v>
      </c>
      <c r="U435" s="96">
        <f t="shared" ref="U435:U458" si="14">(T435-B435)-2</f>
        <v>-1.6999999999999993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2"/>
      <c r="AD435" s="54">
        <v>0.295833333333333</v>
      </c>
      <c r="AL435" s="726">
        <v>9.1</v>
      </c>
      <c r="AM435" s="726">
        <v>93</v>
      </c>
      <c r="AN435" s="726">
        <v>8</v>
      </c>
      <c r="AO435" s="726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5">
        <v>0.295833333333333</v>
      </c>
    </row>
    <row r="436" spans="2:54" x14ac:dyDescent="0.25">
      <c r="B436" s="5">
        <v>10.7</v>
      </c>
      <c r="C436" s="5">
        <v>89</v>
      </c>
      <c r="D436" s="5">
        <v>8.9</v>
      </c>
      <c r="E436" s="5">
        <v>10.7</v>
      </c>
      <c r="F436" s="5">
        <v>12.2</v>
      </c>
      <c r="G436" s="5">
        <v>13.3</v>
      </c>
      <c r="H436" s="5">
        <v>1019.7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54.5</v>
      </c>
      <c r="O436">
        <v>217.1</v>
      </c>
      <c r="P436">
        <v>10.4</v>
      </c>
      <c r="Q436">
        <v>11</v>
      </c>
      <c r="R436" s="54">
        <v>0.296527777777778</v>
      </c>
      <c r="T436" s="93">
        <f t="shared" si="12"/>
        <v>11</v>
      </c>
      <c r="U436" s="96">
        <f t="shared" si="14"/>
        <v>-1.6999999999999993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2"/>
      <c r="AD436" s="54">
        <v>0.296527777777778</v>
      </c>
      <c r="AL436" s="726">
        <v>9.1999999999999993</v>
      </c>
      <c r="AM436" s="726">
        <v>93</v>
      </c>
      <c r="AN436" s="726">
        <v>8.1</v>
      </c>
      <c r="AO436" s="726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5">
        <v>0.296527777777778</v>
      </c>
    </row>
    <row r="437" spans="2:54" x14ac:dyDescent="0.25">
      <c r="B437" s="5">
        <v>10.7</v>
      </c>
      <c r="C437" s="5">
        <v>89</v>
      </c>
      <c r="D437" s="5">
        <v>8.9</v>
      </c>
      <c r="E437" s="5">
        <v>10.7</v>
      </c>
      <c r="F437" s="5">
        <v>3.2</v>
      </c>
      <c r="G437" s="5">
        <v>4</v>
      </c>
      <c r="H437" s="5">
        <v>1019.7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54.5</v>
      </c>
      <c r="O437">
        <v>217.1</v>
      </c>
      <c r="P437">
        <v>10.3</v>
      </c>
      <c r="Q437">
        <v>11</v>
      </c>
      <c r="R437" s="54">
        <v>0.297222222222222</v>
      </c>
      <c r="T437" s="93">
        <f t="shared" si="12"/>
        <v>11</v>
      </c>
      <c r="U437" s="96">
        <f t="shared" si="14"/>
        <v>-1.6999999999999993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2"/>
      <c r="AD437" s="54">
        <v>0.297222222222222</v>
      </c>
      <c r="AL437" s="726">
        <v>9.1999999999999993</v>
      </c>
      <c r="AM437" s="726">
        <v>93</v>
      </c>
      <c r="AN437" s="726">
        <v>8.1</v>
      </c>
      <c r="AO437" s="726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5">
        <v>0.297222222222222</v>
      </c>
    </row>
    <row r="438" spans="2:54" x14ac:dyDescent="0.25">
      <c r="B438" s="5">
        <v>10.7</v>
      </c>
      <c r="C438" s="5">
        <v>89</v>
      </c>
      <c r="D438" s="5">
        <v>8.9</v>
      </c>
      <c r="E438" s="5">
        <v>10.7</v>
      </c>
      <c r="F438" s="5">
        <v>8.3000000000000007</v>
      </c>
      <c r="G438" s="5">
        <v>9</v>
      </c>
      <c r="H438" s="5">
        <v>1019.8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54.5</v>
      </c>
      <c r="O438">
        <v>217.1</v>
      </c>
      <c r="P438">
        <v>10.4</v>
      </c>
      <c r="Q438">
        <v>11</v>
      </c>
      <c r="R438" s="54">
        <v>0.297916666666667</v>
      </c>
      <c r="T438" s="93">
        <f t="shared" si="12"/>
        <v>11</v>
      </c>
      <c r="U438" s="96">
        <f t="shared" si="14"/>
        <v>-1.6999999999999993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2"/>
      <c r="AD438" s="54">
        <v>0.297916666666667</v>
      </c>
      <c r="AL438" s="726">
        <v>9.1999999999999993</v>
      </c>
      <c r="AM438" s="726">
        <v>93</v>
      </c>
      <c r="AN438" s="726">
        <v>8.1</v>
      </c>
      <c r="AO438" s="726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5">
        <v>0.297916666666667</v>
      </c>
    </row>
    <row r="439" spans="2:54" x14ac:dyDescent="0.25">
      <c r="B439" s="5">
        <v>10.7</v>
      </c>
      <c r="C439" s="5">
        <v>89</v>
      </c>
      <c r="D439" s="5">
        <v>8.9</v>
      </c>
      <c r="E439" s="5">
        <v>10.7</v>
      </c>
      <c r="F439" s="5">
        <v>4.7</v>
      </c>
      <c r="G439" s="5">
        <v>7.6</v>
      </c>
      <c r="H439" s="5">
        <v>1019.6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54.5</v>
      </c>
      <c r="O439">
        <v>217.1</v>
      </c>
      <c r="P439">
        <v>10.3</v>
      </c>
      <c r="Q439">
        <v>10.9</v>
      </c>
      <c r="R439" s="54">
        <v>0.29861111111111099</v>
      </c>
      <c r="T439" s="93">
        <f t="shared" si="12"/>
        <v>10.9</v>
      </c>
      <c r="U439" s="96">
        <f t="shared" si="14"/>
        <v>-1.7999999999999989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2"/>
      <c r="AD439" s="54">
        <v>0.29861111111111099</v>
      </c>
      <c r="AL439" s="726">
        <v>9.1999999999999993</v>
      </c>
      <c r="AM439" s="726">
        <v>93</v>
      </c>
      <c r="AN439" s="726">
        <v>8.1</v>
      </c>
      <c r="AO439" s="726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5">
        <v>0.29861111111111099</v>
      </c>
    </row>
    <row r="440" spans="2:54" x14ac:dyDescent="0.25">
      <c r="B440" s="5">
        <v>10.7</v>
      </c>
      <c r="C440" s="5">
        <v>89</v>
      </c>
      <c r="D440" s="5">
        <v>8.9</v>
      </c>
      <c r="E440" s="5">
        <v>10.7</v>
      </c>
      <c r="F440" s="5">
        <v>5</v>
      </c>
      <c r="G440" s="5">
        <v>6.5</v>
      </c>
      <c r="H440" s="5">
        <v>1019.8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54.5</v>
      </c>
      <c r="O440">
        <v>217.1</v>
      </c>
      <c r="P440">
        <v>10.3</v>
      </c>
      <c r="Q440">
        <v>10.9</v>
      </c>
      <c r="R440" s="54">
        <v>0.29930555555555599</v>
      </c>
      <c r="T440" s="93">
        <f t="shared" si="12"/>
        <v>10.9</v>
      </c>
      <c r="U440" s="96">
        <f t="shared" si="14"/>
        <v>-1.7999999999999989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2"/>
      <c r="AD440" s="54">
        <v>0.29930555555555599</v>
      </c>
      <c r="AL440" s="726">
        <v>9.1999999999999993</v>
      </c>
      <c r="AM440" s="726">
        <v>93</v>
      </c>
      <c r="AN440" s="726">
        <v>8.1</v>
      </c>
      <c r="AO440" s="726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5">
        <v>0.29930555555555599</v>
      </c>
    </row>
    <row r="441" spans="2:54" x14ac:dyDescent="0.25">
      <c r="B441" s="5">
        <v>10.7</v>
      </c>
      <c r="C441" s="5">
        <v>89</v>
      </c>
      <c r="D441" s="5">
        <v>8.9</v>
      </c>
      <c r="E441" s="5">
        <v>10.7</v>
      </c>
      <c r="F441" s="5">
        <v>5</v>
      </c>
      <c r="G441" s="5">
        <v>7.2</v>
      </c>
      <c r="H441" s="5">
        <v>1019.8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54.5</v>
      </c>
      <c r="O441">
        <v>217.1</v>
      </c>
      <c r="P441">
        <v>10.3</v>
      </c>
      <c r="Q441">
        <v>10.9</v>
      </c>
      <c r="R441" s="54">
        <v>0.3</v>
      </c>
      <c r="T441" s="93">
        <f t="shared" si="12"/>
        <v>10.9</v>
      </c>
      <c r="U441" s="96">
        <f t="shared" si="14"/>
        <v>-1.7999999999999989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2"/>
      <c r="AD441" s="54">
        <v>0.3</v>
      </c>
      <c r="AL441" s="726">
        <v>9.1999999999999993</v>
      </c>
      <c r="AM441" s="726">
        <v>93</v>
      </c>
      <c r="AN441" s="726">
        <v>8.1</v>
      </c>
      <c r="AO441" s="726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5">
        <v>0.3</v>
      </c>
    </row>
    <row r="442" spans="2:54" x14ac:dyDescent="0.25">
      <c r="B442" s="5">
        <v>10.7</v>
      </c>
      <c r="C442" s="5">
        <v>89</v>
      </c>
      <c r="D442" s="5">
        <v>8.9</v>
      </c>
      <c r="E442" s="5">
        <v>10.7</v>
      </c>
      <c r="F442" s="5">
        <v>1.8</v>
      </c>
      <c r="G442" s="5">
        <v>7.9</v>
      </c>
      <c r="H442" s="5">
        <v>1019.6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54.5</v>
      </c>
      <c r="O442">
        <v>217.1</v>
      </c>
      <c r="P442">
        <v>10.3</v>
      </c>
      <c r="Q442">
        <v>10.9</v>
      </c>
      <c r="R442" s="54">
        <v>0.30069444444444399</v>
      </c>
      <c r="T442" s="93">
        <f t="shared" si="12"/>
        <v>10.9</v>
      </c>
      <c r="U442" s="96">
        <f t="shared" si="14"/>
        <v>-1.7999999999999989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2"/>
      <c r="AD442" s="54">
        <v>0.30069444444444399</v>
      </c>
      <c r="AL442" s="726">
        <v>9.1999999999999993</v>
      </c>
      <c r="AM442" s="726">
        <v>93</v>
      </c>
      <c r="AN442" s="726">
        <v>8.1</v>
      </c>
      <c r="AO442" s="726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5">
        <v>0.30069444444444399</v>
      </c>
    </row>
    <row r="443" spans="2:54" x14ac:dyDescent="0.25">
      <c r="B443" s="5">
        <v>10.7</v>
      </c>
      <c r="C443" s="5">
        <v>89</v>
      </c>
      <c r="D443" s="5">
        <v>8.9</v>
      </c>
      <c r="E443" s="5">
        <v>10.7</v>
      </c>
      <c r="F443" s="5">
        <v>3.6</v>
      </c>
      <c r="G443" s="5">
        <v>5.8</v>
      </c>
      <c r="H443" s="5">
        <v>1019.4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54.5</v>
      </c>
      <c r="O443">
        <v>217.1</v>
      </c>
      <c r="P443">
        <v>10.3</v>
      </c>
      <c r="Q443">
        <v>10.9</v>
      </c>
      <c r="R443" s="54">
        <v>0.30138888888888898</v>
      </c>
      <c r="T443" s="93">
        <f t="shared" si="12"/>
        <v>10.9</v>
      </c>
      <c r="U443" s="96">
        <f t="shared" si="14"/>
        <v>-1.7999999999999989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2"/>
      <c r="AD443" s="54">
        <v>0.30138888888888898</v>
      </c>
      <c r="AL443" s="726">
        <v>9.3000000000000007</v>
      </c>
      <c r="AM443" s="726">
        <v>93</v>
      </c>
      <c r="AN443" s="726">
        <v>8.1999999999999993</v>
      </c>
      <c r="AO443" s="726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5">
        <v>0.30138888888888898</v>
      </c>
    </row>
    <row r="444" spans="2:54" x14ac:dyDescent="0.25">
      <c r="B444" s="5">
        <v>10.7</v>
      </c>
      <c r="C444" s="5">
        <v>89</v>
      </c>
      <c r="D444" s="5">
        <v>8.9</v>
      </c>
      <c r="E444" s="5">
        <v>10.7</v>
      </c>
      <c r="F444" s="5">
        <v>12.6</v>
      </c>
      <c r="G444" s="5">
        <v>15.1</v>
      </c>
      <c r="H444" s="5">
        <v>1019.6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54.5</v>
      </c>
      <c r="O444">
        <v>217.1</v>
      </c>
      <c r="P444">
        <v>10.3</v>
      </c>
      <c r="Q444">
        <v>10.9</v>
      </c>
      <c r="R444" s="54">
        <v>0.30208333333333298</v>
      </c>
      <c r="T444" s="93">
        <f t="shared" si="12"/>
        <v>10.9</v>
      </c>
      <c r="U444" s="96">
        <f t="shared" si="14"/>
        <v>-1.7999999999999989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2"/>
      <c r="AD444" s="54">
        <v>0.30208333333333298</v>
      </c>
      <c r="AL444" s="726">
        <v>9.3000000000000007</v>
      </c>
      <c r="AM444" s="726">
        <v>93</v>
      </c>
      <c r="AN444" s="726">
        <v>8.1999999999999993</v>
      </c>
      <c r="AO444" s="726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5">
        <v>0.30208333333333298</v>
      </c>
    </row>
    <row r="445" spans="2:54" x14ac:dyDescent="0.25">
      <c r="B445" s="5">
        <v>10.7</v>
      </c>
      <c r="C445" s="5">
        <v>89</v>
      </c>
      <c r="D445" s="5">
        <v>8.9</v>
      </c>
      <c r="E445" s="5">
        <v>10.7</v>
      </c>
      <c r="F445" s="5">
        <v>4.3</v>
      </c>
      <c r="G445" s="5">
        <v>6.1</v>
      </c>
      <c r="H445" s="5">
        <v>1019.6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54.5</v>
      </c>
      <c r="O445">
        <v>217.1</v>
      </c>
      <c r="P445">
        <v>10.3</v>
      </c>
      <c r="Q445">
        <v>10.9</v>
      </c>
      <c r="R445" s="54">
        <v>0.30277777777777798</v>
      </c>
      <c r="T445" s="93">
        <f t="shared" si="12"/>
        <v>10.9</v>
      </c>
      <c r="U445" s="96">
        <f t="shared" si="14"/>
        <v>-1.7999999999999989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2"/>
      <c r="AD445" s="54">
        <v>0.30277777777777798</v>
      </c>
      <c r="AL445" s="726">
        <v>9.4</v>
      </c>
      <c r="AM445" s="726">
        <v>93</v>
      </c>
      <c r="AN445" s="726">
        <v>8.3000000000000007</v>
      </c>
      <c r="AO445" s="726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5">
        <v>0.30277777777777798</v>
      </c>
    </row>
    <row r="446" spans="2:54" x14ac:dyDescent="0.25">
      <c r="B446" s="5">
        <v>10.7</v>
      </c>
      <c r="C446" s="5">
        <v>89</v>
      </c>
      <c r="D446" s="5">
        <v>8.9</v>
      </c>
      <c r="E446" s="5">
        <v>10.7</v>
      </c>
      <c r="F446" s="5">
        <v>4.3</v>
      </c>
      <c r="G446" s="5">
        <v>5.4</v>
      </c>
      <c r="H446" s="5">
        <v>1019.6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54.5</v>
      </c>
      <c r="O446">
        <v>217.1</v>
      </c>
      <c r="P446">
        <v>10.3</v>
      </c>
      <c r="Q446">
        <v>10.9</v>
      </c>
      <c r="R446" s="54">
        <v>0.30347222222222198</v>
      </c>
      <c r="T446" s="93">
        <f t="shared" si="12"/>
        <v>10.9</v>
      </c>
      <c r="U446" s="96">
        <f t="shared" si="14"/>
        <v>-1.7999999999999989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2"/>
      <c r="AD446" s="54">
        <v>0.30347222222222198</v>
      </c>
      <c r="AL446" s="726">
        <v>9.4</v>
      </c>
      <c r="AM446" s="726">
        <v>93</v>
      </c>
      <c r="AN446" s="726">
        <v>8.3000000000000007</v>
      </c>
      <c r="AO446" s="726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5">
        <v>0.30347222222222198</v>
      </c>
    </row>
    <row r="447" spans="2:54" x14ac:dyDescent="0.25">
      <c r="B447" s="5">
        <v>10.7</v>
      </c>
      <c r="C447" s="5">
        <v>89</v>
      </c>
      <c r="D447" s="5">
        <v>8.9</v>
      </c>
      <c r="E447" s="5">
        <v>10.7</v>
      </c>
      <c r="F447" s="5">
        <v>7.6</v>
      </c>
      <c r="G447" s="5">
        <v>8.6</v>
      </c>
      <c r="H447" s="5">
        <v>1019.6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54.5</v>
      </c>
      <c r="O447">
        <v>217.1</v>
      </c>
      <c r="P447">
        <v>10.3</v>
      </c>
      <c r="Q447">
        <v>10.9</v>
      </c>
      <c r="R447" s="54">
        <v>0.30416666666666697</v>
      </c>
      <c r="T447" s="93">
        <f t="shared" si="12"/>
        <v>10.9</v>
      </c>
      <c r="U447" s="96">
        <f t="shared" si="14"/>
        <v>-1.7999999999999989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2"/>
      <c r="AD447" s="54">
        <v>0.30416666666666697</v>
      </c>
      <c r="AL447" s="726">
        <v>9.4</v>
      </c>
      <c r="AM447" s="726">
        <v>93</v>
      </c>
      <c r="AN447" s="726">
        <v>8.3000000000000007</v>
      </c>
      <c r="AO447" s="726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5">
        <v>0.30416666666666697</v>
      </c>
    </row>
    <row r="448" spans="2:54" x14ac:dyDescent="0.25">
      <c r="B448" s="5">
        <v>10.7</v>
      </c>
      <c r="C448" s="5">
        <v>89</v>
      </c>
      <c r="D448" s="5">
        <v>8.9</v>
      </c>
      <c r="E448" s="5">
        <v>10.7</v>
      </c>
      <c r="F448" s="5">
        <v>7.9</v>
      </c>
      <c r="G448" s="5">
        <v>10.1</v>
      </c>
      <c r="H448" s="5">
        <v>1019.6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54.5</v>
      </c>
      <c r="O448">
        <v>217.1</v>
      </c>
      <c r="P448">
        <v>10.199999999999999</v>
      </c>
      <c r="Q448">
        <v>10.9</v>
      </c>
      <c r="R448" s="54">
        <v>0.30486111111111103</v>
      </c>
      <c r="T448" s="93">
        <f t="shared" si="12"/>
        <v>10.9</v>
      </c>
      <c r="U448" s="96">
        <f t="shared" si="14"/>
        <v>-1.7999999999999989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2"/>
      <c r="AD448" s="54">
        <v>0.30486111111111103</v>
      </c>
      <c r="AL448" s="726">
        <v>9.4</v>
      </c>
      <c r="AM448" s="726">
        <v>93</v>
      </c>
      <c r="AN448" s="726">
        <v>8.3000000000000007</v>
      </c>
      <c r="AO448" s="726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5">
        <v>0.30486111111111103</v>
      </c>
    </row>
    <row r="449" spans="2:54" x14ac:dyDescent="0.25">
      <c r="B449" s="5">
        <v>10.7</v>
      </c>
      <c r="C449" s="5">
        <v>89</v>
      </c>
      <c r="D449" s="5">
        <v>8.9</v>
      </c>
      <c r="E449" s="5">
        <v>10.7</v>
      </c>
      <c r="F449" s="5">
        <v>5</v>
      </c>
      <c r="G449" s="5">
        <v>6.1</v>
      </c>
      <c r="H449" s="5">
        <v>1019.5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54.5</v>
      </c>
      <c r="O449">
        <v>217.1</v>
      </c>
      <c r="P449">
        <v>10.199999999999999</v>
      </c>
      <c r="Q449">
        <v>10.9</v>
      </c>
      <c r="R449" s="54">
        <v>0.30555555555555602</v>
      </c>
      <c r="T449" s="93">
        <f t="shared" si="12"/>
        <v>10.9</v>
      </c>
      <c r="U449" s="96">
        <f t="shared" si="14"/>
        <v>-1.7999999999999989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2"/>
      <c r="AD449" s="54">
        <v>0.30555555555555602</v>
      </c>
      <c r="AL449" s="726">
        <v>9.4</v>
      </c>
      <c r="AM449" s="726">
        <v>93</v>
      </c>
      <c r="AN449" s="726">
        <v>8.3000000000000007</v>
      </c>
      <c r="AO449" s="726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5">
        <v>0.30555555555555602</v>
      </c>
    </row>
    <row r="450" spans="2:54" x14ac:dyDescent="0.25">
      <c r="B450" s="5">
        <v>10.7</v>
      </c>
      <c r="C450" s="5">
        <v>89</v>
      </c>
      <c r="D450" s="5">
        <v>8.9</v>
      </c>
      <c r="E450" s="5">
        <v>10.7</v>
      </c>
      <c r="F450" s="5">
        <v>7.6</v>
      </c>
      <c r="G450" s="5">
        <v>8.6</v>
      </c>
      <c r="H450" s="5">
        <v>1019.6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54.5</v>
      </c>
      <c r="O450">
        <v>217.1</v>
      </c>
      <c r="P450">
        <v>10.3</v>
      </c>
      <c r="Q450">
        <v>10.8</v>
      </c>
      <c r="R450" s="54">
        <v>0.30625000000000002</v>
      </c>
      <c r="T450" s="93">
        <f t="shared" si="12"/>
        <v>10.8</v>
      </c>
      <c r="U450" s="96">
        <f t="shared" si="14"/>
        <v>-1.8999999999999986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2"/>
      <c r="AD450" s="54">
        <v>0.30625000000000002</v>
      </c>
      <c r="AL450" s="726">
        <v>9.5</v>
      </c>
      <c r="AM450" s="726">
        <v>93</v>
      </c>
      <c r="AN450" s="726">
        <v>8.4</v>
      </c>
      <c r="AO450" s="726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5">
        <v>0.30625000000000002</v>
      </c>
    </row>
    <row r="451" spans="2:54" x14ac:dyDescent="0.25">
      <c r="B451" s="5">
        <v>10.7</v>
      </c>
      <c r="C451" s="5">
        <v>89</v>
      </c>
      <c r="D451" s="5">
        <v>8.9</v>
      </c>
      <c r="E451" s="5">
        <v>10.7</v>
      </c>
      <c r="F451" s="5">
        <v>2.9</v>
      </c>
      <c r="G451" s="5">
        <v>4.7</v>
      </c>
      <c r="H451" s="5">
        <v>1019.5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54.5</v>
      </c>
      <c r="O451">
        <v>217.1</v>
      </c>
      <c r="P451">
        <v>10.3</v>
      </c>
      <c r="Q451">
        <v>10.8</v>
      </c>
      <c r="R451" s="54">
        <v>0.30694444444444402</v>
      </c>
      <c r="T451" s="93">
        <f t="shared" si="12"/>
        <v>10.8</v>
      </c>
      <c r="U451" s="96">
        <f t="shared" si="14"/>
        <v>-1.8999999999999986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2"/>
      <c r="AD451" s="54">
        <v>0.30694444444444402</v>
      </c>
      <c r="AL451" s="726">
        <v>9.5</v>
      </c>
      <c r="AM451" s="726">
        <v>93</v>
      </c>
      <c r="AN451" s="726">
        <v>8.4</v>
      </c>
      <c r="AO451" s="726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5">
        <v>0.30694444444444402</v>
      </c>
    </row>
    <row r="452" spans="2:54" x14ac:dyDescent="0.25">
      <c r="B452" s="5">
        <v>10.7</v>
      </c>
      <c r="C452" s="5">
        <v>89</v>
      </c>
      <c r="D452" s="5">
        <v>8.9</v>
      </c>
      <c r="E452" s="5">
        <v>10.7</v>
      </c>
      <c r="F452" s="5">
        <v>5</v>
      </c>
      <c r="G452" s="5">
        <v>7.9</v>
      </c>
      <c r="H452" s="5">
        <v>1019.6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54.5</v>
      </c>
      <c r="O452">
        <v>217.1</v>
      </c>
      <c r="P452">
        <v>10.3</v>
      </c>
      <c r="Q452">
        <v>10.9</v>
      </c>
      <c r="R452" s="54">
        <v>0.30763888888888902</v>
      </c>
      <c r="T452" s="93">
        <f t="shared" si="12"/>
        <v>10.9</v>
      </c>
      <c r="U452" s="96">
        <f t="shared" si="14"/>
        <v>-1.7999999999999989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2"/>
      <c r="AD452" s="54">
        <v>0.30763888888888902</v>
      </c>
      <c r="AL452" s="726">
        <v>9.5</v>
      </c>
      <c r="AM452" s="726">
        <v>93</v>
      </c>
      <c r="AN452" s="726">
        <v>8.4</v>
      </c>
      <c r="AO452" s="726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5">
        <v>0.30763888888888902</v>
      </c>
    </row>
    <row r="453" spans="2:54" x14ac:dyDescent="0.25">
      <c r="B453" s="5">
        <v>10.7</v>
      </c>
      <c r="C453" s="5">
        <v>89</v>
      </c>
      <c r="D453" s="5">
        <v>8.9</v>
      </c>
      <c r="E453" s="5">
        <v>10.7</v>
      </c>
      <c r="F453" s="5">
        <v>4.3</v>
      </c>
      <c r="G453" s="5">
        <v>10.8</v>
      </c>
      <c r="H453" s="5">
        <v>1019.5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54.5</v>
      </c>
      <c r="O453">
        <v>217.1</v>
      </c>
      <c r="P453">
        <v>10.199999999999999</v>
      </c>
      <c r="Q453">
        <v>10.8</v>
      </c>
      <c r="R453" s="54">
        <v>0.30833333333333302</v>
      </c>
      <c r="T453" s="93">
        <f t="shared" si="12"/>
        <v>10.8</v>
      </c>
      <c r="U453" s="96">
        <f t="shared" si="14"/>
        <v>-1.8999999999999986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2"/>
      <c r="AD453" s="54">
        <v>0.30833333333333302</v>
      </c>
      <c r="AL453" s="726">
        <v>9.5</v>
      </c>
      <c r="AM453" s="726">
        <v>93</v>
      </c>
      <c r="AN453" s="726">
        <v>8.4</v>
      </c>
      <c r="AO453" s="726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5">
        <v>0.30833333333333302</v>
      </c>
    </row>
    <row r="454" spans="2:54" x14ac:dyDescent="0.25">
      <c r="B454" s="5">
        <v>10.7</v>
      </c>
      <c r="C454" s="5">
        <v>89</v>
      </c>
      <c r="D454" s="5">
        <v>8.9</v>
      </c>
      <c r="E454" s="5">
        <v>10.7</v>
      </c>
      <c r="F454" s="5">
        <v>1.8</v>
      </c>
      <c r="G454" s="5">
        <v>4.7</v>
      </c>
      <c r="H454" s="5">
        <v>1019.8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54.5</v>
      </c>
      <c r="O454">
        <v>217.1</v>
      </c>
      <c r="P454">
        <v>10.199999999999999</v>
      </c>
      <c r="Q454">
        <v>10.8</v>
      </c>
      <c r="R454" s="54">
        <v>0.30902777777777801</v>
      </c>
      <c r="T454" s="93">
        <f t="shared" si="12"/>
        <v>10.8</v>
      </c>
      <c r="U454" s="96">
        <f t="shared" si="14"/>
        <v>-1.8999999999999986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2"/>
      <c r="AD454" s="54">
        <v>0.30902777777777801</v>
      </c>
      <c r="AL454" s="726">
        <v>9.5</v>
      </c>
      <c r="AM454" s="726">
        <v>93</v>
      </c>
      <c r="AN454" s="726">
        <v>8.4</v>
      </c>
      <c r="AO454" s="726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5">
        <v>0.30902777777777801</v>
      </c>
    </row>
    <row r="455" spans="2:54" x14ac:dyDescent="0.25">
      <c r="B455" s="5">
        <v>10.7</v>
      </c>
      <c r="C455" s="5">
        <v>89</v>
      </c>
      <c r="D455" s="5">
        <v>8.9</v>
      </c>
      <c r="E455" s="5">
        <v>10.7</v>
      </c>
      <c r="F455" s="5">
        <v>6.1</v>
      </c>
      <c r="G455" s="5">
        <v>6.8</v>
      </c>
      <c r="H455" s="5">
        <v>1019.6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54.5</v>
      </c>
      <c r="O455">
        <v>217.1</v>
      </c>
      <c r="P455">
        <v>10.199999999999999</v>
      </c>
      <c r="Q455">
        <v>10.9</v>
      </c>
      <c r="R455" s="54">
        <v>0.30972222222222201</v>
      </c>
      <c r="T455" s="93">
        <f t="shared" si="12"/>
        <v>10.9</v>
      </c>
      <c r="U455" s="96">
        <f t="shared" si="14"/>
        <v>-1.7999999999999989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2"/>
      <c r="AD455" s="54">
        <v>0.30972222222222201</v>
      </c>
      <c r="AL455" s="726">
        <v>9.5</v>
      </c>
      <c r="AM455" s="726">
        <v>93</v>
      </c>
      <c r="AN455" s="726">
        <v>8.4</v>
      </c>
      <c r="AO455" s="726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5">
        <v>0.30972222222222201</v>
      </c>
    </row>
    <row r="456" spans="2:54" x14ac:dyDescent="0.25">
      <c r="B456" s="5">
        <v>10.7</v>
      </c>
      <c r="C456" s="5">
        <v>89</v>
      </c>
      <c r="D456" s="5">
        <v>8.9</v>
      </c>
      <c r="E456" s="5">
        <v>10.7</v>
      </c>
      <c r="F456" s="5">
        <v>5</v>
      </c>
      <c r="G456" s="5">
        <v>5.8</v>
      </c>
      <c r="H456" s="5">
        <v>1019.5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54.5</v>
      </c>
      <c r="O456">
        <v>217.1</v>
      </c>
      <c r="P456">
        <v>10.3</v>
      </c>
      <c r="Q456">
        <v>10.9</v>
      </c>
      <c r="R456" s="54">
        <v>0.31041666666666701</v>
      </c>
      <c r="T456" s="93">
        <f t="shared" si="12"/>
        <v>10.9</v>
      </c>
      <c r="U456" s="96">
        <f t="shared" si="14"/>
        <v>-1.7999999999999989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2"/>
      <c r="AD456" s="54">
        <v>0.31041666666666701</v>
      </c>
      <c r="AL456" s="726">
        <v>9.5</v>
      </c>
      <c r="AM456" s="726">
        <v>93</v>
      </c>
      <c r="AN456" s="726">
        <v>8.4</v>
      </c>
      <c r="AO456" s="726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5">
        <v>0.31041666666666701</v>
      </c>
    </row>
    <row r="457" spans="2:54" x14ac:dyDescent="0.25">
      <c r="B457" s="5">
        <v>10.7</v>
      </c>
      <c r="C457" s="5">
        <v>89</v>
      </c>
      <c r="D457" s="5">
        <v>8.9</v>
      </c>
      <c r="E457" s="5">
        <v>10.7</v>
      </c>
      <c r="F457" s="5">
        <v>7.2</v>
      </c>
      <c r="G457" s="5">
        <v>10.4</v>
      </c>
      <c r="H457" s="5">
        <v>1019.5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54.5</v>
      </c>
      <c r="O457">
        <v>217.1</v>
      </c>
      <c r="P457">
        <v>10.3</v>
      </c>
      <c r="Q457">
        <v>10.9</v>
      </c>
      <c r="R457" s="54">
        <v>0.31111111111111101</v>
      </c>
      <c r="T457" s="93">
        <f t="shared" si="12"/>
        <v>10.9</v>
      </c>
      <c r="U457" s="96">
        <f t="shared" si="14"/>
        <v>-1.7999999999999989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2"/>
      <c r="AD457" s="54">
        <v>0.31111111111111101</v>
      </c>
      <c r="AL457" s="726">
        <v>9.5</v>
      </c>
      <c r="AM457" s="726">
        <v>93</v>
      </c>
      <c r="AN457" s="726">
        <v>8.4</v>
      </c>
      <c r="AO457" s="726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5">
        <v>0.31111111111111101</v>
      </c>
    </row>
    <row r="458" spans="2:54" x14ac:dyDescent="0.25">
      <c r="B458" s="5">
        <v>10.7</v>
      </c>
      <c r="C458" s="5">
        <v>89</v>
      </c>
      <c r="D458" s="5">
        <v>8.9</v>
      </c>
      <c r="E458" s="5">
        <v>10.7</v>
      </c>
      <c r="F458" s="5">
        <v>10.1</v>
      </c>
      <c r="G458" s="5">
        <v>11.9</v>
      </c>
      <c r="H458" s="5">
        <v>1019.4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54.5</v>
      </c>
      <c r="O458">
        <v>217.1</v>
      </c>
      <c r="P458">
        <v>10.199999999999999</v>
      </c>
      <c r="Q458">
        <v>10.9</v>
      </c>
      <c r="R458" s="54">
        <v>0.311805555555556</v>
      </c>
      <c r="T458" s="93">
        <f t="shared" si="12"/>
        <v>10.9</v>
      </c>
      <c r="U458" s="96">
        <f t="shared" si="14"/>
        <v>-1.7999999999999989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2"/>
      <c r="AD458" s="54">
        <v>0.311805555555556</v>
      </c>
      <c r="AL458" s="726">
        <v>9.5</v>
      </c>
      <c r="AM458" s="726">
        <v>93</v>
      </c>
      <c r="AN458" s="726">
        <v>8.4</v>
      </c>
      <c r="AO458" s="726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5">
        <v>0.311805555555556</v>
      </c>
    </row>
    <row r="459" spans="2:54" x14ac:dyDescent="0.25">
      <c r="B459" s="5">
        <v>10.7</v>
      </c>
      <c r="C459" s="5">
        <v>89</v>
      </c>
      <c r="D459" s="5">
        <v>8.9</v>
      </c>
      <c r="E459" s="5">
        <v>10.7</v>
      </c>
      <c r="F459" s="5">
        <v>5</v>
      </c>
      <c r="G459" s="5">
        <v>6.5</v>
      </c>
      <c r="H459" s="5">
        <v>1019.5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54.5</v>
      </c>
      <c r="O459">
        <v>217.1</v>
      </c>
      <c r="P459">
        <v>10.199999999999999</v>
      </c>
      <c r="Q459">
        <v>10.9</v>
      </c>
      <c r="R459" s="54">
        <v>0.3125</v>
      </c>
      <c r="T459" s="93">
        <f t="shared" si="12"/>
        <v>10.9</v>
      </c>
      <c r="U459" s="96">
        <f>(T459-B459)-3</f>
        <v>-2.7999999999999989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2"/>
      <c r="AD459" s="54">
        <v>0.3125</v>
      </c>
      <c r="AL459" s="726">
        <v>9.5</v>
      </c>
      <c r="AM459" s="726">
        <v>93</v>
      </c>
      <c r="AN459" s="726">
        <v>8.4</v>
      </c>
      <c r="AO459" s="726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5">
        <v>0.3125</v>
      </c>
    </row>
    <row r="460" spans="2:54" x14ac:dyDescent="0.25">
      <c r="B460" s="5">
        <v>10.7</v>
      </c>
      <c r="C460" s="5">
        <v>89</v>
      </c>
      <c r="D460" s="5">
        <v>8.9</v>
      </c>
      <c r="E460" s="5">
        <v>10.7</v>
      </c>
      <c r="F460" s="5">
        <v>6.5</v>
      </c>
      <c r="G460" s="5">
        <v>11.5</v>
      </c>
      <c r="H460" s="5">
        <v>1019.4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54.5</v>
      </c>
      <c r="O460">
        <v>217.1</v>
      </c>
      <c r="P460">
        <v>10.199999999999999</v>
      </c>
      <c r="Q460">
        <v>10.9</v>
      </c>
      <c r="R460" s="54">
        <v>0.313194444444444</v>
      </c>
      <c r="T460" s="93">
        <f t="shared" si="12"/>
        <v>10.9</v>
      </c>
      <c r="U460" s="96">
        <f>(T460-B460)-3</f>
        <v>-2.7999999999999989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2"/>
      <c r="AD460" s="54">
        <v>0.313194444444444</v>
      </c>
      <c r="AL460" s="726">
        <v>9.5</v>
      </c>
      <c r="AM460" s="726">
        <v>93</v>
      </c>
      <c r="AN460" s="726">
        <v>8.4</v>
      </c>
      <c r="AO460" s="726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5">
        <v>0.313194444444444</v>
      </c>
    </row>
    <row r="461" spans="2:54" x14ac:dyDescent="0.25">
      <c r="B461" s="5">
        <v>10.7</v>
      </c>
      <c r="C461" s="5">
        <v>89</v>
      </c>
      <c r="D461" s="5">
        <v>8.9</v>
      </c>
      <c r="E461" s="5">
        <v>10.7</v>
      </c>
      <c r="F461" s="5">
        <v>5.4</v>
      </c>
      <c r="G461" s="5">
        <v>7.2</v>
      </c>
      <c r="H461" s="5">
        <v>1019.4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54.5</v>
      </c>
      <c r="O461">
        <v>217.1</v>
      </c>
      <c r="P461">
        <v>10.199999999999999</v>
      </c>
      <c r="Q461">
        <v>10.8</v>
      </c>
      <c r="R461" s="54">
        <v>0.31388888888888899</v>
      </c>
      <c r="T461" s="93">
        <f t="shared" si="12"/>
        <v>10.8</v>
      </c>
      <c r="U461" s="96">
        <f>(T461-B461)-4</f>
        <v>-3.8999999999999986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2"/>
      <c r="AD461" s="54">
        <v>0.31388888888888899</v>
      </c>
      <c r="AL461" s="726">
        <v>9.4</v>
      </c>
      <c r="AM461" s="726">
        <v>93</v>
      </c>
      <c r="AN461" s="726">
        <v>8.3000000000000007</v>
      </c>
      <c r="AO461" s="726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5">
        <v>0.31388888888888899</v>
      </c>
    </row>
    <row r="462" spans="2:54" x14ac:dyDescent="0.25">
      <c r="B462" s="5">
        <v>10.7</v>
      </c>
      <c r="C462" s="5">
        <v>89</v>
      </c>
      <c r="D462" s="5">
        <v>8.9</v>
      </c>
      <c r="E462" s="5">
        <v>10.7</v>
      </c>
      <c r="F462" s="5">
        <v>10.4</v>
      </c>
      <c r="G462" s="5">
        <v>10.4</v>
      </c>
      <c r="H462" s="5">
        <v>1019.6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54.5</v>
      </c>
      <c r="O462">
        <v>217.1</v>
      </c>
      <c r="P462">
        <v>10.199999999999999</v>
      </c>
      <c r="Q462">
        <v>10.8</v>
      </c>
      <c r="R462" s="54">
        <v>0.31458333333333299</v>
      </c>
      <c r="T462" s="93">
        <f t="shared" si="12"/>
        <v>10.8</v>
      </c>
      <c r="U462" s="96">
        <f t="shared" ref="U462:U525" si="16">(T462-B462)-4</f>
        <v>-3.8999999999999986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2"/>
      <c r="AD462" s="54">
        <v>0.31458333333333299</v>
      </c>
      <c r="AL462" s="726">
        <v>9.4</v>
      </c>
      <c r="AM462" s="726">
        <v>93</v>
      </c>
      <c r="AN462" s="726">
        <v>8.3000000000000007</v>
      </c>
      <c r="AO462" s="726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5">
        <v>0.31458333333333299</v>
      </c>
    </row>
    <row r="463" spans="2:54" x14ac:dyDescent="0.25">
      <c r="B463" s="5">
        <v>10.7</v>
      </c>
      <c r="C463" s="5">
        <v>89</v>
      </c>
      <c r="D463" s="5">
        <v>8.9</v>
      </c>
      <c r="E463" s="5">
        <v>10.7</v>
      </c>
      <c r="F463" s="5">
        <v>9.4</v>
      </c>
      <c r="G463" s="5">
        <v>9.4</v>
      </c>
      <c r="H463" s="5">
        <v>1019.5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54.5</v>
      </c>
      <c r="O463">
        <v>217.1</v>
      </c>
      <c r="P463">
        <v>10.199999999999999</v>
      </c>
      <c r="Q463">
        <v>10.8</v>
      </c>
      <c r="R463" s="54">
        <v>0.31527777777777799</v>
      </c>
      <c r="T463" s="93">
        <f t="shared" si="12"/>
        <v>10.8</v>
      </c>
      <c r="U463" s="96">
        <f t="shared" si="16"/>
        <v>-3.8999999999999986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2"/>
      <c r="AD463" s="54">
        <v>0.31527777777777799</v>
      </c>
      <c r="AL463" s="726">
        <v>9.4</v>
      </c>
      <c r="AM463" s="726">
        <v>93</v>
      </c>
      <c r="AN463" s="726">
        <v>8.3000000000000007</v>
      </c>
      <c r="AO463" s="726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5">
        <v>0.31527777777777799</v>
      </c>
    </row>
    <row r="464" spans="2:54" x14ac:dyDescent="0.25">
      <c r="B464" s="5">
        <v>10.7</v>
      </c>
      <c r="C464" s="5">
        <v>89</v>
      </c>
      <c r="D464" s="5">
        <v>8.9</v>
      </c>
      <c r="E464" s="5">
        <v>10.7</v>
      </c>
      <c r="F464" s="5">
        <v>6.1</v>
      </c>
      <c r="G464" s="5">
        <v>7.6</v>
      </c>
      <c r="H464" s="5">
        <v>1019.3</v>
      </c>
      <c r="I464" s="5">
        <v>10</v>
      </c>
      <c r="J464" s="5">
        <v>0</v>
      </c>
      <c r="K464" s="5">
        <v>0</v>
      </c>
      <c r="L464" s="5">
        <v>0</v>
      </c>
      <c r="M464" s="5">
        <v>0</v>
      </c>
      <c r="N464">
        <v>54.5</v>
      </c>
      <c r="O464">
        <v>217.1</v>
      </c>
      <c r="P464">
        <v>10.199999999999999</v>
      </c>
      <c r="Q464">
        <v>10.8</v>
      </c>
      <c r="R464" s="54">
        <v>0.31597222222222199</v>
      </c>
      <c r="T464" s="93">
        <f t="shared" si="12"/>
        <v>10.8</v>
      </c>
      <c r="U464" s="96">
        <f t="shared" si="16"/>
        <v>-3.8999999999999986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2"/>
      <c r="AD464" s="54">
        <v>0.31597222222222199</v>
      </c>
      <c r="AL464" s="726">
        <v>9.4</v>
      </c>
      <c r="AM464" s="726">
        <v>93</v>
      </c>
      <c r="AN464" s="726">
        <v>8.3000000000000007</v>
      </c>
      <c r="AO464" s="726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5">
        <v>0.31597222222222199</v>
      </c>
    </row>
    <row r="465" spans="2:54" x14ac:dyDescent="0.25">
      <c r="B465" s="5">
        <v>10.7</v>
      </c>
      <c r="C465" s="5">
        <v>89</v>
      </c>
      <c r="D465" s="5">
        <v>8.9</v>
      </c>
      <c r="E465" s="5">
        <v>10.7</v>
      </c>
      <c r="F465" s="5">
        <v>4.7</v>
      </c>
      <c r="G465" s="5">
        <v>8.3000000000000007</v>
      </c>
      <c r="H465" s="5">
        <v>1019.6</v>
      </c>
      <c r="I465" s="5">
        <v>10</v>
      </c>
      <c r="J465" s="5">
        <v>0</v>
      </c>
      <c r="K465" s="5">
        <v>0</v>
      </c>
      <c r="L465" s="5">
        <v>0</v>
      </c>
      <c r="M465" s="5">
        <v>0</v>
      </c>
      <c r="N465">
        <v>54.5</v>
      </c>
      <c r="O465">
        <v>217.1</v>
      </c>
      <c r="P465">
        <v>10.199999999999999</v>
      </c>
      <c r="Q465">
        <v>10.8</v>
      </c>
      <c r="R465" s="54">
        <v>0.31666666666666698</v>
      </c>
      <c r="T465" s="93">
        <f t="shared" si="12"/>
        <v>10.8</v>
      </c>
      <c r="U465" s="96">
        <f t="shared" si="16"/>
        <v>-3.8999999999999986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2"/>
      <c r="AD465" s="54">
        <v>0.31666666666666698</v>
      </c>
      <c r="AL465" s="726">
        <v>9.4</v>
      </c>
      <c r="AM465" s="726">
        <v>93</v>
      </c>
      <c r="AN465" s="726">
        <v>8.3000000000000007</v>
      </c>
      <c r="AO465" s="726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5">
        <v>0.31666666666666698</v>
      </c>
    </row>
    <row r="466" spans="2:54" x14ac:dyDescent="0.25">
      <c r="B466" s="5">
        <v>10.6</v>
      </c>
      <c r="C466" s="5">
        <v>89</v>
      </c>
      <c r="D466" s="5">
        <v>8.8000000000000007</v>
      </c>
      <c r="E466" s="5">
        <v>10.6</v>
      </c>
      <c r="F466" s="5">
        <v>0</v>
      </c>
      <c r="G466" s="5">
        <v>7.2</v>
      </c>
      <c r="H466" s="5">
        <v>1019.6</v>
      </c>
      <c r="I466" s="5">
        <v>10</v>
      </c>
      <c r="J466" s="5">
        <v>0</v>
      </c>
      <c r="K466" s="5">
        <v>0</v>
      </c>
      <c r="L466" s="5">
        <v>0</v>
      </c>
      <c r="M466" s="5">
        <v>0</v>
      </c>
      <c r="N466">
        <v>54.5</v>
      </c>
      <c r="O466">
        <v>217.1</v>
      </c>
      <c r="P466">
        <v>10.199999999999999</v>
      </c>
      <c r="Q466">
        <v>10.8</v>
      </c>
      <c r="R466" s="54">
        <v>0.31736111111111098</v>
      </c>
      <c r="T466" s="93">
        <f t="shared" si="12"/>
        <v>10.8</v>
      </c>
      <c r="U466" s="96">
        <f t="shared" si="16"/>
        <v>-3.7999999999999989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2"/>
      <c r="AD466" s="54">
        <v>0.31736111111111098</v>
      </c>
      <c r="AL466" s="726">
        <v>9.4</v>
      </c>
      <c r="AM466" s="726">
        <v>93</v>
      </c>
      <c r="AN466" s="726">
        <v>8.3000000000000007</v>
      </c>
      <c r="AO466" s="726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5">
        <v>0.31736111111111098</v>
      </c>
    </row>
    <row r="467" spans="2:54" x14ac:dyDescent="0.25">
      <c r="B467" s="5">
        <v>10.6</v>
      </c>
      <c r="C467" s="5">
        <v>89</v>
      </c>
      <c r="D467" s="5">
        <v>8.8000000000000007</v>
      </c>
      <c r="E467" s="5">
        <v>10.6</v>
      </c>
      <c r="F467" s="5">
        <v>6.5</v>
      </c>
      <c r="G467" s="5">
        <v>8.6</v>
      </c>
      <c r="H467" s="5">
        <v>1019.3</v>
      </c>
      <c r="I467" s="5">
        <v>20</v>
      </c>
      <c r="J467" s="5">
        <v>0</v>
      </c>
      <c r="K467" s="5">
        <v>0</v>
      </c>
      <c r="L467" s="5">
        <v>0</v>
      </c>
      <c r="M467" s="5">
        <v>0</v>
      </c>
      <c r="N467">
        <v>54.5</v>
      </c>
      <c r="O467">
        <v>217.1</v>
      </c>
      <c r="P467">
        <v>10.199999999999999</v>
      </c>
      <c r="Q467">
        <v>10.8</v>
      </c>
      <c r="R467" s="54">
        <v>0.31805555555555598</v>
      </c>
      <c r="T467" s="93">
        <f t="shared" si="12"/>
        <v>10.8</v>
      </c>
      <c r="U467" s="96">
        <f t="shared" si="16"/>
        <v>-3.7999999999999989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2"/>
      <c r="AD467" s="54">
        <v>0.31805555555555598</v>
      </c>
      <c r="AL467" s="726">
        <v>9.4</v>
      </c>
      <c r="AM467" s="726">
        <v>93</v>
      </c>
      <c r="AN467" s="726">
        <v>8.3000000000000007</v>
      </c>
      <c r="AO467" s="726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5">
        <v>0.31805555555555598</v>
      </c>
    </row>
    <row r="468" spans="2:54" x14ac:dyDescent="0.25">
      <c r="B468" s="5">
        <v>10.6</v>
      </c>
      <c r="C468" s="5">
        <v>89</v>
      </c>
      <c r="D468" s="5">
        <v>8.8000000000000007</v>
      </c>
      <c r="E468" s="5">
        <v>10.6</v>
      </c>
      <c r="F468" s="5">
        <v>8.3000000000000007</v>
      </c>
      <c r="G468" s="5">
        <v>8.3000000000000007</v>
      </c>
      <c r="H468" s="5">
        <v>1019.2</v>
      </c>
      <c r="I468" s="5">
        <v>20</v>
      </c>
      <c r="J468" s="5">
        <v>0</v>
      </c>
      <c r="K468" s="5">
        <v>0</v>
      </c>
      <c r="L468" s="5">
        <v>0</v>
      </c>
      <c r="M468" s="5">
        <v>0</v>
      </c>
      <c r="N468">
        <v>54.5</v>
      </c>
      <c r="O468">
        <v>217.1</v>
      </c>
      <c r="P468">
        <v>10.199999999999999</v>
      </c>
      <c r="Q468">
        <v>10.7</v>
      </c>
      <c r="R468" s="54">
        <v>0.31874999999999998</v>
      </c>
      <c r="T468" s="93">
        <f t="shared" si="12"/>
        <v>10.7</v>
      </c>
      <c r="U468" s="96">
        <f t="shared" si="16"/>
        <v>-3.9000000000000004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2"/>
      <c r="AD468" s="54">
        <v>0.31874999999999998</v>
      </c>
      <c r="AL468" s="726">
        <v>9.4</v>
      </c>
      <c r="AM468" s="726">
        <v>93</v>
      </c>
      <c r="AN468" s="726">
        <v>8.3000000000000007</v>
      </c>
      <c r="AO468" s="726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5">
        <v>0.31874999999999998</v>
      </c>
    </row>
    <row r="469" spans="2:54" x14ac:dyDescent="0.25">
      <c r="B469" s="5">
        <v>10.6</v>
      </c>
      <c r="C469" s="5">
        <v>89</v>
      </c>
      <c r="D469" s="5">
        <v>8.8000000000000007</v>
      </c>
      <c r="E469" s="5">
        <v>10.6</v>
      </c>
      <c r="F469" s="5">
        <v>6.1</v>
      </c>
      <c r="G469" s="5">
        <v>8.3000000000000007</v>
      </c>
      <c r="H469" s="5">
        <v>1019.2</v>
      </c>
      <c r="I469" s="5">
        <v>20</v>
      </c>
      <c r="J469" s="5">
        <v>0</v>
      </c>
      <c r="K469" s="5">
        <v>0</v>
      </c>
      <c r="L469" s="5">
        <v>0</v>
      </c>
      <c r="M469" s="5">
        <v>0</v>
      </c>
      <c r="N469">
        <v>54.5</v>
      </c>
      <c r="O469">
        <v>217.1</v>
      </c>
      <c r="P469">
        <v>10.199999999999999</v>
      </c>
      <c r="Q469">
        <v>10.7</v>
      </c>
      <c r="R469" s="54">
        <v>0.31944444444444398</v>
      </c>
      <c r="T469" s="93">
        <f t="shared" si="12"/>
        <v>10.7</v>
      </c>
      <c r="U469" s="96">
        <f t="shared" si="16"/>
        <v>-3.9000000000000004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2"/>
      <c r="AD469" s="54">
        <v>0.31944444444444398</v>
      </c>
      <c r="AL469" s="726">
        <v>9.4</v>
      </c>
      <c r="AM469" s="726">
        <v>93</v>
      </c>
      <c r="AN469" s="726">
        <v>8.3000000000000007</v>
      </c>
      <c r="AO469" s="726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5">
        <v>0.31944444444444398</v>
      </c>
    </row>
    <row r="470" spans="2:54" x14ac:dyDescent="0.25">
      <c r="B470" s="5">
        <v>10.6</v>
      </c>
      <c r="C470" s="5">
        <v>89</v>
      </c>
      <c r="D470" s="5">
        <v>8.8000000000000007</v>
      </c>
      <c r="E470" s="5">
        <v>10.6</v>
      </c>
      <c r="F470" s="5">
        <v>6.1</v>
      </c>
      <c r="G470" s="5">
        <v>6.8</v>
      </c>
      <c r="H470" s="5">
        <v>1019.4</v>
      </c>
      <c r="I470" s="5">
        <v>30</v>
      </c>
      <c r="J470" s="5">
        <v>0</v>
      </c>
      <c r="K470" s="5">
        <v>0</v>
      </c>
      <c r="L470" s="5">
        <v>0</v>
      </c>
      <c r="M470" s="5">
        <v>0</v>
      </c>
      <c r="N470">
        <v>54.5</v>
      </c>
      <c r="O470">
        <v>217.1</v>
      </c>
      <c r="P470">
        <v>10.1</v>
      </c>
      <c r="Q470">
        <v>10.7</v>
      </c>
      <c r="R470" s="54">
        <v>0.32013888888888897</v>
      </c>
      <c r="T470" s="93">
        <f t="shared" si="12"/>
        <v>10.7</v>
      </c>
      <c r="U470" s="96">
        <f t="shared" si="16"/>
        <v>-3.9000000000000004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2"/>
      <c r="AD470" s="54">
        <v>0.32013888888888897</v>
      </c>
      <c r="AL470" s="726">
        <v>9.4</v>
      </c>
      <c r="AM470" s="726">
        <v>93</v>
      </c>
      <c r="AN470" s="726">
        <v>8.3000000000000007</v>
      </c>
      <c r="AO470" s="726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5">
        <v>0.32013888888888897</v>
      </c>
    </row>
    <row r="471" spans="2:54" x14ac:dyDescent="0.25">
      <c r="B471" s="5">
        <v>10.6</v>
      </c>
      <c r="C471" s="5">
        <v>89</v>
      </c>
      <c r="D471" s="5">
        <v>8.8000000000000007</v>
      </c>
      <c r="E471" s="5">
        <v>10.6</v>
      </c>
      <c r="F471" s="5">
        <v>7.2</v>
      </c>
      <c r="G471" s="5">
        <v>7.9</v>
      </c>
      <c r="H471" s="5">
        <v>1019.4</v>
      </c>
      <c r="I471" s="5">
        <v>30</v>
      </c>
      <c r="J471" s="5">
        <v>0</v>
      </c>
      <c r="K471" s="5">
        <v>0</v>
      </c>
      <c r="L471" s="5">
        <v>0</v>
      </c>
      <c r="M471" s="5">
        <v>0</v>
      </c>
      <c r="N471">
        <v>54.5</v>
      </c>
      <c r="O471">
        <v>217.1</v>
      </c>
      <c r="P471">
        <v>10.1</v>
      </c>
      <c r="Q471">
        <v>10.7</v>
      </c>
      <c r="R471" s="54">
        <v>0.32083333333333303</v>
      </c>
      <c r="T471" s="93">
        <f t="shared" si="12"/>
        <v>10.7</v>
      </c>
      <c r="U471" s="96">
        <f t="shared" si="16"/>
        <v>-3.9000000000000004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2"/>
      <c r="AD471" s="54">
        <v>0.32083333333333303</v>
      </c>
      <c r="AL471" s="726">
        <v>9.4</v>
      </c>
      <c r="AM471" s="726">
        <v>93</v>
      </c>
      <c r="AN471" s="726">
        <v>8.3000000000000007</v>
      </c>
      <c r="AO471" s="726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5">
        <v>0.32083333333333303</v>
      </c>
    </row>
    <row r="472" spans="2:54" x14ac:dyDescent="0.25">
      <c r="B472" s="5">
        <v>10.6</v>
      </c>
      <c r="C472" s="5">
        <v>89</v>
      </c>
      <c r="D472" s="5">
        <v>8.8000000000000007</v>
      </c>
      <c r="E472" s="5">
        <v>10.6</v>
      </c>
      <c r="F472" s="5">
        <v>5.8</v>
      </c>
      <c r="G472" s="5">
        <v>6.1</v>
      </c>
      <c r="H472" s="5">
        <v>1019.5</v>
      </c>
      <c r="I472" s="5">
        <v>40</v>
      </c>
      <c r="J472" s="5">
        <v>0</v>
      </c>
      <c r="K472" s="5">
        <v>0</v>
      </c>
      <c r="L472" s="5">
        <v>0</v>
      </c>
      <c r="M472" s="5">
        <v>0</v>
      </c>
      <c r="N472">
        <v>54.5</v>
      </c>
      <c r="O472">
        <v>217.1</v>
      </c>
      <c r="P472">
        <v>10.1</v>
      </c>
      <c r="Q472">
        <v>10.7</v>
      </c>
      <c r="R472" s="54">
        <v>0.32152777777777802</v>
      </c>
      <c r="T472" s="93">
        <f t="shared" si="12"/>
        <v>10.7</v>
      </c>
      <c r="U472" s="96">
        <f t="shared" si="16"/>
        <v>-3.9000000000000004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2"/>
      <c r="AD472" s="54">
        <v>0.32152777777777802</v>
      </c>
      <c r="AL472" s="726">
        <v>9.4</v>
      </c>
      <c r="AM472" s="726">
        <v>93</v>
      </c>
      <c r="AN472" s="726">
        <v>8.3000000000000007</v>
      </c>
      <c r="AO472" s="726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5">
        <v>0.32152777777777802</v>
      </c>
    </row>
    <row r="473" spans="2:54" x14ac:dyDescent="0.25">
      <c r="B473" s="5">
        <v>10.6</v>
      </c>
      <c r="C473" s="5">
        <v>89</v>
      </c>
      <c r="D473" s="5">
        <v>8.8000000000000007</v>
      </c>
      <c r="E473" s="5">
        <v>10.6</v>
      </c>
      <c r="F473" s="5">
        <v>4.7</v>
      </c>
      <c r="G473" s="5">
        <v>8.3000000000000007</v>
      </c>
      <c r="H473" s="5">
        <v>1019.3</v>
      </c>
      <c r="I473" s="5">
        <v>50</v>
      </c>
      <c r="J473" s="5">
        <v>0</v>
      </c>
      <c r="K473" s="5">
        <v>0</v>
      </c>
      <c r="L473" s="5">
        <v>0</v>
      </c>
      <c r="M473" s="5">
        <v>0</v>
      </c>
      <c r="N473">
        <v>54.5</v>
      </c>
      <c r="O473">
        <v>217.1</v>
      </c>
      <c r="P473">
        <v>10.199999999999999</v>
      </c>
      <c r="Q473">
        <v>10.7</v>
      </c>
      <c r="R473" s="54">
        <v>0.32222222222222202</v>
      </c>
      <c r="T473" s="93">
        <f t="shared" si="12"/>
        <v>10.7</v>
      </c>
      <c r="U473" s="96">
        <f t="shared" si="16"/>
        <v>-3.9000000000000004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2"/>
      <c r="AD473" s="54">
        <v>0.32222222222222202</v>
      </c>
      <c r="AL473" s="726">
        <v>9.4</v>
      </c>
      <c r="AM473" s="726">
        <v>93</v>
      </c>
      <c r="AN473" s="726">
        <v>8.3000000000000007</v>
      </c>
      <c r="AO473" s="726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5">
        <v>0.32222222222222202</v>
      </c>
    </row>
    <row r="474" spans="2:54" x14ac:dyDescent="0.25">
      <c r="B474" s="5">
        <v>10.7</v>
      </c>
      <c r="C474" s="5">
        <v>89</v>
      </c>
      <c r="D474" s="5">
        <v>8.9</v>
      </c>
      <c r="E474" s="5">
        <v>10.7</v>
      </c>
      <c r="F474" s="5">
        <v>4.7</v>
      </c>
      <c r="G474" s="5">
        <v>7.2</v>
      </c>
      <c r="H474" s="5">
        <v>1019.3</v>
      </c>
      <c r="I474" s="5">
        <v>60</v>
      </c>
      <c r="J474" s="5">
        <v>0</v>
      </c>
      <c r="K474" s="5">
        <v>0</v>
      </c>
      <c r="L474" s="5">
        <v>0</v>
      </c>
      <c r="M474" s="5">
        <v>0</v>
      </c>
      <c r="N474">
        <v>54.5</v>
      </c>
      <c r="O474">
        <v>217.1</v>
      </c>
      <c r="P474">
        <v>10.199999999999999</v>
      </c>
      <c r="Q474">
        <v>10.8</v>
      </c>
      <c r="R474" s="54">
        <v>0.32291666666666702</v>
      </c>
      <c r="T474" s="93">
        <f t="shared" si="12"/>
        <v>10.8</v>
      </c>
      <c r="U474" s="96">
        <f t="shared" si="16"/>
        <v>-3.8999999999999986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2"/>
      <c r="AD474" s="54">
        <v>0.32291666666666702</v>
      </c>
      <c r="AL474" s="726">
        <v>9.4</v>
      </c>
      <c r="AM474" s="726">
        <v>93</v>
      </c>
      <c r="AN474" s="726">
        <v>8.3000000000000007</v>
      </c>
      <c r="AO474" s="726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5">
        <v>0.32291666666666702</v>
      </c>
    </row>
    <row r="475" spans="2:54" x14ac:dyDescent="0.25">
      <c r="B475" s="5">
        <v>10.7</v>
      </c>
      <c r="C475" s="5">
        <v>89</v>
      </c>
      <c r="D475" s="5">
        <v>8.9</v>
      </c>
      <c r="E475" s="5">
        <v>10.7</v>
      </c>
      <c r="F475" s="5">
        <v>7.6</v>
      </c>
      <c r="G475" s="5">
        <v>10.4</v>
      </c>
      <c r="H475" s="5">
        <v>1019.6</v>
      </c>
      <c r="I475" s="5">
        <v>70</v>
      </c>
      <c r="J475" s="5">
        <v>0</v>
      </c>
      <c r="K475" s="5">
        <v>0</v>
      </c>
      <c r="L475" s="5">
        <v>0</v>
      </c>
      <c r="M475" s="5">
        <v>0</v>
      </c>
      <c r="N475">
        <v>54.5</v>
      </c>
      <c r="O475">
        <v>217.1</v>
      </c>
      <c r="P475">
        <v>10.1</v>
      </c>
      <c r="Q475">
        <v>10.8</v>
      </c>
      <c r="R475" s="54">
        <v>0.32361111111111102</v>
      </c>
      <c r="T475" s="93">
        <f t="shared" si="12"/>
        <v>10.8</v>
      </c>
      <c r="U475" s="96">
        <f t="shared" si="16"/>
        <v>-3.8999999999999986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2"/>
      <c r="AD475" s="54">
        <v>0.32361111111111102</v>
      </c>
      <c r="AL475" s="726">
        <v>9.4</v>
      </c>
      <c r="AM475" s="726">
        <v>93</v>
      </c>
      <c r="AN475" s="726">
        <v>8.3000000000000007</v>
      </c>
      <c r="AO475" s="726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5">
        <v>0.32361111111111102</v>
      </c>
    </row>
    <row r="476" spans="2:54" x14ac:dyDescent="0.25">
      <c r="B476" s="5">
        <v>10.7</v>
      </c>
      <c r="C476" s="5">
        <v>89</v>
      </c>
      <c r="D476" s="5">
        <v>8.9</v>
      </c>
      <c r="E476" s="5">
        <v>10.7</v>
      </c>
      <c r="F476" s="5">
        <v>3.6</v>
      </c>
      <c r="G476" s="5">
        <v>6.5</v>
      </c>
      <c r="H476" s="5">
        <v>1019.3</v>
      </c>
      <c r="I476" s="5">
        <v>90</v>
      </c>
      <c r="J476" s="5">
        <v>0</v>
      </c>
      <c r="K476" s="5">
        <v>0</v>
      </c>
      <c r="L476" s="5">
        <v>0</v>
      </c>
      <c r="M476" s="5">
        <v>0</v>
      </c>
      <c r="N476">
        <v>54.5</v>
      </c>
      <c r="O476">
        <v>217.1</v>
      </c>
      <c r="P476">
        <v>10.1</v>
      </c>
      <c r="Q476">
        <v>10.8</v>
      </c>
      <c r="R476" s="54">
        <v>0.32430555555555601</v>
      </c>
      <c r="T476" s="93">
        <f t="shared" si="12"/>
        <v>10.8</v>
      </c>
      <c r="U476" s="96">
        <f t="shared" si="16"/>
        <v>-3.8999999999999986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2"/>
      <c r="AD476" s="54">
        <v>0.32430555555555601</v>
      </c>
      <c r="AL476" s="726">
        <v>9.5</v>
      </c>
      <c r="AM476" s="726">
        <v>93</v>
      </c>
      <c r="AN476" s="726">
        <v>8.4</v>
      </c>
      <c r="AO476" s="726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5">
        <v>0.32430555555555601</v>
      </c>
    </row>
    <row r="477" spans="2:54" x14ac:dyDescent="0.25">
      <c r="B477" s="5">
        <v>10.7</v>
      </c>
      <c r="C477" s="5">
        <v>89</v>
      </c>
      <c r="D477" s="5">
        <v>8.9</v>
      </c>
      <c r="E477" s="5">
        <v>10.7</v>
      </c>
      <c r="F477" s="5">
        <v>5</v>
      </c>
      <c r="G477" s="5">
        <v>7.2</v>
      </c>
      <c r="H477" s="5">
        <v>1019.3</v>
      </c>
      <c r="I477" s="5">
        <v>100</v>
      </c>
      <c r="J477" s="5">
        <v>0</v>
      </c>
      <c r="K477" s="5">
        <v>0</v>
      </c>
      <c r="L477" s="5">
        <v>0</v>
      </c>
      <c r="M477" s="5">
        <v>0</v>
      </c>
      <c r="N477">
        <v>54.5</v>
      </c>
      <c r="O477">
        <v>217.1</v>
      </c>
      <c r="P477">
        <v>10.1</v>
      </c>
      <c r="Q477">
        <v>10.8</v>
      </c>
      <c r="R477" s="54">
        <v>0.32500000000000001</v>
      </c>
      <c r="T477" s="93">
        <f t="shared" si="12"/>
        <v>10.8</v>
      </c>
      <c r="U477" s="96">
        <f t="shared" si="16"/>
        <v>-3.8999999999999986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2"/>
      <c r="AD477" s="54">
        <v>0.32500000000000001</v>
      </c>
      <c r="AL477" s="726">
        <v>9.4</v>
      </c>
      <c r="AM477" s="726">
        <v>93</v>
      </c>
      <c r="AN477" s="726">
        <v>8.3000000000000007</v>
      </c>
      <c r="AO477" s="726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5">
        <v>0.32500000000000001</v>
      </c>
    </row>
    <row r="478" spans="2:54" x14ac:dyDescent="0.25">
      <c r="B478" s="5">
        <v>10.7</v>
      </c>
      <c r="C478" s="5">
        <v>89</v>
      </c>
      <c r="D478" s="5">
        <v>8.9</v>
      </c>
      <c r="E478" s="5">
        <v>10.7</v>
      </c>
      <c r="F478" s="5">
        <v>4.7</v>
      </c>
      <c r="G478" s="5">
        <v>5.4</v>
      </c>
      <c r="H478" s="5">
        <v>1019.4</v>
      </c>
      <c r="I478" s="5">
        <v>120</v>
      </c>
      <c r="J478" s="5">
        <v>0</v>
      </c>
      <c r="K478" s="5">
        <v>0</v>
      </c>
      <c r="L478" s="5">
        <v>0</v>
      </c>
      <c r="M478" s="5">
        <v>0</v>
      </c>
      <c r="N478">
        <v>54.5</v>
      </c>
      <c r="O478">
        <v>217.1</v>
      </c>
      <c r="P478">
        <v>10.1</v>
      </c>
      <c r="Q478">
        <v>10.8</v>
      </c>
      <c r="R478" s="54">
        <v>0.32569444444444401</v>
      </c>
      <c r="T478" s="93">
        <f t="shared" si="12"/>
        <v>10.8</v>
      </c>
      <c r="U478" s="96">
        <f t="shared" si="16"/>
        <v>-3.8999999999999986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2"/>
      <c r="AD478" s="54">
        <v>0.32569444444444401</v>
      </c>
      <c r="AL478" s="726">
        <v>9.4</v>
      </c>
      <c r="AM478" s="726">
        <v>93</v>
      </c>
      <c r="AN478" s="726">
        <v>8.3000000000000007</v>
      </c>
      <c r="AO478" s="726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5">
        <v>0.32569444444444401</v>
      </c>
    </row>
    <row r="479" spans="2:54" x14ac:dyDescent="0.25">
      <c r="B479" s="5">
        <v>10.6</v>
      </c>
      <c r="C479" s="5">
        <v>89</v>
      </c>
      <c r="D479" s="5">
        <v>8.8000000000000007</v>
      </c>
      <c r="E479" s="5">
        <v>10.6</v>
      </c>
      <c r="F479" s="5">
        <v>4</v>
      </c>
      <c r="G479" s="5">
        <v>6.1</v>
      </c>
      <c r="H479" s="5">
        <v>1019.3</v>
      </c>
      <c r="I479" s="5">
        <v>140</v>
      </c>
      <c r="J479" s="5">
        <v>0</v>
      </c>
      <c r="K479" s="5">
        <v>0</v>
      </c>
      <c r="L479" s="5">
        <v>0</v>
      </c>
      <c r="M479" s="5">
        <v>0</v>
      </c>
      <c r="N479">
        <v>54.5</v>
      </c>
      <c r="O479">
        <v>217.1</v>
      </c>
      <c r="P479">
        <v>10.1</v>
      </c>
      <c r="Q479">
        <v>10.8</v>
      </c>
      <c r="R479" s="54">
        <v>0.32638888888888901</v>
      </c>
      <c r="T479" s="93">
        <f t="shared" si="12"/>
        <v>10.8</v>
      </c>
      <c r="U479" s="96">
        <f t="shared" si="16"/>
        <v>-3.7999999999999989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2"/>
      <c r="AD479" s="54">
        <v>0.32638888888888901</v>
      </c>
      <c r="AL479" s="726">
        <v>9.4</v>
      </c>
      <c r="AM479" s="726">
        <v>93</v>
      </c>
      <c r="AN479" s="726">
        <v>8.3000000000000007</v>
      </c>
      <c r="AO479" s="726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5">
        <v>0.32638888888888901</v>
      </c>
    </row>
    <row r="480" spans="2:54" x14ac:dyDescent="0.25">
      <c r="B480" s="5">
        <v>10.7</v>
      </c>
      <c r="C480" s="5">
        <v>89</v>
      </c>
      <c r="D480" s="5">
        <v>8.9</v>
      </c>
      <c r="E480" s="5">
        <v>10.7</v>
      </c>
      <c r="F480" s="5">
        <v>11.2</v>
      </c>
      <c r="G480" s="5">
        <v>14.4</v>
      </c>
      <c r="H480" s="5">
        <v>1019.5</v>
      </c>
      <c r="I480" s="5">
        <v>160</v>
      </c>
      <c r="J480" s="5">
        <v>0</v>
      </c>
      <c r="K480" s="5">
        <v>0</v>
      </c>
      <c r="L480" s="5">
        <v>0</v>
      </c>
      <c r="M480" s="5">
        <v>0</v>
      </c>
      <c r="N480">
        <v>54.5</v>
      </c>
      <c r="O480">
        <v>217.1</v>
      </c>
      <c r="P480">
        <v>10.1</v>
      </c>
      <c r="Q480">
        <v>10.8</v>
      </c>
      <c r="R480" s="54">
        <v>0.327083333333333</v>
      </c>
      <c r="T480" s="93">
        <f t="shared" si="12"/>
        <v>10.8</v>
      </c>
      <c r="U480" s="96">
        <f t="shared" si="16"/>
        <v>-3.8999999999999986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2"/>
      <c r="AD480" s="54">
        <v>0.327083333333333</v>
      </c>
      <c r="AL480" s="726">
        <v>9.4</v>
      </c>
      <c r="AM480" s="726">
        <v>93</v>
      </c>
      <c r="AN480" s="726">
        <v>8.3000000000000007</v>
      </c>
      <c r="AO480" s="726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5">
        <v>0.327083333333333</v>
      </c>
    </row>
    <row r="481" spans="2:54" x14ac:dyDescent="0.25">
      <c r="B481" s="5">
        <v>10.7</v>
      </c>
      <c r="C481" s="5">
        <v>89</v>
      </c>
      <c r="D481" s="5">
        <v>8.9</v>
      </c>
      <c r="E481" s="5">
        <v>10.7</v>
      </c>
      <c r="F481" s="5">
        <v>6.8</v>
      </c>
      <c r="G481" s="5">
        <v>7.6</v>
      </c>
      <c r="H481" s="5">
        <v>1019.4</v>
      </c>
      <c r="I481" s="5">
        <v>190</v>
      </c>
      <c r="J481" s="5">
        <v>0</v>
      </c>
      <c r="K481" s="5">
        <v>0</v>
      </c>
      <c r="L481" s="5">
        <v>0</v>
      </c>
      <c r="M481" s="5">
        <v>0</v>
      </c>
      <c r="N481">
        <v>54.5</v>
      </c>
      <c r="O481">
        <v>217.1</v>
      </c>
      <c r="P481">
        <v>10.1</v>
      </c>
      <c r="Q481">
        <v>10.8</v>
      </c>
      <c r="R481" s="54">
        <v>0.327777777777778</v>
      </c>
      <c r="T481" s="93">
        <f t="shared" si="12"/>
        <v>10.8</v>
      </c>
      <c r="U481" s="96">
        <f t="shared" si="16"/>
        <v>-3.8999999999999986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2"/>
      <c r="AD481" s="54">
        <v>0.327777777777778</v>
      </c>
      <c r="AL481" s="726">
        <v>9.4</v>
      </c>
      <c r="AM481" s="726">
        <v>93</v>
      </c>
      <c r="AN481" s="726">
        <v>8.3000000000000007</v>
      </c>
      <c r="AO481" s="726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5">
        <v>0.327777777777778</v>
      </c>
    </row>
    <row r="482" spans="2:54" x14ac:dyDescent="0.25">
      <c r="B482" s="5">
        <v>10.7</v>
      </c>
      <c r="C482" s="5">
        <v>89</v>
      </c>
      <c r="D482" s="5">
        <v>8.9</v>
      </c>
      <c r="E482" s="5">
        <v>10.7</v>
      </c>
      <c r="F482" s="5">
        <v>8.3000000000000007</v>
      </c>
      <c r="G482" s="5">
        <v>12.2</v>
      </c>
      <c r="H482" s="5">
        <v>1019.7</v>
      </c>
      <c r="I482" s="5">
        <v>210</v>
      </c>
      <c r="J482" s="5">
        <v>0</v>
      </c>
      <c r="K482" s="5">
        <v>0</v>
      </c>
      <c r="L482" s="5">
        <v>0</v>
      </c>
      <c r="M482" s="5">
        <v>0</v>
      </c>
      <c r="N482">
        <v>54.5</v>
      </c>
      <c r="O482">
        <v>217.1</v>
      </c>
      <c r="P482">
        <v>10.1</v>
      </c>
      <c r="Q482">
        <v>10.8</v>
      </c>
      <c r="R482" s="54">
        <v>0.328472222222222</v>
      </c>
      <c r="T482" s="93">
        <f t="shared" si="12"/>
        <v>10.8</v>
      </c>
      <c r="U482" s="96">
        <f t="shared" si="16"/>
        <v>-3.8999999999999986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2"/>
      <c r="AD482" s="54">
        <v>0.328472222222222</v>
      </c>
      <c r="AL482" s="726">
        <v>9.4</v>
      </c>
      <c r="AM482" s="726">
        <v>93</v>
      </c>
      <c r="AN482" s="726">
        <v>8.3000000000000007</v>
      </c>
      <c r="AO482" s="726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5">
        <v>0.328472222222222</v>
      </c>
    </row>
    <row r="483" spans="2:54" x14ac:dyDescent="0.25">
      <c r="B483" s="5">
        <v>10.7</v>
      </c>
      <c r="C483" s="5">
        <v>89</v>
      </c>
      <c r="D483" s="5">
        <v>8.9</v>
      </c>
      <c r="E483" s="5">
        <v>10.7</v>
      </c>
      <c r="F483" s="5">
        <v>10.1</v>
      </c>
      <c r="G483" s="5">
        <v>10.1</v>
      </c>
      <c r="H483" s="5">
        <v>1019.4</v>
      </c>
      <c r="I483" s="5">
        <v>240</v>
      </c>
      <c r="J483" s="5">
        <v>0</v>
      </c>
      <c r="K483" s="5">
        <v>0</v>
      </c>
      <c r="L483" s="5">
        <v>0</v>
      </c>
      <c r="M483" s="5">
        <v>0</v>
      </c>
      <c r="N483">
        <v>54.5</v>
      </c>
      <c r="O483">
        <v>217.1</v>
      </c>
      <c r="P483">
        <v>10.1</v>
      </c>
      <c r="Q483">
        <v>10.7</v>
      </c>
      <c r="R483" s="54">
        <v>0.329166666666667</v>
      </c>
      <c r="T483" s="93">
        <f t="shared" si="12"/>
        <v>10.7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2"/>
      <c r="AD483" s="54">
        <v>0.329166666666667</v>
      </c>
      <c r="AL483" s="726">
        <v>9.4</v>
      </c>
      <c r="AM483" s="726">
        <v>93</v>
      </c>
      <c r="AN483" s="726">
        <v>8.3000000000000007</v>
      </c>
      <c r="AO483" s="726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5">
        <v>0.329166666666667</v>
      </c>
    </row>
    <row r="484" spans="2:54" x14ac:dyDescent="0.25">
      <c r="B484" s="5">
        <v>10.7</v>
      </c>
      <c r="C484" s="5">
        <v>89</v>
      </c>
      <c r="D484" s="5">
        <v>8.9</v>
      </c>
      <c r="E484" s="5">
        <v>10.7</v>
      </c>
      <c r="F484" s="5">
        <v>2.5</v>
      </c>
      <c r="G484" s="5">
        <v>9.4</v>
      </c>
      <c r="H484" s="5">
        <v>1019.6</v>
      </c>
      <c r="I484" s="5">
        <v>260</v>
      </c>
      <c r="J484" s="5">
        <v>0</v>
      </c>
      <c r="K484" s="5">
        <v>0</v>
      </c>
      <c r="L484" s="5">
        <v>0</v>
      </c>
      <c r="M484" s="5">
        <v>0</v>
      </c>
      <c r="N484">
        <v>54.5</v>
      </c>
      <c r="O484">
        <v>217.1</v>
      </c>
      <c r="P484">
        <v>10.1</v>
      </c>
      <c r="Q484">
        <v>10.7</v>
      </c>
      <c r="R484" s="54">
        <v>0.32986111111111099</v>
      </c>
      <c r="T484" s="93">
        <f t="shared" si="12"/>
        <v>10.7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2"/>
      <c r="AD484" s="54">
        <v>0.32986111111111099</v>
      </c>
      <c r="AL484" s="726">
        <v>9.4</v>
      </c>
      <c r="AM484" s="726">
        <v>93</v>
      </c>
      <c r="AN484" s="726">
        <v>8.3000000000000007</v>
      </c>
      <c r="AO484" s="726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5">
        <v>0.32986111111111099</v>
      </c>
    </row>
    <row r="485" spans="2:54" x14ac:dyDescent="0.25">
      <c r="B485" s="5">
        <v>10.7</v>
      </c>
      <c r="C485" s="5">
        <v>89</v>
      </c>
      <c r="D485" s="5">
        <v>8.9</v>
      </c>
      <c r="E485" s="5">
        <v>10.7</v>
      </c>
      <c r="F485" s="5">
        <v>4.3</v>
      </c>
      <c r="G485" s="5">
        <v>7.6</v>
      </c>
      <c r="H485" s="5">
        <v>1019.6</v>
      </c>
      <c r="I485" s="5">
        <v>290</v>
      </c>
      <c r="J485" s="5">
        <v>0</v>
      </c>
      <c r="K485" s="5">
        <v>0</v>
      </c>
      <c r="L485" s="5">
        <v>0</v>
      </c>
      <c r="M485" s="5">
        <v>0</v>
      </c>
      <c r="N485">
        <v>54.5</v>
      </c>
      <c r="O485">
        <v>217.1</v>
      </c>
      <c r="P485">
        <v>10.1</v>
      </c>
      <c r="Q485">
        <v>10.7</v>
      </c>
      <c r="R485" s="54">
        <v>0.33055555555555599</v>
      </c>
      <c r="T485" s="93">
        <f t="shared" si="12"/>
        <v>10.7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2"/>
      <c r="AD485" s="54">
        <v>0.33055555555555599</v>
      </c>
      <c r="AL485" s="726">
        <v>9.4</v>
      </c>
      <c r="AM485" s="726">
        <v>93</v>
      </c>
      <c r="AN485" s="726">
        <v>8.3000000000000007</v>
      </c>
      <c r="AO485" s="726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5">
        <v>0.33055555555555599</v>
      </c>
    </row>
    <row r="486" spans="2:54" x14ac:dyDescent="0.25">
      <c r="B486" s="5">
        <v>10.7</v>
      </c>
      <c r="C486" s="5">
        <v>89</v>
      </c>
      <c r="D486" s="5">
        <v>8.9</v>
      </c>
      <c r="E486" s="5">
        <v>10.7</v>
      </c>
      <c r="F486" s="5">
        <v>4</v>
      </c>
      <c r="G486" s="5">
        <v>10.1</v>
      </c>
      <c r="H486" s="5">
        <v>1019.6</v>
      </c>
      <c r="I486" s="5">
        <v>310</v>
      </c>
      <c r="J486" s="5">
        <v>0</v>
      </c>
      <c r="K486" s="5">
        <v>0</v>
      </c>
      <c r="L486" s="5">
        <v>0</v>
      </c>
      <c r="M486" s="5">
        <v>0</v>
      </c>
      <c r="N486">
        <v>54.5</v>
      </c>
      <c r="O486">
        <v>217.1</v>
      </c>
      <c r="P486">
        <v>10.1</v>
      </c>
      <c r="Q486">
        <v>10.7</v>
      </c>
      <c r="R486" s="54">
        <v>0.33124999999999999</v>
      </c>
      <c r="T486" s="93">
        <f t="shared" si="12"/>
        <v>10.7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2"/>
      <c r="AD486" s="54">
        <v>0.33124999999999999</v>
      </c>
      <c r="AL486" s="726">
        <v>9.4</v>
      </c>
      <c r="AM486" s="726">
        <v>93</v>
      </c>
      <c r="AN486" s="726">
        <v>8.3000000000000007</v>
      </c>
      <c r="AO486" s="726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5">
        <v>0.33124999999999999</v>
      </c>
    </row>
    <row r="487" spans="2:54" x14ac:dyDescent="0.25">
      <c r="B487" s="5">
        <v>10.6</v>
      </c>
      <c r="C487" s="5">
        <v>89</v>
      </c>
      <c r="D487" s="5">
        <v>8.8000000000000007</v>
      </c>
      <c r="E487" s="5">
        <v>10.6</v>
      </c>
      <c r="F487" s="5">
        <v>5.4</v>
      </c>
      <c r="G487" s="5">
        <v>7.2</v>
      </c>
      <c r="H487" s="5">
        <v>1019.6</v>
      </c>
      <c r="I487" s="5">
        <v>330</v>
      </c>
      <c r="J487" s="5">
        <v>0</v>
      </c>
      <c r="K487" s="5">
        <v>0</v>
      </c>
      <c r="L487" s="5">
        <v>0</v>
      </c>
      <c r="M487" s="5">
        <v>0</v>
      </c>
      <c r="N487">
        <v>54.5</v>
      </c>
      <c r="O487">
        <v>217.1</v>
      </c>
      <c r="P487">
        <v>10.1</v>
      </c>
      <c r="Q487">
        <v>10.7</v>
      </c>
      <c r="R487" s="54">
        <v>0.33194444444444399</v>
      </c>
      <c r="T487" s="93">
        <f t="shared" si="12"/>
        <v>10.7</v>
      </c>
      <c r="U487" s="96">
        <f t="shared" si="16"/>
        <v>-3.9000000000000004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2"/>
      <c r="AD487" s="54">
        <v>0.33194444444444399</v>
      </c>
      <c r="AL487" s="726">
        <v>9.4</v>
      </c>
      <c r="AM487" s="726">
        <v>93</v>
      </c>
      <c r="AN487" s="726">
        <v>8.3000000000000007</v>
      </c>
      <c r="AO487" s="726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5">
        <v>0.33194444444444399</v>
      </c>
    </row>
    <row r="488" spans="2:54" x14ac:dyDescent="0.25">
      <c r="B488" s="5">
        <v>10.6</v>
      </c>
      <c r="C488" s="5">
        <v>89</v>
      </c>
      <c r="D488" s="5">
        <v>8.8000000000000007</v>
      </c>
      <c r="E488" s="5">
        <v>10.6</v>
      </c>
      <c r="F488" s="5">
        <v>8.6</v>
      </c>
      <c r="G488" s="5">
        <v>9</v>
      </c>
      <c r="H488" s="5">
        <v>1019.7</v>
      </c>
      <c r="I488" s="5">
        <v>360</v>
      </c>
      <c r="J488" s="5">
        <v>0</v>
      </c>
      <c r="K488" s="5">
        <v>0</v>
      </c>
      <c r="L488" s="5">
        <v>0</v>
      </c>
      <c r="M488" s="5">
        <v>0</v>
      </c>
      <c r="N488">
        <v>54.5</v>
      </c>
      <c r="O488">
        <v>217.1</v>
      </c>
      <c r="P488">
        <v>10</v>
      </c>
      <c r="Q488">
        <v>10.7</v>
      </c>
      <c r="R488" s="54">
        <v>0.33263888888888898</v>
      </c>
      <c r="T488" s="93">
        <f t="shared" si="12"/>
        <v>10.7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2"/>
      <c r="AD488" s="54">
        <v>0.33263888888888898</v>
      </c>
      <c r="AL488" s="726">
        <v>9.4</v>
      </c>
      <c r="AM488" s="726">
        <v>93</v>
      </c>
      <c r="AN488" s="726">
        <v>8.3000000000000007</v>
      </c>
      <c r="AO488" s="726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5">
        <v>0.33263888888888898</v>
      </c>
    </row>
    <row r="489" spans="2:54" x14ac:dyDescent="0.25">
      <c r="B489" s="5">
        <v>10.6</v>
      </c>
      <c r="C489" s="5">
        <v>89</v>
      </c>
      <c r="D489" s="5">
        <v>8.8000000000000007</v>
      </c>
      <c r="E489" s="5">
        <v>10.6</v>
      </c>
      <c r="F489" s="5">
        <v>5</v>
      </c>
      <c r="G489" s="5">
        <v>11.2</v>
      </c>
      <c r="H489" s="5">
        <v>1019.4</v>
      </c>
      <c r="I489" s="5">
        <v>380</v>
      </c>
      <c r="J489" s="5">
        <v>0</v>
      </c>
      <c r="K489" s="5">
        <v>0</v>
      </c>
      <c r="L489" s="5">
        <v>0</v>
      </c>
      <c r="M489" s="5">
        <v>0</v>
      </c>
      <c r="N489">
        <v>54.5</v>
      </c>
      <c r="O489">
        <v>217.1</v>
      </c>
      <c r="P489">
        <v>10</v>
      </c>
      <c r="Q489">
        <v>10.7</v>
      </c>
      <c r="R489" s="54">
        <v>0.33333333333333298</v>
      </c>
      <c r="T489" s="93">
        <f t="shared" si="12"/>
        <v>10.7</v>
      </c>
      <c r="U489" s="96">
        <f t="shared" si="16"/>
        <v>-3.9000000000000004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2"/>
      <c r="AD489" s="54">
        <v>0.33333333333333298</v>
      </c>
      <c r="AL489" s="726">
        <v>9.4</v>
      </c>
      <c r="AM489" s="726">
        <v>93</v>
      </c>
      <c r="AN489" s="726">
        <v>8.3000000000000007</v>
      </c>
      <c r="AO489" s="726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5">
        <v>0.33333333333333298</v>
      </c>
    </row>
    <row r="490" spans="2:54" x14ac:dyDescent="0.25">
      <c r="B490" s="5">
        <v>10.6</v>
      </c>
      <c r="C490" s="5">
        <v>89</v>
      </c>
      <c r="D490" s="5">
        <v>8.8000000000000007</v>
      </c>
      <c r="E490" s="5">
        <v>10.6</v>
      </c>
      <c r="F490" s="5">
        <v>6.1</v>
      </c>
      <c r="G490" s="5">
        <v>7.2</v>
      </c>
      <c r="H490" s="5">
        <v>1019.5</v>
      </c>
      <c r="I490" s="5">
        <v>410</v>
      </c>
      <c r="J490" s="5">
        <v>0</v>
      </c>
      <c r="K490" s="5">
        <v>0</v>
      </c>
      <c r="L490" s="5">
        <v>0</v>
      </c>
      <c r="M490" s="5">
        <v>0</v>
      </c>
      <c r="N490">
        <v>54.5</v>
      </c>
      <c r="O490">
        <v>217.1</v>
      </c>
      <c r="P490">
        <v>10</v>
      </c>
      <c r="Q490">
        <v>10.6</v>
      </c>
      <c r="R490" s="54">
        <v>0.33402777777777798</v>
      </c>
      <c r="T490" s="93">
        <f t="shared" si="12"/>
        <v>10.6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2"/>
      <c r="AD490" s="54">
        <v>0.33402777777777798</v>
      </c>
      <c r="AL490" s="726">
        <v>9.3000000000000007</v>
      </c>
      <c r="AM490" s="726">
        <v>93</v>
      </c>
      <c r="AN490" s="726">
        <v>8.1999999999999993</v>
      </c>
      <c r="AO490" s="726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5">
        <v>0.33402777777777798</v>
      </c>
    </row>
    <row r="491" spans="2:54" x14ac:dyDescent="0.25">
      <c r="B491" s="5">
        <v>10.6</v>
      </c>
      <c r="C491" s="5">
        <v>89</v>
      </c>
      <c r="D491" s="5">
        <v>8.8000000000000007</v>
      </c>
      <c r="E491" s="5">
        <v>10.6</v>
      </c>
      <c r="F491" s="5">
        <v>11.9</v>
      </c>
      <c r="G491" s="5">
        <v>12.2</v>
      </c>
      <c r="H491" s="5">
        <v>1019.6</v>
      </c>
      <c r="I491" s="5">
        <v>440</v>
      </c>
      <c r="J491" s="5">
        <v>0</v>
      </c>
      <c r="K491" s="5">
        <v>0</v>
      </c>
      <c r="L491" s="5">
        <v>0</v>
      </c>
      <c r="M491" s="5">
        <v>0</v>
      </c>
      <c r="N491">
        <v>54.5</v>
      </c>
      <c r="O491">
        <v>217.1</v>
      </c>
      <c r="P491">
        <v>10</v>
      </c>
      <c r="Q491">
        <v>10.6</v>
      </c>
      <c r="R491" s="54">
        <v>0.33472222222222198</v>
      </c>
      <c r="T491" s="93">
        <f t="shared" si="12"/>
        <v>10.6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2"/>
      <c r="AD491" s="54">
        <v>0.33472222222222198</v>
      </c>
      <c r="AL491" s="726">
        <v>9.3000000000000007</v>
      </c>
      <c r="AM491" s="726">
        <v>93</v>
      </c>
      <c r="AN491" s="726">
        <v>8.1999999999999993</v>
      </c>
      <c r="AO491" s="726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5">
        <v>0.33472222222222198</v>
      </c>
    </row>
    <row r="492" spans="2:54" x14ac:dyDescent="0.25">
      <c r="B492" s="5">
        <v>10.6</v>
      </c>
      <c r="C492" s="5">
        <v>89</v>
      </c>
      <c r="D492" s="5">
        <v>8.8000000000000007</v>
      </c>
      <c r="E492" s="5">
        <v>10.6</v>
      </c>
      <c r="F492" s="5">
        <v>5.8</v>
      </c>
      <c r="G492" s="5">
        <v>6.5</v>
      </c>
      <c r="H492" s="5">
        <v>1019.6</v>
      </c>
      <c r="I492" s="5">
        <v>580</v>
      </c>
      <c r="J492" s="5">
        <v>0</v>
      </c>
      <c r="K492" s="5">
        <v>0</v>
      </c>
      <c r="L492" s="5">
        <v>0</v>
      </c>
      <c r="M492" s="5">
        <v>0</v>
      </c>
      <c r="N492">
        <v>54.5</v>
      </c>
      <c r="O492">
        <v>217.1</v>
      </c>
      <c r="P492">
        <v>10</v>
      </c>
      <c r="Q492">
        <v>10.6</v>
      </c>
      <c r="R492" s="54">
        <v>0.33541666666666697</v>
      </c>
      <c r="T492" s="93">
        <f t="shared" si="12"/>
        <v>10.6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2"/>
      <c r="AD492" s="54">
        <v>0.33541666666666697</v>
      </c>
      <c r="AL492" s="726">
        <v>9.3000000000000007</v>
      </c>
      <c r="AM492" s="726">
        <v>93</v>
      </c>
      <c r="AN492" s="726">
        <v>8.1999999999999993</v>
      </c>
      <c r="AO492" s="726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5">
        <v>0.33541666666666697</v>
      </c>
    </row>
    <row r="493" spans="2:54" x14ac:dyDescent="0.25">
      <c r="B493" s="5">
        <v>10.6</v>
      </c>
      <c r="C493" s="5">
        <v>89</v>
      </c>
      <c r="D493" s="5">
        <v>8.8000000000000007</v>
      </c>
      <c r="E493" s="5">
        <v>10.6</v>
      </c>
      <c r="F493" s="5">
        <v>8.3000000000000007</v>
      </c>
      <c r="G493" s="5">
        <v>11.9</v>
      </c>
      <c r="H493" s="5">
        <v>1019.5</v>
      </c>
      <c r="I493" s="5">
        <v>610</v>
      </c>
      <c r="J493" s="5">
        <v>0</v>
      </c>
      <c r="K493" s="5">
        <v>0</v>
      </c>
      <c r="L493" s="5">
        <v>0</v>
      </c>
      <c r="M493" s="5">
        <v>0</v>
      </c>
      <c r="N493">
        <v>54.5</v>
      </c>
      <c r="O493">
        <v>217.1</v>
      </c>
      <c r="P493">
        <v>10</v>
      </c>
      <c r="Q493">
        <v>10.6</v>
      </c>
      <c r="R493" s="54">
        <v>0.33611111111111103</v>
      </c>
      <c r="T493" s="93">
        <f t="shared" si="12"/>
        <v>10.6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2"/>
      <c r="AD493" s="54">
        <v>0.33611111111111103</v>
      </c>
      <c r="AL493" s="726">
        <v>9.3000000000000007</v>
      </c>
      <c r="AM493" s="726">
        <v>93</v>
      </c>
      <c r="AN493" s="726">
        <v>8.1999999999999993</v>
      </c>
      <c r="AO493" s="726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5">
        <v>0.33611111111111103</v>
      </c>
    </row>
    <row r="494" spans="2:54" x14ac:dyDescent="0.25">
      <c r="B494" s="5">
        <v>10.6</v>
      </c>
      <c r="C494" s="5">
        <v>89</v>
      </c>
      <c r="D494" s="5">
        <v>8.8000000000000007</v>
      </c>
      <c r="E494" s="5">
        <v>10.6</v>
      </c>
      <c r="F494" s="5">
        <v>5</v>
      </c>
      <c r="G494" s="5">
        <v>9.4</v>
      </c>
      <c r="H494" s="5">
        <v>1019.5</v>
      </c>
      <c r="I494" s="5">
        <v>650</v>
      </c>
      <c r="J494" s="5">
        <v>0</v>
      </c>
      <c r="K494" s="5">
        <v>0</v>
      </c>
      <c r="L494" s="5">
        <v>0</v>
      </c>
      <c r="M494" s="5">
        <v>0</v>
      </c>
      <c r="N494">
        <v>54.5</v>
      </c>
      <c r="O494">
        <v>217.1</v>
      </c>
      <c r="P494">
        <v>10</v>
      </c>
      <c r="Q494">
        <v>10.6</v>
      </c>
      <c r="R494" s="54">
        <v>0.33680555555555602</v>
      </c>
      <c r="T494" s="93">
        <f t="shared" si="12"/>
        <v>10.6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2"/>
      <c r="AD494" s="54">
        <v>0.33680555555555602</v>
      </c>
      <c r="AL494" s="726">
        <v>9.3000000000000007</v>
      </c>
      <c r="AM494" s="726">
        <v>93</v>
      </c>
      <c r="AN494" s="726">
        <v>8.1999999999999993</v>
      </c>
      <c r="AO494" s="726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5">
        <v>0.33680555555555602</v>
      </c>
    </row>
    <row r="495" spans="2:54" x14ac:dyDescent="0.25">
      <c r="B495" s="5">
        <v>10.6</v>
      </c>
      <c r="C495" s="5">
        <v>90</v>
      </c>
      <c r="D495" s="5">
        <v>9</v>
      </c>
      <c r="E495" s="5">
        <v>10.6</v>
      </c>
      <c r="F495" s="5">
        <v>4</v>
      </c>
      <c r="G495" s="5">
        <v>7.6</v>
      </c>
      <c r="H495" s="5">
        <v>1019.5</v>
      </c>
      <c r="I495" s="5">
        <v>680</v>
      </c>
      <c r="J495" s="5">
        <v>0</v>
      </c>
      <c r="K495" s="5">
        <v>0</v>
      </c>
      <c r="L495" s="5">
        <v>0</v>
      </c>
      <c r="M495" s="5">
        <v>0</v>
      </c>
      <c r="N495">
        <v>54.5</v>
      </c>
      <c r="O495">
        <v>217.1</v>
      </c>
      <c r="P495">
        <v>10</v>
      </c>
      <c r="Q495">
        <v>10.6</v>
      </c>
      <c r="R495" s="54">
        <v>0.33750000000000002</v>
      </c>
      <c r="T495" s="93">
        <f t="shared" si="12"/>
        <v>10.6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2"/>
      <c r="AD495" s="54">
        <v>0.33750000000000002</v>
      </c>
      <c r="AL495" s="726">
        <v>9.3000000000000007</v>
      </c>
      <c r="AM495" s="726">
        <v>93</v>
      </c>
      <c r="AN495" s="726">
        <v>8.1999999999999993</v>
      </c>
      <c r="AO495" s="726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5">
        <v>0.33750000000000002</v>
      </c>
    </row>
    <row r="496" spans="2:54" x14ac:dyDescent="0.25">
      <c r="B496" s="5">
        <v>10.6</v>
      </c>
      <c r="C496" s="5">
        <v>90</v>
      </c>
      <c r="D496" s="5">
        <v>9</v>
      </c>
      <c r="E496" s="5">
        <v>10.6</v>
      </c>
      <c r="F496" s="5">
        <v>4.7</v>
      </c>
      <c r="G496" s="5">
        <v>8.3000000000000007</v>
      </c>
      <c r="H496" s="5">
        <v>1019.5</v>
      </c>
      <c r="I496" s="5">
        <v>730</v>
      </c>
      <c r="J496" s="5">
        <v>0</v>
      </c>
      <c r="K496" s="5">
        <v>0</v>
      </c>
      <c r="L496" s="5">
        <v>0</v>
      </c>
      <c r="M496" s="5">
        <v>0</v>
      </c>
      <c r="N496">
        <v>54.5</v>
      </c>
      <c r="O496">
        <v>217.1</v>
      </c>
      <c r="P496">
        <v>10</v>
      </c>
      <c r="Q496">
        <v>10.6</v>
      </c>
      <c r="R496" s="54">
        <v>0.33819444444444402</v>
      </c>
      <c r="T496" s="93">
        <f t="shared" si="12"/>
        <v>10.6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2"/>
      <c r="AD496" s="54">
        <v>0.33819444444444402</v>
      </c>
      <c r="AL496" s="726">
        <v>9.3000000000000007</v>
      </c>
      <c r="AM496" s="726">
        <v>93</v>
      </c>
      <c r="AN496" s="726">
        <v>8.1999999999999993</v>
      </c>
      <c r="AO496" s="726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5">
        <v>0.33819444444444402</v>
      </c>
    </row>
    <row r="497" spans="2:54" x14ac:dyDescent="0.25">
      <c r="B497" s="5">
        <v>10.6</v>
      </c>
      <c r="C497" s="5">
        <v>90</v>
      </c>
      <c r="D497" s="5">
        <v>9</v>
      </c>
      <c r="E497" s="5">
        <v>10.6</v>
      </c>
      <c r="F497" s="5">
        <v>6.8</v>
      </c>
      <c r="G497" s="5">
        <v>8.3000000000000007</v>
      </c>
      <c r="H497" s="5">
        <v>1019.5</v>
      </c>
      <c r="I497" s="5">
        <v>790</v>
      </c>
      <c r="J497" s="5">
        <v>0</v>
      </c>
      <c r="K497" s="5">
        <v>0</v>
      </c>
      <c r="L497" s="5">
        <v>0</v>
      </c>
      <c r="M497" s="5">
        <v>0</v>
      </c>
      <c r="N497">
        <v>54.5</v>
      </c>
      <c r="O497">
        <v>217.1</v>
      </c>
      <c r="P497">
        <v>10</v>
      </c>
      <c r="Q497">
        <v>10.6</v>
      </c>
      <c r="R497" s="54">
        <v>0.33888888888888902</v>
      </c>
      <c r="T497" s="93">
        <f t="shared" si="12"/>
        <v>10.6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2"/>
      <c r="AD497" s="54">
        <v>0.33888888888888902</v>
      </c>
      <c r="AL497" s="726">
        <v>9.3000000000000007</v>
      </c>
      <c r="AM497" s="726">
        <v>93</v>
      </c>
      <c r="AN497" s="726">
        <v>8.1999999999999993</v>
      </c>
      <c r="AO497" s="726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5">
        <v>0.33888888888888902</v>
      </c>
    </row>
    <row r="498" spans="2:54" x14ac:dyDescent="0.25">
      <c r="B498" s="5">
        <v>10.6</v>
      </c>
      <c r="C498" s="5">
        <v>90</v>
      </c>
      <c r="D498" s="5">
        <v>9</v>
      </c>
      <c r="E498" s="5">
        <v>10.6</v>
      </c>
      <c r="F498" s="5">
        <v>6.8</v>
      </c>
      <c r="G498" s="5">
        <v>6.8</v>
      </c>
      <c r="H498" s="5">
        <v>1019.4</v>
      </c>
      <c r="I498" s="5">
        <v>850</v>
      </c>
      <c r="J498" s="5">
        <v>0</v>
      </c>
      <c r="K498" s="5">
        <v>0</v>
      </c>
      <c r="L498" s="5">
        <v>0</v>
      </c>
      <c r="M498" s="5">
        <v>0</v>
      </c>
      <c r="N498">
        <v>54.5</v>
      </c>
      <c r="O498">
        <v>217.1</v>
      </c>
      <c r="P498">
        <v>10</v>
      </c>
      <c r="Q498">
        <v>10.6</v>
      </c>
      <c r="R498" s="54">
        <v>0.33958333333333302</v>
      </c>
      <c r="T498" s="93">
        <f t="shared" ref="T498:T561" si="17">MAX($P498,$Q498)</f>
        <v>10.6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2"/>
      <c r="AD498" s="54">
        <v>0.33958333333333302</v>
      </c>
      <c r="AL498" s="726">
        <v>9.3000000000000007</v>
      </c>
      <c r="AM498" s="726">
        <v>93</v>
      </c>
      <c r="AN498" s="726">
        <v>8.1999999999999993</v>
      </c>
      <c r="AO498" s="726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5">
        <v>0.33958333333333302</v>
      </c>
    </row>
    <row r="499" spans="2:54" x14ac:dyDescent="0.25">
      <c r="B499" s="5">
        <v>10.6</v>
      </c>
      <c r="C499" s="5">
        <v>90</v>
      </c>
      <c r="D499" s="5">
        <v>9</v>
      </c>
      <c r="E499" s="5">
        <v>10.6</v>
      </c>
      <c r="F499" s="5">
        <v>2.9</v>
      </c>
      <c r="G499" s="5">
        <v>7.6</v>
      </c>
      <c r="H499" s="5">
        <v>1019.5</v>
      </c>
      <c r="I499" s="5">
        <v>910</v>
      </c>
      <c r="J499" s="5">
        <v>0</v>
      </c>
      <c r="K499" s="5">
        <v>0</v>
      </c>
      <c r="L499" s="5">
        <v>0</v>
      </c>
      <c r="M499" s="5">
        <v>0</v>
      </c>
      <c r="N499">
        <v>54.5</v>
      </c>
      <c r="O499">
        <v>217.1</v>
      </c>
      <c r="P499">
        <v>10</v>
      </c>
      <c r="Q499">
        <v>10.6</v>
      </c>
      <c r="R499" s="54">
        <v>0.34027777777777801</v>
      </c>
      <c r="T499" s="93">
        <f t="shared" si="17"/>
        <v>10.6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2"/>
      <c r="AD499" s="54">
        <v>0.34027777777777801</v>
      </c>
      <c r="AL499" s="726">
        <v>9.3000000000000007</v>
      </c>
      <c r="AM499" s="726">
        <v>93</v>
      </c>
      <c r="AN499" s="726">
        <v>8.1999999999999993</v>
      </c>
      <c r="AO499" s="726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5">
        <v>0.34027777777777801</v>
      </c>
    </row>
    <row r="500" spans="2:54" x14ac:dyDescent="0.25">
      <c r="B500" s="5">
        <v>10.6</v>
      </c>
      <c r="C500" s="5">
        <v>90</v>
      </c>
      <c r="D500" s="5">
        <v>9</v>
      </c>
      <c r="E500" s="5">
        <v>10.6</v>
      </c>
      <c r="F500" s="5">
        <v>4.3</v>
      </c>
      <c r="G500" s="5">
        <v>5.8</v>
      </c>
      <c r="H500" s="5">
        <v>1019.4</v>
      </c>
      <c r="I500" s="5">
        <v>980</v>
      </c>
      <c r="J500" s="5">
        <v>0</v>
      </c>
      <c r="K500" s="5">
        <v>0</v>
      </c>
      <c r="L500" s="5">
        <v>0</v>
      </c>
      <c r="M500" s="5">
        <v>0</v>
      </c>
      <c r="N500">
        <v>54.5</v>
      </c>
      <c r="O500">
        <v>217.1</v>
      </c>
      <c r="P500">
        <v>10</v>
      </c>
      <c r="Q500">
        <v>10.6</v>
      </c>
      <c r="R500" s="54">
        <v>0.34097222222222201</v>
      </c>
      <c r="T500" s="93">
        <f t="shared" si="17"/>
        <v>10.6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2"/>
      <c r="AD500" s="54">
        <v>0.34097222222222201</v>
      </c>
      <c r="AL500" s="726">
        <v>9.3000000000000007</v>
      </c>
      <c r="AM500" s="726">
        <v>93</v>
      </c>
      <c r="AN500" s="726">
        <v>8.1999999999999993</v>
      </c>
      <c r="AO500" s="726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5">
        <v>0.34097222222222201</v>
      </c>
    </row>
    <row r="501" spans="2:54" x14ac:dyDescent="0.25">
      <c r="B501" s="5">
        <v>10.6</v>
      </c>
      <c r="C501" s="5">
        <v>90</v>
      </c>
      <c r="D501" s="5">
        <v>9</v>
      </c>
      <c r="E501" s="5">
        <v>10.6</v>
      </c>
      <c r="F501" s="5">
        <v>6.5</v>
      </c>
      <c r="G501" s="5">
        <v>6.8</v>
      </c>
      <c r="H501" s="5">
        <v>1019.4</v>
      </c>
      <c r="I501" s="5">
        <v>1040</v>
      </c>
      <c r="J501" s="5">
        <v>0</v>
      </c>
      <c r="K501" s="5">
        <v>0</v>
      </c>
      <c r="L501" s="5">
        <v>0</v>
      </c>
      <c r="M501" s="5">
        <v>0</v>
      </c>
      <c r="N501">
        <v>54.5</v>
      </c>
      <c r="O501">
        <v>217.1</v>
      </c>
      <c r="P501">
        <v>10</v>
      </c>
      <c r="Q501">
        <v>10.6</v>
      </c>
      <c r="R501" s="54">
        <v>0.34166666666666701</v>
      </c>
      <c r="T501" s="93">
        <f t="shared" si="17"/>
        <v>10.6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2"/>
      <c r="AD501" s="54">
        <v>0.34166666666666701</v>
      </c>
      <c r="AL501" s="726">
        <v>9.3000000000000007</v>
      </c>
      <c r="AM501" s="726">
        <v>93</v>
      </c>
      <c r="AN501" s="726">
        <v>8.1999999999999993</v>
      </c>
      <c r="AO501" s="726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5">
        <v>0.34166666666666701</v>
      </c>
    </row>
    <row r="502" spans="2:54" x14ac:dyDescent="0.25">
      <c r="B502" s="5">
        <v>10.6</v>
      </c>
      <c r="C502" s="5">
        <v>90</v>
      </c>
      <c r="D502" s="5">
        <v>9</v>
      </c>
      <c r="E502" s="5">
        <v>10.6</v>
      </c>
      <c r="F502" s="5">
        <v>6.5</v>
      </c>
      <c r="G502" s="5">
        <v>6.8</v>
      </c>
      <c r="H502" s="5">
        <v>1019.5</v>
      </c>
      <c r="I502" s="5">
        <v>1100</v>
      </c>
      <c r="J502" s="5">
        <v>0</v>
      </c>
      <c r="K502" s="5">
        <v>0</v>
      </c>
      <c r="L502" s="5">
        <v>0</v>
      </c>
      <c r="M502" s="5">
        <v>0</v>
      </c>
      <c r="N502">
        <v>54.5</v>
      </c>
      <c r="O502">
        <v>217.1</v>
      </c>
      <c r="P502">
        <v>10.1</v>
      </c>
      <c r="Q502">
        <v>10.6</v>
      </c>
      <c r="R502" s="54">
        <v>0.34236111111111101</v>
      </c>
      <c r="T502" s="93">
        <f t="shared" si="17"/>
        <v>10.6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2"/>
      <c r="AD502" s="54">
        <v>0.34236111111111101</v>
      </c>
      <c r="AL502" s="726">
        <v>9.3000000000000007</v>
      </c>
      <c r="AM502" s="726">
        <v>93</v>
      </c>
      <c r="AN502" s="726">
        <v>8.1999999999999993</v>
      </c>
      <c r="AO502" s="726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5">
        <v>0.34236111111111101</v>
      </c>
    </row>
    <row r="503" spans="2:54" x14ac:dyDescent="0.25">
      <c r="B503" s="5">
        <v>10.6</v>
      </c>
      <c r="C503" s="5">
        <v>90</v>
      </c>
      <c r="D503" s="5">
        <v>9</v>
      </c>
      <c r="E503" s="5">
        <v>10.6</v>
      </c>
      <c r="F503" s="5">
        <v>5</v>
      </c>
      <c r="G503" s="5">
        <v>5.8</v>
      </c>
      <c r="H503" s="5">
        <v>1019.4</v>
      </c>
      <c r="I503" s="5">
        <v>1150</v>
      </c>
      <c r="J503" s="5">
        <v>0</v>
      </c>
      <c r="K503" s="5">
        <v>0</v>
      </c>
      <c r="L503" s="5">
        <v>0</v>
      </c>
      <c r="M503" s="5">
        <v>0</v>
      </c>
      <c r="N503">
        <v>54.5</v>
      </c>
      <c r="O503">
        <v>217.1</v>
      </c>
      <c r="P503">
        <v>10</v>
      </c>
      <c r="Q503">
        <v>10.7</v>
      </c>
      <c r="R503" s="54">
        <v>0.343055555555556</v>
      </c>
      <c r="T503" s="93">
        <f t="shared" si="17"/>
        <v>10.7</v>
      </c>
      <c r="U503" s="96">
        <f t="shared" si="16"/>
        <v>-3.9000000000000004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2"/>
      <c r="AD503" s="54">
        <v>0.343055555555556</v>
      </c>
      <c r="AL503" s="726">
        <v>9.4</v>
      </c>
      <c r="AM503" s="726">
        <v>93</v>
      </c>
      <c r="AN503" s="726">
        <v>8.3000000000000007</v>
      </c>
      <c r="AO503" s="726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5">
        <v>0.343055555555556</v>
      </c>
    </row>
    <row r="504" spans="2:54" x14ac:dyDescent="0.25">
      <c r="B504" s="5">
        <v>10.6</v>
      </c>
      <c r="C504" s="5">
        <v>90</v>
      </c>
      <c r="D504" s="5">
        <v>9</v>
      </c>
      <c r="E504" s="5">
        <v>10.6</v>
      </c>
      <c r="F504" s="5">
        <v>10.4</v>
      </c>
      <c r="G504" s="5">
        <v>11.5</v>
      </c>
      <c r="H504" s="5">
        <v>1019.3</v>
      </c>
      <c r="I504" s="5">
        <v>1190</v>
      </c>
      <c r="J504" s="5">
        <v>0</v>
      </c>
      <c r="K504" s="5">
        <v>0</v>
      </c>
      <c r="L504" s="5">
        <v>0</v>
      </c>
      <c r="M504" s="5">
        <v>0</v>
      </c>
      <c r="N504">
        <v>54.5</v>
      </c>
      <c r="O504">
        <v>217.1</v>
      </c>
      <c r="P504">
        <v>10.1</v>
      </c>
      <c r="Q504">
        <v>10.7</v>
      </c>
      <c r="R504" s="54">
        <v>0.34375</v>
      </c>
      <c r="T504" s="93">
        <f t="shared" si="17"/>
        <v>10.7</v>
      </c>
      <c r="U504" s="96">
        <f t="shared" si="16"/>
        <v>-3.9000000000000004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2"/>
      <c r="AD504" s="54">
        <v>0.34375</v>
      </c>
      <c r="AL504" s="726">
        <v>9.3000000000000007</v>
      </c>
      <c r="AM504" s="726">
        <v>93</v>
      </c>
      <c r="AN504" s="726">
        <v>8.1999999999999993</v>
      </c>
      <c r="AO504" s="726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5">
        <v>0.34375</v>
      </c>
    </row>
    <row r="505" spans="2:54" x14ac:dyDescent="0.25">
      <c r="B505" s="5">
        <v>10.7</v>
      </c>
      <c r="C505" s="5">
        <v>90</v>
      </c>
      <c r="D505" s="5">
        <v>9.1</v>
      </c>
      <c r="E505" s="5">
        <v>10.7</v>
      </c>
      <c r="F505" s="5">
        <v>3.6</v>
      </c>
      <c r="G505" s="5">
        <v>7.2</v>
      </c>
      <c r="H505" s="5">
        <v>1019.7</v>
      </c>
      <c r="I505" s="5">
        <v>1240</v>
      </c>
      <c r="J505" s="5">
        <v>0</v>
      </c>
      <c r="K505" s="5">
        <v>0</v>
      </c>
      <c r="L505" s="5">
        <v>0</v>
      </c>
      <c r="M505" s="5">
        <v>0</v>
      </c>
      <c r="N505">
        <v>54.5</v>
      </c>
      <c r="O505">
        <v>217.1</v>
      </c>
      <c r="P505">
        <v>10.1</v>
      </c>
      <c r="Q505">
        <v>10.7</v>
      </c>
      <c r="R505" s="54">
        <v>0.344444444444444</v>
      </c>
      <c r="T505" s="93">
        <f t="shared" si="17"/>
        <v>10.7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2"/>
      <c r="AD505" s="54">
        <v>0.344444444444444</v>
      </c>
      <c r="AL505" s="726">
        <v>9.3000000000000007</v>
      </c>
      <c r="AM505" s="726">
        <v>93</v>
      </c>
      <c r="AN505" s="726">
        <v>8.1999999999999993</v>
      </c>
      <c r="AO505" s="726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5">
        <v>0.344444444444444</v>
      </c>
    </row>
    <row r="506" spans="2:54" x14ac:dyDescent="0.25">
      <c r="B506" s="5">
        <v>10.7</v>
      </c>
      <c r="C506" s="5">
        <v>90</v>
      </c>
      <c r="D506" s="5">
        <v>9.1</v>
      </c>
      <c r="E506" s="5">
        <v>10.7</v>
      </c>
      <c r="F506" s="5">
        <v>9</v>
      </c>
      <c r="G506" s="5">
        <v>10.4</v>
      </c>
      <c r="H506" s="5">
        <v>1019.3</v>
      </c>
      <c r="I506" s="5">
        <v>1280</v>
      </c>
      <c r="J506" s="5">
        <v>0</v>
      </c>
      <c r="K506" s="5">
        <v>0</v>
      </c>
      <c r="L506" s="5">
        <v>0</v>
      </c>
      <c r="M506" s="5">
        <v>0</v>
      </c>
      <c r="N506">
        <v>54.5</v>
      </c>
      <c r="O506">
        <v>217.1</v>
      </c>
      <c r="P506">
        <v>10.1</v>
      </c>
      <c r="Q506">
        <v>10.7</v>
      </c>
      <c r="R506" s="54">
        <v>0.34513888888888899</v>
      </c>
      <c r="T506" s="93">
        <f t="shared" si="17"/>
        <v>10.7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2"/>
      <c r="AD506" s="54">
        <v>0.34513888888888899</v>
      </c>
      <c r="AL506" s="726">
        <v>9.3000000000000007</v>
      </c>
      <c r="AM506" s="726">
        <v>93</v>
      </c>
      <c r="AN506" s="726">
        <v>8.1999999999999993</v>
      </c>
      <c r="AO506" s="726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5">
        <v>0.34513888888888899</v>
      </c>
    </row>
    <row r="507" spans="2:54" x14ac:dyDescent="0.25">
      <c r="B507" s="5">
        <v>10.6</v>
      </c>
      <c r="C507" s="5">
        <v>90</v>
      </c>
      <c r="D507" s="5">
        <v>9</v>
      </c>
      <c r="E507" s="5">
        <v>10.6</v>
      </c>
      <c r="F507" s="5">
        <v>5</v>
      </c>
      <c r="G507" s="5">
        <v>5.8</v>
      </c>
      <c r="H507" s="5">
        <v>1019.3</v>
      </c>
      <c r="I507" s="5">
        <v>1330</v>
      </c>
      <c r="J507" s="5">
        <v>0</v>
      </c>
      <c r="K507" s="5">
        <v>0</v>
      </c>
      <c r="L507" s="5">
        <v>0</v>
      </c>
      <c r="M507" s="5">
        <v>0</v>
      </c>
      <c r="N507">
        <v>54.5</v>
      </c>
      <c r="O507">
        <v>217.1</v>
      </c>
      <c r="P507">
        <v>10.1</v>
      </c>
      <c r="Q507">
        <v>10.7</v>
      </c>
      <c r="R507" s="54">
        <v>0.34583333333333299</v>
      </c>
      <c r="T507" s="93">
        <f t="shared" si="17"/>
        <v>10.7</v>
      </c>
      <c r="U507" s="96">
        <f t="shared" si="16"/>
        <v>-3.9000000000000004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2"/>
      <c r="AD507" s="54">
        <v>0.34583333333333299</v>
      </c>
      <c r="AL507" s="726">
        <v>9.3000000000000007</v>
      </c>
      <c r="AM507" s="726">
        <v>93</v>
      </c>
      <c r="AN507" s="726">
        <v>8.1999999999999993</v>
      </c>
      <c r="AO507" s="726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5">
        <v>0.34583333333333299</v>
      </c>
    </row>
    <row r="508" spans="2:54" x14ac:dyDescent="0.25">
      <c r="B508" s="5">
        <v>10.6</v>
      </c>
      <c r="C508" s="5">
        <v>90</v>
      </c>
      <c r="D508" s="5">
        <v>9</v>
      </c>
      <c r="E508" s="5">
        <v>10.6</v>
      </c>
      <c r="F508" s="5">
        <v>2.5</v>
      </c>
      <c r="G508" s="5">
        <v>4</v>
      </c>
      <c r="H508" s="5">
        <v>1019.3</v>
      </c>
      <c r="I508" s="5">
        <v>1400</v>
      </c>
      <c r="J508" s="5">
        <v>0</v>
      </c>
      <c r="K508" s="5">
        <v>0</v>
      </c>
      <c r="L508" s="5">
        <v>0</v>
      </c>
      <c r="M508" s="5">
        <v>0</v>
      </c>
      <c r="N508">
        <v>54.5</v>
      </c>
      <c r="O508">
        <v>217.1</v>
      </c>
      <c r="P508">
        <v>10.1</v>
      </c>
      <c r="Q508">
        <v>10.7</v>
      </c>
      <c r="R508" s="54">
        <v>0.34652777777777799</v>
      </c>
      <c r="T508" s="93">
        <f t="shared" si="17"/>
        <v>10.7</v>
      </c>
      <c r="U508" s="96">
        <f t="shared" si="16"/>
        <v>-3.9000000000000004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2"/>
      <c r="AD508" s="54">
        <v>0.34652777777777799</v>
      </c>
      <c r="AL508" s="726">
        <v>9.3000000000000007</v>
      </c>
      <c r="AM508" s="726">
        <v>93</v>
      </c>
      <c r="AN508" s="726">
        <v>8.1999999999999993</v>
      </c>
      <c r="AO508" s="726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5">
        <v>0.34652777777777799</v>
      </c>
    </row>
    <row r="509" spans="2:54" x14ac:dyDescent="0.25">
      <c r="B509" s="5">
        <v>10.6</v>
      </c>
      <c r="C509" s="5">
        <v>90</v>
      </c>
      <c r="D509" s="5">
        <v>9</v>
      </c>
      <c r="E509" s="5">
        <v>10.6</v>
      </c>
      <c r="F509" s="5">
        <v>7.6</v>
      </c>
      <c r="G509" s="5">
        <v>7.6</v>
      </c>
      <c r="H509" s="5">
        <v>1019.4</v>
      </c>
      <c r="I509" s="5">
        <v>1470</v>
      </c>
      <c r="J509" s="5">
        <v>0</v>
      </c>
      <c r="K509" s="5">
        <v>0</v>
      </c>
      <c r="L509" s="5">
        <v>0</v>
      </c>
      <c r="M509" s="5">
        <v>0</v>
      </c>
      <c r="N509">
        <v>54.5</v>
      </c>
      <c r="O509">
        <v>217.1</v>
      </c>
      <c r="P509">
        <v>10.1</v>
      </c>
      <c r="Q509">
        <v>10.8</v>
      </c>
      <c r="R509" s="54">
        <v>0.34722222222222199</v>
      </c>
      <c r="T509" s="93">
        <f t="shared" si="17"/>
        <v>10.8</v>
      </c>
      <c r="U509" s="96">
        <f t="shared" si="16"/>
        <v>-3.7999999999999989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2"/>
      <c r="AD509" s="54">
        <v>0.34722222222222199</v>
      </c>
      <c r="AL509" s="726">
        <v>9.4</v>
      </c>
      <c r="AM509" s="726">
        <v>93</v>
      </c>
      <c r="AN509" s="726">
        <v>8.3000000000000007</v>
      </c>
      <c r="AO509" s="726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5">
        <v>0.34722222222222199</v>
      </c>
    </row>
    <row r="510" spans="2:54" x14ac:dyDescent="0.25">
      <c r="B510" s="5">
        <v>10.7</v>
      </c>
      <c r="C510" s="5">
        <v>90</v>
      </c>
      <c r="D510" s="5">
        <v>9.1</v>
      </c>
      <c r="E510" s="5">
        <v>10.7</v>
      </c>
      <c r="F510" s="5">
        <v>3.6</v>
      </c>
      <c r="G510" s="5">
        <v>5.8</v>
      </c>
      <c r="H510" s="5">
        <v>1019.3</v>
      </c>
      <c r="I510" s="5">
        <v>1560</v>
      </c>
      <c r="J510" s="5">
        <v>0</v>
      </c>
      <c r="K510" s="5">
        <v>0</v>
      </c>
      <c r="L510" s="5">
        <v>0</v>
      </c>
      <c r="M510" s="5">
        <v>0</v>
      </c>
      <c r="N510">
        <v>54.5</v>
      </c>
      <c r="O510">
        <v>217.1</v>
      </c>
      <c r="P510">
        <v>10.199999999999999</v>
      </c>
      <c r="Q510">
        <v>10.8</v>
      </c>
      <c r="R510" s="54">
        <v>0.34791666666666698</v>
      </c>
      <c r="T510" s="93">
        <f t="shared" si="17"/>
        <v>10.8</v>
      </c>
      <c r="U510" s="96">
        <f t="shared" si="16"/>
        <v>-3.8999999999999986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2"/>
      <c r="AD510" s="54">
        <v>0.34791666666666698</v>
      </c>
      <c r="AL510" s="726">
        <v>9.4</v>
      </c>
      <c r="AM510" s="726">
        <v>93</v>
      </c>
      <c r="AN510" s="726">
        <v>8.3000000000000007</v>
      </c>
      <c r="AO510" s="726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5">
        <v>0.34791666666666698</v>
      </c>
    </row>
    <row r="511" spans="2:54" x14ac:dyDescent="0.25">
      <c r="B511" s="5">
        <v>10.7</v>
      </c>
      <c r="C511" s="5">
        <v>90</v>
      </c>
      <c r="D511" s="5">
        <v>9.1</v>
      </c>
      <c r="E511" s="5">
        <v>10.7</v>
      </c>
      <c r="F511" s="5">
        <v>8.3000000000000007</v>
      </c>
      <c r="G511" s="5">
        <v>9.4</v>
      </c>
      <c r="H511" s="5">
        <v>1019.4</v>
      </c>
      <c r="I511" s="5">
        <v>1670</v>
      </c>
      <c r="J511" s="5">
        <v>0</v>
      </c>
      <c r="K511" s="5">
        <v>0</v>
      </c>
      <c r="L511" s="5">
        <v>0</v>
      </c>
      <c r="M511" s="5">
        <v>0</v>
      </c>
      <c r="N511">
        <v>54.5</v>
      </c>
      <c r="O511">
        <v>217.1</v>
      </c>
      <c r="P511">
        <v>10.199999999999999</v>
      </c>
      <c r="Q511">
        <v>10.8</v>
      </c>
      <c r="R511" s="54">
        <v>0.34861111111111098</v>
      </c>
      <c r="T511" s="93">
        <f t="shared" si="17"/>
        <v>10.8</v>
      </c>
      <c r="U511" s="96">
        <f t="shared" si="16"/>
        <v>-3.8999999999999986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2"/>
      <c r="AD511" s="54">
        <v>0.34861111111111098</v>
      </c>
      <c r="AL511" s="726">
        <v>9.4</v>
      </c>
      <c r="AM511" s="726">
        <v>93</v>
      </c>
      <c r="AN511" s="726">
        <v>8.3000000000000007</v>
      </c>
      <c r="AO511" s="726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5">
        <v>0.34861111111111098</v>
      </c>
    </row>
    <row r="512" spans="2:54" x14ac:dyDescent="0.25">
      <c r="B512" s="5">
        <v>10.7</v>
      </c>
      <c r="C512" s="5">
        <v>90</v>
      </c>
      <c r="D512" s="5">
        <v>9.1</v>
      </c>
      <c r="E512" s="5">
        <v>10.7</v>
      </c>
      <c r="F512" s="5">
        <v>6.8</v>
      </c>
      <c r="G512" s="5">
        <v>8.6</v>
      </c>
      <c r="H512" s="5">
        <v>1019.6</v>
      </c>
      <c r="I512" s="5">
        <v>1790</v>
      </c>
      <c r="J512" s="5">
        <v>0</v>
      </c>
      <c r="K512" s="5">
        <v>0</v>
      </c>
      <c r="L512" s="5">
        <v>0</v>
      </c>
      <c r="M512" s="5">
        <v>0</v>
      </c>
      <c r="N512">
        <v>54.5</v>
      </c>
      <c r="O512">
        <v>217.1</v>
      </c>
      <c r="P512">
        <v>10.199999999999999</v>
      </c>
      <c r="Q512">
        <v>10.8</v>
      </c>
      <c r="R512" s="54">
        <v>0.34930555555555598</v>
      </c>
      <c r="T512" s="93">
        <f t="shared" si="17"/>
        <v>10.8</v>
      </c>
      <c r="U512" s="96">
        <f t="shared" si="16"/>
        <v>-3.8999999999999986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2"/>
      <c r="AD512" s="54">
        <v>0.34930555555555598</v>
      </c>
      <c r="AL512" s="726">
        <v>9.4</v>
      </c>
      <c r="AM512" s="726">
        <v>93</v>
      </c>
      <c r="AN512" s="726">
        <v>8.3000000000000007</v>
      </c>
      <c r="AO512" s="726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5">
        <v>0.34930555555555598</v>
      </c>
    </row>
    <row r="513" spans="2:54" x14ac:dyDescent="0.25">
      <c r="B513" s="5">
        <v>10.7</v>
      </c>
      <c r="C513" s="5">
        <v>90</v>
      </c>
      <c r="D513" s="5">
        <v>9.1</v>
      </c>
      <c r="E513" s="5">
        <v>10.7</v>
      </c>
      <c r="F513" s="5">
        <v>5.8</v>
      </c>
      <c r="G513" s="5">
        <v>8.3000000000000007</v>
      </c>
      <c r="H513" s="5">
        <v>1019.4</v>
      </c>
      <c r="I513" s="5">
        <v>1910</v>
      </c>
      <c r="J513" s="5">
        <v>0</v>
      </c>
      <c r="K513" s="5">
        <v>0</v>
      </c>
      <c r="L513" s="5">
        <v>0</v>
      </c>
      <c r="M513" s="5">
        <v>0</v>
      </c>
      <c r="N513">
        <v>54.5</v>
      </c>
      <c r="O513">
        <v>217.1</v>
      </c>
      <c r="P513">
        <v>10.199999999999999</v>
      </c>
      <c r="Q513">
        <v>10.8</v>
      </c>
      <c r="R513" s="54">
        <v>0.35</v>
      </c>
      <c r="T513" s="93">
        <f t="shared" si="17"/>
        <v>10.8</v>
      </c>
      <c r="U513" s="96">
        <f t="shared" si="16"/>
        <v>-3.8999999999999986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2"/>
      <c r="AD513" s="54">
        <v>0.35</v>
      </c>
      <c r="AL513" s="726">
        <v>9.4</v>
      </c>
      <c r="AM513" s="726">
        <v>93</v>
      </c>
      <c r="AN513" s="726">
        <v>8.3000000000000007</v>
      </c>
      <c r="AO513" s="726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5">
        <v>0.35</v>
      </c>
    </row>
    <row r="514" spans="2:54" x14ac:dyDescent="0.25">
      <c r="B514" s="5">
        <v>10.7</v>
      </c>
      <c r="C514" s="5">
        <v>90</v>
      </c>
      <c r="D514" s="5">
        <v>9.1</v>
      </c>
      <c r="E514" s="5">
        <v>10.7</v>
      </c>
      <c r="F514" s="5">
        <v>5</v>
      </c>
      <c r="G514" s="5">
        <v>7.9</v>
      </c>
      <c r="H514" s="5">
        <v>1019.3</v>
      </c>
      <c r="I514" s="5">
        <v>2000</v>
      </c>
      <c r="J514" s="5">
        <v>0</v>
      </c>
      <c r="K514" s="5">
        <v>0</v>
      </c>
      <c r="L514" s="5">
        <v>0</v>
      </c>
      <c r="M514" s="5">
        <v>0</v>
      </c>
      <c r="N514">
        <v>54.5</v>
      </c>
      <c r="O514">
        <v>217.1</v>
      </c>
      <c r="P514">
        <v>10.199999999999999</v>
      </c>
      <c r="Q514">
        <v>10.8</v>
      </c>
      <c r="R514" s="54">
        <v>0.35069444444444398</v>
      </c>
      <c r="T514" s="93">
        <f t="shared" si="17"/>
        <v>10.8</v>
      </c>
      <c r="U514" s="96">
        <f t="shared" si="16"/>
        <v>-3.8999999999999986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2"/>
      <c r="AD514" s="54">
        <v>0.35069444444444398</v>
      </c>
      <c r="AL514" s="726">
        <v>9.4</v>
      </c>
      <c r="AM514" s="726">
        <v>93</v>
      </c>
      <c r="AN514" s="726">
        <v>8.3000000000000007</v>
      </c>
      <c r="AO514" s="726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5">
        <v>0.35069444444444398</v>
      </c>
    </row>
    <row r="515" spans="2:54" x14ac:dyDescent="0.25">
      <c r="B515" s="5">
        <v>10.7</v>
      </c>
      <c r="C515" s="5">
        <v>90</v>
      </c>
      <c r="D515" s="5">
        <v>9.1</v>
      </c>
      <c r="E515" s="5">
        <v>10.7</v>
      </c>
      <c r="F515" s="5">
        <v>4</v>
      </c>
      <c r="G515" s="5">
        <v>7.2</v>
      </c>
      <c r="H515" s="5">
        <v>1019.5</v>
      </c>
      <c r="I515" s="5">
        <v>2110</v>
      </c>
      <c r="J515" s="5">
        <v>0</v>
      </c>
      <c r="K515" s="5">
        <v>0</v>
      </c>
      <c r="L515" s="5">
        <v>0</v>
      </c>
      <c r="M515" s="5">
        <v>0</v>
      </c>
      <c r="N515">
        <v>54.5</v>
      </c>
      <c r="O515">
        <v>217.1</v>
      </c>
      <c r="P515">
        <v>10.199999999999999</v>
      </c>
      <c r="Q515">
        <v>10.9</v>
      </c>
      <c r="R515" s="54">
        <v>0.35138888888888897</v>
      </c>
      <c r="T515" s="93">
        <f t="shared" si="17"/>
        <v>10.9</v>
      </c>
      <c r="U515" s="96">
        <f t="shared" si="16"/>
        <v>-3.7999999999999989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2"/>
      <c r="AD515" s="54">
        <v>0.35138888888888897</v>
      </c>
      <c r="AL515" s="726">
        <v>9.4</v>
      </c>
      <c r="AM515" s="726">
        <v>93</v>
      </c>
      <c r="AN515" s="726">
        <v>8.3000000000000007</v>
      </c>
      <c r="AO515" s="726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5">
        <v>0.35138888888888897</v>
      </c>
    </row>
    <row r="516" spans="2:54" x14ac:dyDescent="0.25">
      <c r="B516" s="5">
        <v>10.7</v>
      </c>
      <c r="C516" s="5">
        <v>90</v>
      </c>
      <c r="D516" s="5">
        <v>9.1</v>
      </c>
      <c r="E516" s="5">
        <v>10.7</v>
      </c>
      <c r="F516" s="5">
        <v>9.6999999999999993</v>
      </c>
      <c r="G516" s="5">
        <v>10.1</v>
      </c>
      <c r="H516" s="5">
        <v>1019.4</v>
      </c>
      <c r="I516" s="5">
        <v>2210</v>
      </c>
      <c r="J516" s="5">
        <v>0</v>
      </c>
      <c r="K516" s="5">
        <v>0</v>
      </c>
      <c r="L516" s="5">
        <v>0</v>
      </c>
      <c r="M516" s="5">
        <v>0</v>
      </c>
      <c r="N516">
        <v>54.5</v>
      </c>
      <c r="O516">
        <v>217.1</v>
      </c>
      <c r="P516">
        <v>10.199999999999999</v>
      </c>
      <c r="Q516">
        <v>10.9</v>
      </c>
      <c r="R516" s="54">
        <v>0.35208333333333303</v>
      </c>
      <c r="T516" s="93">
        <f t="shared" si="17"/>
        <v>10.9</v>
      </c>
      <c r="U516" s="96">
        <f t="shared" si="16"/>
        <v>-3.7999999999999989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2"/>
      <c r="AD516" s="54">
        <v>0.35208333333333303</v>
      </c>
      <c r="AL516" s="726">
        <v>9.4</v>
      </c>
      <c r="AM516" s="726">
        <v>93</v>
      </c>
      <c r="AN516" s="726">
        <v>8.3000000000000007</v>
      </c>
      <c r="AO516" s="726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5">
        <v>0.35208333333333303</v>
      </c>
    </row>
    <row r="517" spans="2:54" x14ac:dyDescent="0.25">
      <c r="B517" s="5">
        <v>10.7</v>
      </c>
      <c r="C517" s="5">
        <v>90</v>
      </c>
      <c r="D517" s="5">
        <v>9.1</v>
      </c>
      <c r="E517" s="5">
        <v>10.7</v>
      </c>
      <c r="F517" s="5">
        <v>6.8</v>
      </c>
      <c r="G517" s="5">
        <v>7.9</v>
      </c>
      <c r="H517" s="5">
        <v>1019.3</v>
      </c>
      <c r="I517" s="5">
        <v>2310</v>
      </c>
      <c r="J517" s="5">
        <v>0</v>
      </c>
      <c r="K517" s="5">
        <v>0</v>
      </c>
      <c r="L517" s="5">
        <v>0</v>
      </c>
      <c r="M517" s="5">
        <v>0</v>
      </c>
      <c r="N517">
        <v>54.5</v>
      </c>
      <c r="O517">
        <v>217.1</v>
      </c>
      <c r="P517">
        <v>10.3</v>
      </c>
      <c r="Q517">
        <v>10.8</v>
      </c>
      <c r="R517" s="54">
        <v>0.35277777777777802</v>
      </c>
      <c r="T517" s="93">
        <f t="shared" si="17"/>
        <v>10.8</v>
      </c>
      <c r="U517" s="96">
        <f t="shared" si="16"/>
        <v>-3.8999999999999986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2"/>
      <c r="AD517" s="54">
        <v>0.35277777777777802</v>
      </c>
      <c r="AL517" s="726">
        <v>9.4</v>
      </c>
      <c r="AM517" s="726">
        <v>93</v>
      </c>
      <c r="AN517" s="726">
        <v>8.3000000000000007</v>
      </c>
      <c r="AO517" s="726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5">
        <v>0.35277777777777802</v>
      </c>
    </row>
    <row r="518" spans="2:54" x14ac:dyDescent="0.25">
      <c r="B518" s="5">
        <v>10.7</v>
      </c>
      <c r="C518" s="5">
        <v>90</v>
      </c>
      <c r="D518" s="5">
        <v>9.1</v>
      </c>
      <c r="E518" s="5">
        <v>10.7</v>
      </c>
      <c r="F518" s="5">
        <v>0</v>
      </c>
      <c r="G518" s="5">
        <v>5</v>
      </c>
      <c r="H518" s="5">
        <v>1019.3</v>
      </c>
      <c r="I518" s="5">
        <v>2390</v>
      </c>
      <c r="J518" s="5">
        <v>0</v>
      </c>
      <c r="K518" s="5">
        <v>0</v>
      </c>
      <c r="L518" s="5">
        <v>0</v>
      </c>
      <c r="M518" s="5">
        <v>0</v>
      </c>
      <c r="N518">
        <v>54.5</v>
      </c>
      <c r="O518">
        <v>217.1</v>
      </c>
      <c r="P518">
        <v>10.3</v>
      </c>
      <c r="Q518">
        <v>10.9</v>
      </c>
      <c r="R518" s="54">
        <v>0.35347222222222202</v>
      </c>
      <c r="T518" s="93">
        <f t="shared" si="17"/>
        <v>10.9</v>
      </c>
      <c r="U518" s="96">
        <f t="shared" si="16"/>
        <v>-3.7999999999999989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2"/>
      <c r="AD518" s="54">
        <v>0.35347222222222202</v>
      </c>
      <c r="AL518" s="726">
        <v>9.4</v>
      </c>
      <c r="AM518" s="726">
        <v>93</v>
      </c>
      <c r="AN518" s="726">
        <v>8.3000000000000007</v>
      </c>
      <c r="AO518" s="726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5">
        <v>0.35347222222222202</v>
      </c>
    </row>
    <row r="519" spans="2:54" x14ac:dyDescent="0.25">
      <c r="B519" s="5">
        <v>10.7</v>
      </c>
      <c r="C519" s="5">
        <v>90</v>
      </c>
      <c r="D519" s="5">
        <v>9.1</v>
      </c>
      <c r="E519" s="5">
        <v>10.7</v>
      </c>
      <c r="F519" s="5">
        <v>6.5</v>
      </c>
      <c r="G519" s="5">
        <v>6.8</v>
      </c>
      <c r="H519" s="5">
        <v>1019.3</v>
      </c>
      <c r="I519" s="5">
        <v>2450</v>
      </c>
      <c r="J519" s="5">
        <v>0</v>
      </c>
      <c r="K519" s="5">
        <v>0</v>
      </c>
      <c r="L519" s="5">
        <v>0</v>
      </c>
      <c r="M519" s="5">
        <v>0</v>
      </c>
      <c r="N519">
        <v>54.5</v>
      </c>
      <c r="O519">
        <v>217.1</v>
      </c>
      <c r="P519">
        <v>10.3</v>
      </c>
      <c r="Q519">
        <v>10.9</v>
      </c>
      <c r="R519" s="54">
        <v>0.35416666666666702</v>
      </c>
      <c r="T519" s="93">
        <f t="shared" si="17"/>
        <v>10.9</v>
      </c>
      <c r="U519" s="96">
        <f t="shared" si="16"/>
        <v>-3.7999999999999989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2"/>
      <c r="AD519" s="54">
        <v>0.35416666666666702</v>
      </c>
      <c r="AL519" s="726">
        <v>9.4</v>
      </c>
      <c r="AM519" s="726">
        <v>93</v>
      </c>
      <c r="AN519" s="726">
        <v>8.3000000000000007</v>
      </c>
      <c r="AO519" s="726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5">
        <v>0.35416666666666702</v>
      </c>
    </row>
    <row r="520" spans="2:54" x14ac:dyDescent="0.25">
      <c r="B520" s="5">
        <v>10.7</v>
      </c>
      <c r="C520" s="5">
        <v>90</v>
      </c>
      <c r="D520" s="5">
        <v>9.1</v>
      </c>
      <c r="E520" s="5">
        <v>10.7</v>
      </c>
      <c r="F520" s="5">
        <v>5.8</v>
      </c>
      <c r="G520" s="5">
        <v>7.6</v>
      </c>
      <c r="H520" s="5">
        <v>1019.3</v>
      </c>
      <c r="I520" s="5">
        <v>2480</v>
      </c>
      <c r="J520" s="5">
        <v>0</v>
      </c>
      <c r="K520" s="5">
        <v>0</v>
      </c>
      <c r="L520" s="5">
        <v>0</v>
      </c>
      <c r="M520" s="5">
        <v>0</v>
      </c>
      <c r="N520">
        <v>54.5</v>
      </c>
      <c r="O520">
        <v>217.1</v>
      </c>
      <c r="P520">
        <v>10.3</v>
      </c>
      <c r="Q520">
        <v>10.9</v>
      </c>
      <c r="R520" s="54">
        <v>0.35486111111111102</v>
      </c>
      <c r="T520" s="93">
        <f t="shared" si="17"/>
        <v>10.9</v>
      </c>
      <c r="U520" s="96">
        <f t="shared" si="16"/>
        <v>-3.7999999999999989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2"/>
      <c r="AD520" s="54">
        <v>0.35486111111111102</v>
      </c>
      <c r="AL520" s="726">
        <v>9.4</v>
      </c>
      <c r="AM520" s="726">
        <v>93</v>
      </c>
      <c r="AN520" s="726">
        <v>8.3000000000000007</v>
      </c>
      <c r="AO520" s="726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5">
        <v>0.35486111111111102</v>
      </c>
    </row>
    <row r="521" spans="2:54" x14ac:dyDescent="0.25">
      <c r="B521" s="5">
        <v>10.7</v>
      </c>
      <c r="C521" s="5">
        <v>90</v>
      </c>
      <c r="D521" s="5">
        <v>9.1</v>
      </c>
      <c r="E521" s="5">
        <v>10.7</v>
      </c>
      <c r="F521" s="5">
        <v>6.5</v>
      </c>
      <c r="G521" s="5">
        <v>7.6</v>
      </c>
      <c r="H521" s="5">
        <v>1019.4</v>
      </c>
      <c r="I521" s="5">
        <v>2450</v>
      </c>
      <c r="J521" s="5">
        <v>0</v>
      </c>
      <c r="K521" s="5">
        <v>0</v>
      </c>
      <c r="L521" s="5">
        <v>0</v>
      </c>
      <c r="M521" s="5">
        <v>0</v>
      </c>
      <c r="N521">
        <v>54.5</v>
      </c>
      <c r="O521">
        <v>217.1</v>
      </c>
      <c r="P521">
        <v>10.3</v>
      </c>
      <c r="Q521">
        <v>10.9</v>
      </c>
      <c r="R521" s="54">
        <v>0.35555555555555601</v>
      </c>
      <c r="T521" s="93">
        <f t="shared" si="17"/>
        <v>10.9</v>
      </c>
      <c r="U521" s="96">
        <f t="shared" si="16"/>
        <v>-3.7999999999999989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2"/>
      <c r="AD521" s="54">
        <v>0.35555555555555601</v>
      </c>
      <c r="AL521" s="726">
        <v>9.4</v>
      </c>
      <c r="AM521" s="726">
        <v>93</v>
      </c>
      <c r="AN521" s="726">
        <v>8.3000000000000007</v>
      </c>
      <c r="AO521" s="726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5">
        <v>0.35555555555555601</v>
      </c>
    </row>
    <row r="522" spans="2:54" x14ac:dyDescent="0.25">
      <c r="B522" s="5">
        <v>10.7</v>
      </c>
      <c r="C522" s="5">
        <v>90</v>
      </c>
      <c r="D522" s="5">
        <v>9.1</v>
      </c>
      <c r="E522" s="5">
        <v>10.7</v>
      </c>
      <c r="F522" s="5">
        <v>3.2</v>
      </c>
      <c r="G522" s="5">
        <v>4.7</v>
      </c>
      <c r="H522" s="5">
        <v>1019.4</v>
      </c>
      <c r="I522" s="5">
        <v>2350</v>
      </c>
      <c r="J522" s="5">
        <v>0</v>
      </c>
      <c r="K522" s="5">
        <v>0</v>
      </c>
      <c r="L522" s="5">
        <v>0</v>
      </c>
      <c r="M522" s="5">
        <v>0</v>
      </c>
      <c r="N522">
        <v>54.5</v>
      </c>
      <c r="O522">
        <v>217.1</v>
      </c>
      <c r="P522">
        <v>10.3</v>
      </c>
      <c r="Q522">
        <v>10.9</v>
      </c>
      <c r="R522" s="54">
        <v>0.35625000000000001</v>
      </c>
      <c r="T522" s="93">
        <f t="shared" si="17"/>
        <v>10.9</v>
      </c>
      <c r="U522" s="96">
        <f t="shared" si="16"/>
        <v>-3.7999999999999989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2"/>
      <c r="AD522" s="54">
        <v>0.35625000000000001</v>
      </c>
      <c r="AL522" s="726">
        <v>9.4</v>
      </c>
      <c r="AM522" s="726">
        <v>93</v>
      </c>
      <c r="AN522" s="726">
        <v>8.3000000000000007</v>
      </c>
      <c r="AO522" s="726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5">
        <v>0.35625000000000001</v>
      </c>
    </row>
    <row r="523" spans="2:54" x14ac:dyDescent="0.25">
      <c r="B523" s="5">
        <v>10.7</v>
      </c>
      <c r="C523" s="5">
        <v>90</v>
      </c>
      <c r="D523" s="5">
        <v>9.1</v>
      </c>
      <c r="E523" s="5">
        <v>10.7</v>
      </c>
      <c r="F523" s="5">
        <v>6.8</v>
      </c>
      <c r="G523" s="5">
        <v>7.9</v>
      </c>
      <c r="H523" s="5">
        <v>1019.4</v>
      </c>
      <c r="I523" s="5">
        <v>2260</v>
      </c>
      <c r="J523" s="5">
        <v>0</v>
      </c>
      <c r="K523" s="5">
        <v>0</v>
      </c>
      <c r="L523" s="5">
        <v>0</v>
      </c>
      <c r="M523" s="5">
        <v>0</v>
      </c>
      <c r="N523">
        <v>54.5</v>
      </c>
      <c r="O523">
        <v>217.1</v>
      </c>
      <c r="P523">
        <v>10.4</v>
      </c>
      <c r="Q523">
        <v>11</v>
      </c>
      <c r="R523" s="54">
        <v>0.35694444444444401</v>
      </c>
      <c r="T523" s="93">
        <f t="shared" si="17"/>
        <v>11</v>
      </c>
      <c r="U523" s="96">
        <f t="shared" si="16"/>
        <v>-3.6999999999999993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2"/>
      <c r="AD523" s="54">
        <v>0.35694444444444401</v>
      </c>
      <c r="AL523" s="726">
        <v>9.4</v>
      </c>
      <c r="AM523" s="726">
        <v>93</v>
      </c>
      <c r="AN523" s="726">
        <v>8.3000000000000007</v>
      </c>
      <c r="AO523" s="726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5">
        <v>0.35694444444444401</v>
      </c>
    </row>
    <row r="524" spans="2:54" x14ac:dyDescent="0.25">
      <c r="B524" s="5">
        <v>10.7</v>
      </c>
      <c r="C524" s="5">
        <v>90</v>
      </c>
      <c r="D524" s="5">
        <v>9.1</v>
      </c>
      <c r="E524" s="5">
        <v>10.7</v>
      </c>
      <c r="F524" s="5">
        <v>4.7</v>
      </c>
      <c r="G524" s="5">
        <v>7.9</v>
      </c>
      <c r="H524" s="5">
        <v>1019.6</v>
      </c>
      <c r="I524" s="5">
        <v>2330</v>
      </c>
      <c r="J524" s="5">
        <v>0</v>
      </c>
      <c r="K524" s="5">
        <v>0</v>
      </c>
      <c r="L524" s="5">
        <v>0</v>
      </c>
      <c r="M524" s="5">
        <v>0</v>
      </c>
      <c r="N524">
        <v>54.5</v>
      </c>
      <c r="O524">
        <v>217.1</v>
      </c>
      <c r="P524">
        <v>10.4</v>
      </c>
      <c r="Q524">
        <v>11</v>
      </c>
      <c r="R524" s="54">
        <v>0.35763888888888901</v>
      </c>
      <c r="T524" s="93">
        <f t="shared" si="17"/>
        <v>11</v>
      </c>
      <c r="U524" s="96">
        <f t="shared" si="16"/>
        <v>-3.6999999999999993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2"/>
      <c r="AD524" s="54">
        <v>0.35763888888888901</v>
      </c>
      <c r="AL524" s="726">
        <v>9.4</v>
      </c>
      <c r="AM524" s="726">
        <v>93</v>
      </c>
      <c r="AN524" s="726">
        <v>8.3000000000000007</v>
      </c>
      <c r="AO524" s="726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5">
        <v>0.35763888888888901</v>
      </c>
    </row>
    <row r="525" spans="2:54" x14ac:dyDescent="0.25">
      <c r="B525" s="5">
        <v>10.8</v>
      </c>
      <c r="C525" s="5">
        <v>90</v>
      </c>
      <c r="D525" s="5">
        <v>9.1999999999999993</v>
      </c>
      <c r="E525" s="5">
        <v>10.8</v>
      </c>
      <c r="F525" s="5">
        <v>5</v>
      </c>
      <c r="G525" s="5">
        <v>7.9</v>
      </c>
      <c r="H525" s="5">
        <v>1019.4</v>
      </c>
      <c r="I525" s="5">
        <v>2480</v>
      </c>
      <c r="J525" s="5">
        <v>0</v>
      </c>
      <c r="K525" s="5">
        <v>0</v>
      </c>
      <c r="L525" s="5">
        <v>0</v>
      </c>
      <c r="M525" s="5">
        <v>0</v>
      </c>
      <c r="N525">
        <v>54.5</v>
      </c>
      <c r="O525">
        <v>217.1</v>
      </c>
      <c r="P525">
        <v>10.5</v>
      </c>
      <c r="Q525">
        <v>11.1</v>
      </c>
      <c r="R525" s="54">
        <v>0.358333333333333</v>
      </c>
      <c r="T525" s="93">
        <f t="shared" si="17"/>
        <v>11.1</v>
      </c>
      <c r="U525" s="96">
        <f t="shared" si="16"/>
        <v>-3.7000000000000011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2"/>
      <c r="AD525" s="54">
        <v>0.358333333333333</v>
      </c>
      <c r="AL525" s="726">
        <v>9.4</v>
      </c>
      <c r="AM525" s="726">
        <v>93</v>
      </c>
      <c r="AN525" s="726">
        <v>8.3000000000000007</v>
      </c>
      <c r="AO525" s="726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5">
        <v>0.358333333333333</v>
      </c>
    </row>
    <row r="526" spans="2:54" x14ac:dyDescent="0.25">
      <c r="B526" s="5">
        <v>10.8</v>
      </c>
      <c r="C526" s="5">
        <v>90</v>
      </c>
      <c r="D526" s="5">
        <v>9.1999999999999993</v>
      </c>
      <c r="E526" s="5">
        <v>10.8</v>
      </c>
      <c r="F526" s="5">
        <v>6.5</v>
      </c>
      <c r="G526" s="5">
        <v>9</v>
      </c>
      <c r="H526" s="5">
        <v>1019.3</v>
      </c>
      <c r="I526" s="5">
        <v>2680</v>
      </c>
      <c r="J526" s="5">
        <v>0</v>
      </c>
      <c r="K526" s="5">
        <v>0</v>
      </c>
      <c r="L526" s="5">
        <v>0</v>
      </c>
      <c r="M526" s="5">
        <v>0</v>
      </c>
      <c r="N526">
        <v>54.5</v>
      </c>
      <c r="O526">
        <v>217.1</v>
      </c>
      <c r="P526">
        <v>10.5</v>
      </c>
      <c r="Q526">
        <v>11.1</v>
      </c>
      <c r="R526" s="54">
        <v>0.359027777777778</v>
      </c>
      <c r="T526" s="93">
        <f t="shared" si="17"/>
        <v>11.1</v>
      </c>
      <c r="U526" s="96">
        <f t="shared" ref="U526:U560" si="20">(T526-B526)-4</f>
        <v>-3.7000000000000011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2"/>
      <c r="AD526" s="54">
        <v>0.359027777777778</v>
      </c>
      <c r="AL526" s="726">
        <v>9.4</v>
      </c>
      <c r="AM526" s="726">
        <v>93</v>
      </c>
      <c r="AN526" s="726">
        <v>8.3000000000000007</v>
      </c>
      <c r="AO526" s="726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5">
        <v>0.359027777777778</v>
      </c>
    </row>
    <row r="527" spans="2:54" x14ac:dyDescent="0.25">
      <c r="B527" s="5">
        <v>10.8</v>
      </c>
      <c r="C527" s="5">
        <v>89</v>
      </c>
      <c r="D527" s="5">
        <v>9</v>
      </c>
      <c r="E527" s="5">
        <v>10.8</v>
      </c>
      <c r="F527" s="5">
        <v>6.1</v>
      </c>
      <c r="G527" s="5">
        <v>6.8</v>
      </c>
      <c r="H527" s="5">
        <v>1019.5</v>
      </c>
      <c r="I527" s="5">
        <v>2920</v>
      </c>
      <c r="J527" s="5">
        <v>0</v>
      </c>
      <c r="K527" s="5">
        <v>0</v>
      </c>
      <c r="L527" s="5">
        <v>0</v>
      </c>
      <c r="M527" s="5">
        <v>0</v>
      </c>
      <c r="N527">
        <v>54.5</v>
      </c>
      <c r="O527">
        <v>217.1</v>
      </c>
      <c r="P527">
        <v>10.6</v>
      </c>
      <c r="Q527">
        <v>11.2</v>
      </c>
      <c r="R527" s="54">
        <v>0.359722222222222</v>
      </c>
      <c r="T527" s="93">
        <f t="shared" si="17"/>
        <v>11.2</v>
      </c>
      <c r="U527" s="96">
        <f t="shared" si="20"/>
        <v>-3.6000000000000014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2"/>
      <c r="AD527" s="54">
        <v>0.359722222222222</v>
      </c>
      <c r="AL527" s="726">
        <v>9.4</v>
      </c>
      <c r="AM527" s="726">
        <v>93</v>
      </c>
      <c r="AN527" s="726">
        <v>8.3000000000000007</v>
      </c>
      <c r="AO527" s="726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5">
        <v>0.359722222222222</v>
      </c>
    </row>
    <row r="528" spans="2:54" x14ac:dyDescent="0.25">
      <c r="B528" s="5">
        <v>10.8</v>
      </c>
      <c r="C528" s="5">
        <v>89</v>
      </c>
      <c r="D528" s="5">
        <v>9</v>
      </c>
      <c r="E528" s="5">
        <v>10.8</v>
      </c>
      <c r="F528" s="5">
        <v>2.9</v>
      </c>
      <c r="G528" s="5">
        <v>7.6</v>
      </c>
      <c r="H528" s="5">
        <v>1019.6</v>
      </c>
      <c r="I528" s="5">
        <v>3130</v>
      </c>
      <c r="J528" s="5">
        <v>0</v>
      </c>
      <c r="K528" s="5">
        <v>0</v>
      </c>
      <c r="L528" s="5">
        <v>0</v>
      </c>
      <c r="M528" s="5">
        <v>0</v>
      </c>
      <c r="N528">
        <v>54.5</v>
      </c>
      <c r="O528">
        <v>217.1</v>
      </c>
      <c r="P528">
        <v>10.6</v>
      </c>
      <c r="Q528">
        <v>11.2</v>
      </c>
      <c r="R528" s="54">
        <v>0.360416666666667</v>
      </c>
      <c r="T528" s="93">
        <f t="shared" si="17"/>
        <v>11.2</v>
      </c>
      <c r="U528" s="96">
        <f t="shared" si="20"/>
        <v>-3.6000000000000014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2"/>
      <c r="AD528" s="54">
        <v>0.360416666666667</v>
      </c>
      <c r="AL528" s="726">
        <v>9.4</v>
      </c>
      <c r="AM528" s="726">
        <v>93</v>
      </c>
      <c r="AN528" s="726">
        <v>8.3000000000000007</v>
      </c>
      <c r="AO528" s="726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5">
        <v>0.360416666666667</v>
      </c>
    </row>
    <row r="529" spans="2:54" x14ac:dyDescent="0.25">
      <c r="B529" s="5">
        <v>10.8</v>
      </c>
      <c r="C529" s="5">
        <v>89</v>
      </c>
      <c r="D529" s="5">
        <v>9</v>
      </c>
      <c r="E529" s="5">
        <v>10.8</v>
      </c>
      <c r="F529" s="5">
        <v>2.2000000000000002</v>
      </c>
      <c r="G529" s="5">
        <v>10.8</v>
      </c>
      <c r="H529" s="5">
        <v>1019.6</v>
      </c>
      <c r="I529" s="5">
        <v>3300</v>
      </c>
      <c r="J529" s="5">
        <v>0</v>
      </c>
      <c r="K529" s="5">
        <v>0</v>
      </c>
      <c r="L529" s="5">
        <v>0</v>
      </c>
      <c r="M529" s="5">
        <v>0</v>
      </c>
      <c r="N529">
        <v>54.5</v>
      </c>
      <c r="O529">
        <v>217.1</v>
      </c>
      <c r="P529">
        <v>10.6</v>
      </c>
      <c r="Q529">
        <v>11.2</v>
      </c>
      <c r="R529" s="54">
        <v>0.36111111111111099</v>
      </c>
      <c r="T529" s="93">
        <f t="shared" si="17"/>
        <v>11.2</v>
      </c>
      <c r="U529" s="96">
        <f t="shared" si="20"/>
        <v>-3.6000000000000014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2"/>
      <c r="AD529" s="54">
        <v>0.36111111111111099</v>
      </c>
      <c r="AL529" s="726">
        <v>9.4</v>
      </c>
      <c r="AM529" s="726">
        <v>93</v>
      </c>
      <c r="AN529" s="726">
        <v>8.3000000000000007</v>
      </c>
      <c r="AO529" s="726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5">
        <v>0.36111111111111099</v>
      </c>
    </row>
    <row r="530" spans="2:54" x14ac:dyDescent="0.25">
      <c r="B530" s="5">
        <v>10.8</v>
      </c>
      <c r="C530" s="5">
        <v>89</v>
      </c>
      <c r="D530" s="5">
        <v>9</v>
      </c>
      <c r="E530" s="5">
        <v>10.8</v>
      </c>
      <c r="F530" s="5">
        <v>3.2</v>
      </c>
      <c r="G530" s="5">
        <v>4</v>
      </c>
      <c r="H530" s="5">
        <v>1019.8</v>
      </c>
      <c r="I530" s="5">
        <v>3380</v>
      </c>
      <c r="J530" s="5">
        <v>0</v>
      </c>
      <c r="K530" s="5">
        <v>0</v>
      </c>
      <c r="L530" s="5">
        <v>0</v>
      </c>
      <c r="M530" s="5">
        <v>0</v>
      </c>
      <c r="N530">
        <v>54.5</v>
      </c>
      <c r="O530">
        <v>217.1</v>
      </c>
      <c r="P530">
        <v>10.7</v>
      </c>
      <c r="Q530">
        <v>11.2</v>
      </c>
      <c r="R530" s="54">
        <v>0.36180555555555599</v>
      </c>
      <c r="T530" s="93">
        <f t="shared" si="17"/>
        <v>11.2</v>
      </c>
      <c r="U530" s="96">
        <f t="shared" si="20"/>
        <v>-3.6000000000000014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2"/>
      <c r="AD530" s="54">
        <v>0.36180555555555599</v>
      </c>
      <c r="AL530" s="726">
        <v>9.4</v>
      </c>
      <c r="AM530" s="726">
        <v>93</v>
      </c>
      <c r="AN530" s="726">
        <v>8.3000000000000007</v>
      </c>
      <c r="AO530" s="726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5">
        <v>0.36180555555555599</v>
      </c>
    </row>
    <row r="531" spans="2:54" x14ac:dyDescent="0.25">
      <c r="B531" s="5">
        <v>10.8</v>
      </c>
      <c r="C531" s="5">
        <v>89</v>
      </c>
      <c r="D531" s="5">
        <v>9</v>
      </c>
      <c r="E531" s="5">
        <v>10.8</v>
      </c>
      <c r="F531" s="5">
        <v>11.2</v>
      </c>
      <c r="G531" s="5">
        <v>11.9</v>
      </c>
      <c r="H531" s="5">
        <v>1020</v>
      </c>
      <c r="I531" s="5">
        <v>3470</v>
      </c>
      <c r="J531" s="5">
        <v>0</v>
      </c>
      <c r="K531" s="5">
        <v>0</v>
      </c>
      <c r="L531" s="5">
        <v>0</v>
      </c>
      <c r="M531" s="5">
        <v>0</v>
      </c>
      <c r="N531">
        <v>54.5</v>
      </c>
      <c r="O531">
        <v>217.1</v>
      </c>
      <c r="P531">
        <v>10.7</v>
      </c>
      <c r="Q531">
        <v>11.2</v>
      </c>
      <c r="R531" s="54">
        <v>0.36249999999999999</v>
      </c>
      <c r="T531" s="93">
        <f t="shared" si="17"/>
        <v>11.2</v>
      </c>
      <c r="U531" s="96">
        <f t="shared" si="20"/>
        <v>-3.6000000000000014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2"/>
      <c r="AD531" s="54">
        <v>0.36249999999999999</v>
      </c>
      <c r="AL531" s="726">
        <v>9.4</v>
      </c>
      <c r="AM531" s="726">
        <v>93</v>
      </c>
      <c r="AN531" s="726">
        <v>8.3000000000000007</v>
      </c>
      <c r="AO531" s="726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5">
        <v>0.36249999999999999</v>
      </c>
    </row>
    <row r="532" spans="2:54" x14ac:dyDescent="0.25">
      <c r="B532" s="5">
        <v>10.8</v>
      </c>
      <c r="C532" s="5">
        <v>89</v>
      </c>
      <c r="D532" s="5">
        <v>9</v>
      </c>
      <c r="E532" s="5">
        <v>10.8</v>
      </c>
      <c r="F532" s="5">
        <v>7.9</v>
      </c>
      <c r="G532" s="5">
        <v>8.3000000000000007</v>
      </c>
      <c r="H532" s="5">
        <v>1019.6</v>
      </c>
      <c r="I532" s="5">
        <v>3670</v>
      </c>
      <c r="J532" s="5">
        <v>0</v>
      </c>
      <c r="K532" s="5">
        <v>0</v>
      </c>
      <c r="L532" s="5">
        <v>0</v>
      </c>
      <c r="M532" s="5">
        <v>0</v>
      </c>
      <c r="N532">
        <v>54.5</v>
      </c>
      <c r="O532">
        <v>217.1</v>
      </c>
      <c r="P532">
        <v>10.8</v>
      </c>
      <c r="Q532">
        <v>11.3</v>
      </c>
      <c r="R532" s="54">
        <v>0.36319444444444399</v>
      </c>
      <c r="T532" s="93">
        <f t="shared" si="17"/>
        <v>11.3</v>
      </c>
      <c r="U532" s="96">
        <f t="shared" si="20"/>
        <v>-3.5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2"/>
      <c r="AD532" s="54">
        <v>0.36319444444444399</v>
      </c>
      <c r="AL532" s="726">
        <v>9.4</v>
      </c>
      <c r="AM532" s="726">
        <v>93</v>
      </c>
      <c r="AN532" s="726">
        <v>8.3000000000000007</v>
      </c>
      <c r="AO532" s="726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5">
        <v>0.36319444444444399</v>
      </c>
    </row>
    <row r="533" spans="2:54" x14ac:dyDescent="0.25">
      <c r="B533" s="5">
        <v>10.9</v>
      </c>
      <c r="C533" s="5">
        <v>89</v>
      </c>
      <c r="D533" s="5">
        <v>9.1</v>
      </c>
      <c r="E533" s="5">
        <v>10.9</v>
      </c>
      <c r="F533" s="5">
        <v>13</v>
      </c>
      <c r="G533" s="5">
        <v>15.1</v>
      </c>
      <c r="H533" s="5">
        <v>1019.7</v>
      </c>
      <c r="I533" s="5">
        <v>3990</v>
      </c>
      <c r="J533" s="5">
        <v>0</v>
      </c>
      <c r="K533" s="5">
        <v>0</v>
      </c>
      <c r="L533" s="5">
        <v>0</v>
      </c>
      <c r="M533" s="5">
        <v>0</v>
      </c>
      <c r="N533">
        <v>54.5</v>
      </c>
      <c r="O533">
        <v>217.1</v>
      </c>
      <c r="P533">
        <v>10.8</v>
      </c>
      <c r="Q533">
        <v>11.3</v>
      </c>
      <c r="R533" s="54">
        <v>0.36388888888888898</v>
      </c>
      <c r="T533" s="93">
        <f t="shared" si="17"/>
        <v>11.3</v>
      </c>
      <c r="U533" s="96">
        <f t="shared" si="20"/>
        <v>-3.5999999999999996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2"/>
      <c r="AD533" s="54">
        <v>0.36388888888888898</v>
      </c>
      <c r="AL533" s="726">
        <v>9.4</v>
      </c>
      <c r="AM533" s="726">
        <v>93</v>
      </c>
      <c r="AN533" s="726">
        <v>8.3000000000000007</v>
      </c>
      <c r="AO533" s="726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5">
        <v>0.36388888888888898</v>
      </c>
    </row>
    <row r="534" spans="2:54" x14ac:dyDescent="0.25">
      <c r="B534" s="5">
        <v>10.9</v>
      </c>
      <c r="C534" s="5">
        <v>89</v>
      </c>
      <c r="D534" s="5">
        <v>9.1</v>
      </c>
      <c r="E534" s="5">
        <v>10.9</v>
      </c>
      <c r="F534" s="5">
        <v>3.6</v>
      </c>
      <c r="G534" s="5">
        <v>9.4</v>
      </c>
      <c r="H534" s="5">
        <v>1019.5</v>
      </c>
      <c r="I534" s="5">
        <v>4410</v>
      </c>
      <c r="J534" s="5">
        <v>0</v>
      </c>
      <c r="K534" s="5">
        <v>0</v>
      </c>
      <c r="L534" s="5">
        <v>0</v>
      </c>
      <c r="M534" s="5">
        <v>0</v>
      </c>
      <c r="N534">
        <v>54.5</v>
      </c>
      <c r="O534">
        <v>217.1</v>
      </c>
      <c r="P534">
        <v>10.9</v>
      </c>
      <c r="Q534">
        <v>11.3</v>
      </c>
      <c r="R534" s="54">
        <v>0.36458333333333298</v>
      </c>
      <c r="T534" s="93">
        <f t="shared" si="17"/>
        <v>11.3</v>
      </c>
      <c r="U534" s="96">
        <f t="shared" si="20"/>
        <v>-3.5999999999999996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2"/>
      <c r="AD534" s="54">
        <v>0.36458333333333298</v>
      </c>
      <c r="AL534" s="726">
        <v>9.4</v>
      </c>
      <c r="AM534" s="726">
        <v>93</v>
      </c>
      <c r="AN534" s="726">
        <v>8.3000000000000007</v>
      </c>
      <c r="AO534" s="726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5">
        <v>0.36458333333333298</v>
      </c>
    </row>
    <row r="535" spans="2:54" x14ac:dyDescent="0.25">
      <c r="B535" s="5">
        <v>11</v>
      </c>
      <c r="C535" s="5">
        <v>89</v>
      </c>
      <c r="D535" s="5">
        <v>9.1999999999999993</v>
      </c>
      <c r="E535" s="5">
        <v>11</v>
      </c>
      <c r="F535" s="5">
        <v>7.9</v>
      </c>
      <c r="G535" s="5">
        <v>10.1</v>
      </c>
      <c r="H535" s="5">
        <v>1019.6</v>
      </c>
      <c r="I535" s="5">
        <v>4820</v>
      </c>
      <c r="J535" s="5">
        <v>0</v>
      </c>
      <c r="K535" s="5">
        <v>0</v>
      </c>
      <c r="L535" s="5">
        <v>0</v>
      </c>
      <c r="M535" s="5">
        <v>0</v>
      </c>
      <c r="N535">
        <v>54.5</v>
      </c>
      <c r="O535">
        <v>217.1</v>
      </c>
      <c r="P535">
        <v>10.9</v>
      </c>
      <c r="Q535">
        <v>11.3</v>
      </c>
      <c r="R535" s="54">
        <v>0.36527777777777798</v>
      </c>
      <c r="T535" s="93">
        <f t="shared" si="17"/>
        <v>11.3</v>
      </c>
      <c r="U535" s="96">
        <f t="shared" si="20"/>
        <v>-3.6999999999999993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2"/>
      <c r="AD535" s="54">
        <v>0.36527777777777798</v>
      </c>
      <c r="AL535" s="726">
        <v>9.4</v>
      </c>
      <c r="AM535" s="726">
        <v>93</v>
      </c>
      <c r="AN535" s="726">
        <v>8.3000000000000007</v>
      </c>
      <c r="AO535" s="726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5">
        <v>0.36527777777777798</v>
      </c>
    </row>
    <row r="536" spans="2:54" x14ac:dyDescent="0.25">
      <c r="B536" s="5">
        <v>11.1</v>
      </c>
      <c r="C536" s="5">
        <v>89</v>
      </c>
      <c r="D536" s="5">
        <v>9.3000000000000007</v>
      </c>
      <c r="E536" s="5">
        <v>11.1</v>
      </c>
      <c r="F536" s="5">
        <v>8.6</v>
      </c>
      <c r="G536" s="5">
        <v>12.2</v>
      </c>
      <c r="H536" s="5">
        <v>1019.7</v>
      </c>
      <c r="I536" s="5">
        <v>5070</v>
      </c>
      <c r="J536" s="5">
        <v>0</v>
      </c>
      <c r="K536" s="5">
        <v>0</v>
      </c>
      <c r="L536" s="5">
        <v>0</v>
      </c>
      <c r="M536" s="5">
        <v>0</v>
      </c>
      <c r="N536">
        <v>54.5</v>
      </c>
      <c r="O536">
        <v>217.1</v>
      </c>
      <c r="P536">
        <v>11</v>
      </c>
      <c r="Q536">
        <v>11.4</v>
      </c>
      <c r="R536" s="54">
        <v>0.36597222222222198</v>
      </c>
      <c r="T536" s="93">
        <f t="shared" si="17"/>
        <v>11.4</v>
      </c>
      <c r="U536" s="96">
        <f t="shared" si="20"/>
        <v>-3.6999999999999993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2"/>
      <c r="AD536" s="54">
        <v>0.36597222222222198</v>
      </c>
      <c r="AL536" s="726">
        <v>9.4</v>
      </c>
      <c r="AM536" s="726">
        <v>93</v>
      </c>
      <c r="AN536" s="726">
        <v>8.3000000000000007</v>
      </c>
      <c r="AO536" s="726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5">
        <v>0.36597222222222198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2"/>
      <c r="AD537" s="54">
        <v>0.36666666666666697</v>
      </c>
      <c r="AL537" s="726">
        <v>9.4</v>
      </c>
      <c r="AM537" s="726">
        <v>93</v>
      </c>
      <c r="AN537" s="726">
        <v>8.3000000000000007</v>
      </c>
      <c r="AO537" s="726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5">
        <v>0.36666666666666697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2"/>
      <c r="AD538" s="54">
        <v>0.36736111111111103</v>
      </c>
      <c r="AL538" s="726">
        <v>9.4</v>
      </c>
      <c r="AM538" s="726">
        <v>93</v>
      </c>
      <c r="AN538" s="726">
        <v>8.3000000000000007</v>
      </c>
      <c r="AO538" s="726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5">
        <v>0.36736111111111103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2"/>
      <c r="AD539" s="54">
        <v>0.36805555555555602</v>
      </c>
      <c r="AL539" s="726">
        <v>9.4</v>
      </c>
      <c r="AM539" s="726">
        <v>93</v>
      </c>
      <c r="AN539" s="726">
        <v>8.3000000000000007</v>
      </c>
      <c r="AO539" s="726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5">
        <v>0.36805555555555602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2"/>
      <c r="AD540" s="54">
        <v>0.36875000000000002</v>
      </c>
      <c r="AL540" s="726">
        <v>9.4</v>
      </c>
      <c r="AM540" s="726">
        <v>93</v>
      </c>
      <c r="AN540" s="726">
        <v>8.3000000000000007</v>
      </c>
      <c r="AO540" s="726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5">
        <v>0.36875000000000002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2"/>
      <c r="AD541" s="54">
        <v>0.36944444444444402</v>
      </c>
      <c r="AL541" s="726">
        <v>9.4</v>
      </c>
      <c r="AM541" s="726">
        <v>93</v>
      </c>
      <c r="AN541" s="726">
        <v>8.3000000000000007</v>
      </c>
      <c r="AO541" s="726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5">
        <v>0.36944444444444402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2"/>
      <c r="AD542" s="54">
        <v>0.37013888888888902</v>
      </c>
      <c r="AL542" s="726">
        <v>9.4</v>
      </c>
      <c r="AM542" s="726">
        <v>93</v>
      </c>
      <c r="AN542" s="726">
        <v>8.3000000000000007</v>
      </c>
      <c r="AO542" s="726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5">
        <v>0.37013888888888902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2"/>
      <c r="AD543" s="54">
        <v>0.37083333333333302</v>
      </c>
      <c r="AL543" s="726">
        <v>9.4</v>
      </c>
      <c r="AM543" s="726">
        <v>93</v>
      </c>
      <c r="AN543" s="726">
        <v>8.3000000000000007</v>
      </c>
      <c r="AO543" s="726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5">
        <v>0.37083333333333302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2"/>
      <c r="AD544" s="54">
        <v>0.37152777777777801</v>
      </c>
      <c r="AL544" s="726">
        <v>9.4</v>
      </c>
      <c r="AM544" s="726">
        <v>93</v>
      </c>
      <c r="AN544" s="726">
        <v>8.3000000000000007</v>
      </c>
      <c r="AO544" s="726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5">
        <v>0.37152777777777801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2"/>
      <c r="AD545" s="54">
        <v>0.37222222222222201</v>
      </c>
      <c r="AL545" s="726">
        <v>9.4</v>
      </c>
      <c r="AM545" s="726">
        <v>93</v>
      </c>
      <c r="AN545" s="726">
        <v>8.3000000000000007</v>
      </c>
      <c r="AO545" s="726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5">
        <v>0.37222222222222201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2"/>
      <c r="AD546" s="54">
        <v>0.37291666666666701</v>
      </c>
      <c r="AL546" s="726">
        <v>9.4</v>
      </c>
      <c r="AM546" s="726">
        <v>92</v>
      </c>
      <c r="AN546" s="726">
        <v>8.1999999999999993</v>
      </c>
      <c r="AO546" s="726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5">
        <v>0.37291666666666701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2"/>
      <c r="AD547" s="54">
        <v>0.373611111111112</v>
      </c>
      <c r="AL547" s="726">
        <v>9.4</v>
      </c>
      <c r="AM547" s="726">
        <v>92</v>
      </c>
      <c r="AN547" s="726">
        <v>8.1999999999999993</v>
      </c>
      <c r="AO547" s="726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5">
        <v>0.373611111111112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2"/>
      <c r="AD548" s="54">
        <v>0.374305555555557</v>
      </c>
      <c r="AL548" s="726">
        <v>9.4</v>
      </c>
      <c r="AM548" s="726">
        <v>92</v>
      </c>
      <c r="AN548" s="726">
        <v>8.1999999999999993</v>
      </c>
      <c r="AO548" s="726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5">
        <v>0.374305555555557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2"/>
      <c r="AD549" s="54">
        <v>0.375000000000002</v>
      </c>
      <c r="AL549" s="726">
        <v>9.5</v>
      </c>
      <c r="AM549" s="726">
        <v>92</v>
      </c>
      <c r="AN549" s="726">
        <v>8.3000000000000007</v>
      </c>
      <c r="AO549" s="726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5">
        <v>0.375000000000002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2"/>
      <c r="AD550" s="54">
        <v>0.375694444444447</v>
      </c>
      <c r="AL550" s="726">
        <v>9.5</v>
      </c>
      <c r="AM550" s="726">
        <v>92</v>
      </c>
      <c r="AN550" s="726">
        <v>8.3000000000000007</v>
      </c>
      <c r="AO550" s="726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5">
        <v>0.375694444444447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2"/>
      <c r="AD551" s="54">
        <v>0.37638888888889199</v>
      </c>
      <c r="AL551" s="726">
        <v>9.5</v>
      </c>
      <c r="AM551" s="726">
        <v>92</v>
      </c>
      <c r="AN551" s="726">
        <v>8.3000000000000007</v>
      </c>
      <c r="AO551" s="726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5">
        <v>0.37638888888889199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2"/>
      <c r="AD552" s="54">
        <v>0.37708333333333699</v>
      </c>
      <c r="AL552" s="726">
        <v>9.5</v>
      </c>
      <c r="AM552" s="726">
        <v>92</v>
      </c>
      <c r="AN552" s="726">
        <v>8.3000000000000007</v>
      </c>
      <c r="AO552" s="726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5">
        <v>0.37708333333333699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2"/>
      <c r="AD553" s="54">
        <v>0.37777777777778199</v>
      </c>
      <c r="AL553" s="726">
        <v>9.5</v>
      </c>
      <c r="AM553" s="726">
        <v>92</v>
      </c>
      <c r="AN553" s="726">
        <v>8.3000000000000007</v>
      </c>
      <c r="AO553" s="726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5">
        <v>0.37777777777778199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2"/>
      <c r="AD554" s="54">
        <v>0.37847222222222698</v>
      </c>
      <c r="AL554" s="726">
        <v>9.5</v>
      </c>
      <c r="AM554" s="726">
        <v>92</v>
      </c>
      <c r="AN554" s="726">
        <v>8.3000000000000007</v>
      </c>
      <c r="AO554" s="726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5">
        <v>0.37847222222222698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2"/>
      <c r="AD555" s="54">
        <v>0.37916666666667198</v>
      </c>
      <c r="AL555" s="726">
        <v>9.5</v>
      </c>
      <c r="AM555" s="726">
        <v>92</v>
      </c>
      <c r="AN555" s="726">
        <v>8.3000000000000007</v>
      </c>
      <c r="AO555" s="726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5">
        <v>0.37916666666667198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2"/>
      <c r="AD556" s="54">
        <v>0.37986111111111698</v>
      </c>
      <c r="AL556" s="726">
        <v>9.5</v>
      </c>
      <c r="AM556" s="726">
        <v>92</v>
      </c>
      <c r="AN556" s="726">
        <v>8.3000000000000007</v>
      </c>
      <c r="AO556" s="726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5">
        <v>0.37986111111111698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2"/>
      <c r="AD557" s="54">
        <v>0.38055555555556198</v>
      </c>
      <c r="AL557" s="726">
        <v>9.5</v>
      </c>
      <c r="AM557" s="726">
        <v>92</v>
      </c>
      <c r="AN557" s="726">
        <v>8.3000000000000007</v>
      </c>
      <c r="AO557" s="726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5">
        <v>0.38055555555556198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2"/>
      <c r="AD558" s="54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5">
        <v>0.38125000000000703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2"/>
      <c r="AD559" s="54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5">
        <v>0.38194444444445202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2"/>
      <c r="AD560" s="54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5">
        <v>0.38263888888889702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2"/>
      <c r="AD561" s="54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5">
        <v>0.38333333333334202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2"/>
      <c r="AD562" s="54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5">
        <v>0.38402777777778702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2"/>
      <c r="AD563" s="54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5">
        <v>0.38472222222223201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2"/>
      <c r="AD564" s="54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5">
        <v>0.38541666666667701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2"/>
      <c r="AD565" s="54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5">
        <v>0.38611111111112201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2"/>
      <c r="AD566" s="54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5">
        <v>0.386805555555567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2"/>
      <c r="AD567" s="54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5">
        <v>0.387500000000012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2"/>
      <c r="AD568" s="54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5">
        <v>0.388194444444457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/>
      <c r="U569" s="96"/>
      <c r="V569" s="92"/>
      <c r="W569" s="96"/>
      <c r="X569" s="93"/>
      <c r="Y569" s="6"/>
      <c r="Z569" s="36"/>
      <c r="AA569" s="6"/>
      <c r="AC569" s="372"/>
      <c r="AD569" s="54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4"/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2"/>
      <c r="AD570" s="54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4">
        <v>0.38958333333334699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2"/>
      <c r="AD571" s="54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4">
        <v>0.39027777777779199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2"/>
      <c r="AD572" s="54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4">
        <v>0.39097222222223699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2"/>
      <c r="AD573" s="54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4">
        <v>0.39166666666668198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2"/>
      <c r="AD574" s="54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4">
        <v>0.39236111111112698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2"/>
      <c r="AD575" s="54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4">
        <v>0.39305555555557198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2"/>
      <c r="AD576" s="54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4">
        <v>0.39375000000001698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2"/>
      <c r="AD577" s="54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4">
        <v>0.39444444444446197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2"/>
      <c r="AD578" s="54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4">
        <v>0.39513888888890702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2"/>
      <c r="AD579" s="54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4">
        <v>0.39583333333335202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2"/>
      <c r="AD580" s="54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4">
        <v>0.39652777777779702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2"/>
      <c r="AD581" s="54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4">
        <v>0.39722222222224202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2"/>
      <c r="AD582" s="54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4">
        <v>0.39791666666668701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2"/>
      <c r="AD583" s="54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4">
        <v>0.39861111111113201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2"/>
      <c r="AD584" s="54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4">
        <v>0.39930555555557701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2"/>
      <c r="AD585" s="54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4">
        <v>0.400000000000022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2"/>
      <c r="AD586" s="54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4">
        <v>0.400694444444467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2"/>
      <c r="AD587" s="54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4">
        <v>0.401388888888912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2"/>
      <c r="AD588" s="54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4">
        <v>0.402083333333357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2"/>
      <c r="AD589" s="54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4">
        <v>0.40277777777780199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2"/>
      <c r="AD590" s="54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4">
        <v>0.40347222222224699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2"/>
      <c r="AD591" s="54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4">
        <v>0.40416666666669199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2"/>
      <c r="AD592" s="54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4">
        <v>0.40486111111113698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2"/>
      <c r="AD593" s="54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4">
        <v>0.40555555555558198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2"/>
      <c r="AD594" s="54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4">
        <v>0.40625000000002698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2"/>
      <c r="AD595" s="54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4">
        <v>0.40694444444447198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2"/>
      <c r="AD596" s="54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4">
        <v>0.40763888888891697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2"/>
      <c r="AD597" s="54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4">
        <v>0.40833333333336203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2"/>
      <c r="AD598" s="54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4">
        <v>0.40902777777780702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2"/>
      <c r="AD599" s="54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4">
        <v>0.40972222222225202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2"/>
      <c r="AD600" s="54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4">
        <v>0.41041666666669702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2"/>
      <c r="AD601" s="54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4">
        <v>0.41111111111114201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2"/>
      <c r="AD602" s="54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4">
        <v>0.41180555555558701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2"/>
      <c r="AD603" s="54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4">
        <v>0.41250000000003201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2"/>
      <c r="AD604" s="54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4">
        <v>0.413194444444477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2"/>
      <c r="AD605" s="54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4">
        <v>0.413888888888922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2"/>
      <c r="AD606" s="54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4">
        <v>0.414583333333367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2"/>
      <c r="AD607" s="54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4">
        <v>0.415277777777812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2"/>
      <c r="AD608" s="54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4">
        <v>0.41597222222225699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2"/>
      <c r="AD609" s="54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4">
        <v>0.41666666666670199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2"/>
      <c r="AD610" s="54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4">
        <v>0.41736111111114699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2"/>
      <c r="AD611" s="54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4">
        <v>0.41805555555559198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2"/>
      <c r="AD612" s="54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4">
        <v>0.41875000000003698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3"/>
      <c r="Y613"/>
      <c r="Z613" s="5"/>
      <c r="AA613"/>
      <c r="AC613" s="372"/>
      <c r="AD613" s="54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4">
        <v>0.41944444444448198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3"/>
      <c r="Y614"/>
      <c r="Z614" s="5"/>
      <c r="AA614"/>
      <c r="AC614" s="372"/>
      <c r="AD614" s="54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4">
        <v>0.42013888888892698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3"/>
      <c r="Y615"/>
      <c r="Z615" s="5"/>
      <c r="AA615"/>
      <c r="AC615" s="372"/>
      <c r="AD615" s="54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4">
        <v>0.42083333333337197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3"/>
      <c r="Y616"/>
      <c r="Z616" s="5"/>
      <c r="AA616"/>
      <c r="AC616" s="372"/>
      <c r="AD616" s="54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4">
        <v>0.42152777777781703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3"/>
      <c r="Y617"/>
      <c r="Z617" s="5"/>
      <c r="AA617"/>
      <c r="AC617" s="372"/>
      <c r="AD617" s="54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4">
        <v>0.42222222222226202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3"/>
      <c r="Y618"/>
      <c r="Z618" s="5"/>
      <c r="AA618"/>
      <c r="AC618" s="372"/>
      <c r="AD618" s="54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4">
        <v>0.42291666666670702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3"/>
      <c r="Y619"/>
      <c r="Z619" s="5"/>
      <c r="AA619"/>
      <c r="AC619" s="372"/>
      <c r="AD619" s="54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4">
        <v>0.42361111111115202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3"/>
      <c r="Y620"/>
      <c r="Z620" s="5"/>
      <c r="AA620"/>
      <c r="AC620" s="372"/>
      <c r="AD620" s="54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4">
        <v>0.42430555555559701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3"/>
      <c r="Y621"/>
      <c r="Z621" s="5"/>
      <c r="AA621"/>
      <c r="AC621" s="372"/>
      <c r="AD621" s="54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4">
        <v>0.42500000000004201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3"/>
      <c r="Y622"/>
      <c r="Z622" s="5"/>
      <c r="AA622"/>
      <c r="AC622" s="372"/>
      <c r="AD622" s="54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4">
        <v>0.42569444444448701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3"/>
      <c r="Y623"/>
      <c r="Z623" s="5"/>
      <c r="AA623"/>
      <c r="AC623" s="372"/>
      <c r="AD623" s="54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4">
        <v>0.42638888888893201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3"/>
      <c r="Y624"/>
      <c r="Z624" s="5"/>
      <c r="AA624"/>
      <c r="AC624" s="372"/>
      <c r="AD624" s="54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4">
        <v>0.427083333333377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3"/>
      <c r="Y625"/>
      <c r="Z625" s="5"/>
      <c r="AA625"/>
      <c r="AC625" s="372"/>
      <c r="AD625" s="54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4">
        <v>0.427777777777822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3"/>
      <c r="Y626"/>
      <c r="Z626" s="5"/>
      <c r="AA626"/>
      <c r="AC626" s="372"/>
      <c r="AD626" s="54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4">
        <v>0.428472222222267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3"/>
      <c r="Y627"/>
      <c r="Z627" s="5"/>
      <c r="AA627"/>
      <c r="AC627" s="372"/>
      <c r="AD627" s="54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4">
        <v>0.42916666666671199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3"/>
      <c r="Y628"/>
      <c r="Z628" s="5"/>
      <c r="AA628"/>
      <c r="AC628" s="372"/>
      <c r="AD628" s="54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4">
        <v>0.42986111111115699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3"/>
      <c r="Y629"/>
      <c r="Z629" s="5"/>
      <c r="AA629"/>
      <c r="AC629" s="372"/>
      <c r="AD629" s="54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4">
        <v>0.43055555555560199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3"/>
      <c r="Y630"/>
      <c r="Z630" s="5"/>
      <c r="AA630"/>
      <c r="AC630" s="372"/>
      <c r="AD630" s="54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4">
        <v>0.43125000000004698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3"/>
      <c r="Y631"/>
      <c r="Z631" s="5"/>
      <c r="AA631"/>
      <c r="AC631" s="372"/>
      <c r="AD631" s="54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4">
        <v>0.43194444444449198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3"/>
      <c r="Y632"/>
      <c r="Z632" s="5"/>
      <c r="AA632"/>
      <c r="AC632" s="372"/>
      <c r="AD632" s="54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4">
        <v>0.43263888888893698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3"/>
      <c r="Y633"/>
      <c r="Z633" s="5"/>
      <c r="AA633"/>
      <c r="AC633" s="372"/>
      <c r="AD633" s="54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4">
        <v>0.43333333333338198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3"/>
      <c r="Y634"/>
      <c r="Z634" s="5"/>
      <c r="AA634"/>
      <c r="AC634" s="372"/>
      <c r="AD634" s="54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4">
        <v>0.43402777777782697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3"/>
      <c r="Y635"/>
      <c r="Z635" s="5"/>
      <c r="AA635"/>
      <c r="AC635" s="372"/>
      <c r="AD635" s="54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4">
        <v>0.43472222222227203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3"/>
      <c r="Y636"/>
      <c r="Z636" s="5"/>
      <c r="AA636"/>
      <c r="AC636" s="372"/>
      <c r="AD636" s="54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4">
        <v>0.43541666666671702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3"/>
      <c r="Y637"/>
      <c r="Z637" s="5"/>
      <c r="AA637"/>
      <c r="AC637" s="372"/>
      <c r="AD637" s="54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4">
        <v>0.43611111111116202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3"/>
      <c r="Y638"/>
      <c r="Z638" s="5"/>
      <c r="AA638"/>
      <c r="AC638" s="372"/>
      <c r="AD638" s="54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4">
        <v>0.43680555555560702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3"/>
      <c r="Y639"/>
      <c r="Z639" s="5"/>
      <c r="AA639"/>
      <c r="AC639" s="372"/>
      <c r="AD639" s="54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4">
        <v>0.43750000000005201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3"/>
      <c r="Y640"/>
      <c r="Z640" s="5"/>
      <c r="AA640"/>
      <c r="AC640" s="372"/>
      <c r="AD640" s="54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4">
        <v>0.43819444444449701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3"/>
      <c r="Y641"/>
      <c r="Z641" s="5"/>
      <c r="AA641"/>
      <c r="AC641" s="372"/>
      <c r="AD641" s="54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4">
        <v>0.43888888888894201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3"/>
      <c r="Y642"/>
      <c r="Z642" s="5"/>
      <c r="AA642"/>
      <c r="AC642" s="372"/>
      <c r="AD642" s="54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4">
        <v>0.43958333333338701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3"/>
      <c r="Y643"/>
      <c r="Z643" s="5"/>
      <c r="AA643"/>
      <c r="AC643" s="372"/>
      <c r="AD643" s="54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4">
        <v>0.440277777777832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3"/>
      <c r="Y644"/>
      <c r="Z644" s="5"/>
      <c r="AA644"/>
      <c r="AC644" s="372"/>
      <c r="AD644" s="54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4">
        <v>0.440972222222277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3"/>
      <c r="Y645"/>
      <c r="Z645" s="5"/>
      <c r="AA645"/>
      <c r="AC645" s="372"/>
      <c r="AD645" s="54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4">
        <v>0.441666666666722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3"/>
      <c r="Y646"/>
      <c r="Z646" s="5"/>
      <c r="AA646"/>
      <c r="AC646" s="372"/>
      <c r="AD646" s="54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4">
        <v>0.44236111111116699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3"/>
      <c r="Y647"/>
      <c r="Z647" s="5"/>
      <c r="AA647"/>
      <c r="AC647" s="372"/>
      <c r="AD647" s="54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4">
        <v>0.44305555555561199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3"/>
      <c r="Y648"/>
      <c r="Z648" s="5"/>
      <c r="AA648"/>
      <c r="AC648" s="372"/>
      <c r="AD648" s="54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4">
        <v>0.44375000000005699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3"/>
      <c r="Y649"/>
      <c r="Z649" s="5"/>
      <c r="AA649"/>
      <c r="AC649" s="372"/>
      <c r="AD649" s="54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4">
        <v>0.44444444444450198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3"/>
      <c r="Y650"/>
      <c r="Z650" s="5"/>
      <c r="AA650"/>
      <c r="AC650" s="372"/>
      <c r="AD650" s="54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4">
        <v>0.44513888888894698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3"/>
      <c r="Y651"/>
      <c r="Z651" s="5"/>
      <c r="AA651"/>
      <c r="AC651" s="372"/>
      <c r="AD651" s="54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4">
        <v>0.44583333333339198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3"/>
      <c r="Y652"/>
      <c r="Z652" s="5"/>
      <c r="AA652"/>
      <c r="AC652" s="372"/>
      <c r="AD652" s="54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4">
        <v>0.44652777777783698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3"/>
      <c r="Y653"/>
      <c r="Z653" s="5"/>
      <c r="AA653"/>
      <c r="AC653" s="372"/>
      <c r="AD653" s="54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4">
        <v>0.44722222222228197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3"/>
      <c r="Y654"/>
      <c r="Z654" s="5"/>
      <c r="AA654"/>
      <c r="AC654" s="372"/>
      <c r="AD654" s="54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4">
        <v>0.44791666666672703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3"/>
      <c r="Y655"/>
      <c r="Z655" s="5"/>
      <c r="AA655"/>
      <c r="AC655" s="372"/>
      <c r="AD655" s="54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4">
        <v>0.44861111111117202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3"/>
      <c r="Y656"/>
      <c r="Z656" s="5"/>
      <c r="AA656"/>
      <c r="AC656" s="372"/>
      <c r="AD656" s="54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4">
        <v>0.44930555555561702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3"/>
      <c r="Y657"/>
      <c r="Z657" s="5"/>
      <c r="AA657"/>
      <c r="AC657" s="372"/>
      <c r="AD657" s="54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4">
        <v>0.45000000000006202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3"/>
      <c r="Y658"/>
      <c r="Z658" s="5"/>
      <c r="AA658"/>
      <c r="AC658" s="372"/>
      <c r="AD658" s="54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4">
        <v>0.45069444444450701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2"/>
      <c r="AD659" s="54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4">
        <v>0.45138888888895201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2"/>
      <c r="AD660" s="54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4">
        <v>0.45208333333339701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2"/>
      <c r="AD661" s="54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4">
        <v>0.45277777777784201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2"/>
      <c r="AD662" s="54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4">
        <v>0.453472222222287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2"/>
      <c r="AD663" s="54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4">
        <v>0.454166666666732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2"/>
      <c r="AD664" s="54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4">
        <v>0.454861111111177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2"/>
      <c r="AD665" s="54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4">
        <v>0.45555555555562199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2"/>
      <c r="AD666" s="54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4">
        <v>0.45625000000006699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2"/>
      <c r="AD667" s="54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4">
        <v>0.45694444444451199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2"/>
      <c r="AD668" s="54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4">
        <v>0.45763888888895699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2"/>
      <c r="AD669" s="54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4">
        <v>0.45833333333340198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2"/>
      <c r="AD670" s="54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4">
        <v>0.45902777777784698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2"/>
      <c r="AD671" s="54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4">
        <v>0.45972222222229198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2"/>
      <c r="AD672" s="54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4">
        <v>0.46041666666673697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2"/>
      <c r="AD673" s="54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4">
        <v>0.46111111111118203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2"/>
      <c r="AD674" s="54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4">
        <v>0.46180555555562702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2"/>
      <c r="AD675" s="54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4">
        <v>0.46250000000007202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2"/>
      <c r="AD676" s="54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4">
        <v>0.46319444444451702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2"/>
      <c r="AD677" s="54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4">
        <v>0.46388888888896201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2"/>
      <c r="AD678" s="54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4">
        <v>0.46458333333340701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2"/>
      <c r="AD679" s="54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4">
        <v>0.46527777777785201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2"/>
      <c r="AD680" s="54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4">
        <v>0.46597222222229701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2"/>
      <c r="AD681" s="54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4">
        <v>0.466666666666742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2"/>
      <c r="AD682" s="54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4">
        <v>0.467361111111187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2"/>
      <c r="AD683" s="54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4">
        <v>0.468055555555632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2"/>
      <c r="AD684" s="54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4">
        <v>0.46875000000007699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2"/>
      <c r="AD685" s="54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4">
        <v>0.46944444444452199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2"/>
      <c r="AD686" s="54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4">
        <v>0.47013888888896699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2"/>
      <c r="AD687" s="54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4">
        <v>0.47083333333341199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2"/>
      <c r="AD688" s="54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4">
        <v>0.47152777777785698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2"/>
      <c r="AD689" s="54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4">
        <v>0.47222222222230198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2"/>
      <c r="AD690" s="54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4">
        <v>0.47291666666674698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2"/>
      <c r="AD691" s="54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4">
        <v>0.47361111111119197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2"/>
      <c r="AD692" s="54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4">
        <v>0.47430555555563703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2"/>
      <c r="AD693" s="54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4">
        <v>0.47500000000008202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2"/>
      <c r="AD694" s="54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4">
        <v>0.47569444444452702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2"/>
      <c r="AD695" s="54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4">
        <v>0.47638888888897202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2"/>
      <c r="AD696" s="54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4">
        <v>0.47708333333341701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2"/>
      <c r="AD697" s="54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4">
        <v>0.47777777777786201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2"/>
      <c r="AD698" s="54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4">
        <v>0.47847222222230701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2"/>
      <c r="AD699" s="54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4">
        <v>0.47916666666675201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2"/>
      <c r="AD700" s="54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4">
        <v>0.479861111111197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2"/>
      <c r="AD701" s="54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4">
        <v>0.480555555555642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2"/>
      <c r="AD702" s="54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4">
        <v>0.481250000000087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2"/>
      <c r="AD703" s="54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4">
        <v>0.48194444444453199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2"/>
      <c r="AD704" s="54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4">
        <v>0.48263888888897699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2"/>
      <c r="AD705" s="54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4">
        <v>0.48333333333342199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2"/>
      <c r="AD706" s="54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4">
        <v>0.48402777777786699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2"/>
      <c r="AD707" s="54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4">
        <v>0.48472222222231198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2"/>
      <c r="AD708" s="54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4">
        <v>0.48541666666675698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2"/>
      <c r="AD709" s="54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4">
        <v>0.48611111111120198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2"/>
      <c r="AD710" s="54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4">
        <v>0.48680555555564697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2"/>
      <c r="AD711" s="54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4">
        <v>0.48750000000009203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2"/>
      <c r="AD712" s="54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4">
        <v>0.48819444444453702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2"/>
      <c r="AD713" s="54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4">
        <v>0.48888888888898202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2"/>
      <c r="AD714" s="54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4">
        <v>0.48958333333342702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2"/>
      <c r="AD715" s="54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4">
        <v>0.49027777777787201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2"/>
      <c r="AD716" s="54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4">
        <v>0.49097222222231701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2"/>
      <c r="AD717" s="54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4">
        <v>0.49166666666676101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2"/>
      <c r="AD718" s="54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4">
        <v>0.49236111111120601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2"/>
      <c r="AD719" s="54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4">
        <v>0.493055555555651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2"/>
      <c r="AD720" s="54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4">
        <v>0.493750000000096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2"/>
      <c r="AD721" s="54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4">
        <v>0.494444444444541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2"/>
      <c r="AD722" s="54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4">
        <v>0.495138888888986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2"/>
      <c r="AD723" s="54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4">
        <v>0.49583333333343099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2"/>
      <c r="AD724" s="54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4">
        <v>0.49652777777787599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2"/>
      <c r="AD725" s="54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4">
        <v>0.49722222222232099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2"/>
      <c r="AD726" s="54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4">
        <v>0.49791666666676598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2"/>
      <c r="AD727" s="54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4">
        <v>0.49861111111121098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2"/>
      <c r="AD728" s="54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4">
        <v>0.49930555555565598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2"/>
      <c r="AD729" s="54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4">
        <v>0.50000000000010103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2"/>
      <c r="AD730" s="54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4">
        <v>0.50069444444454603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2"/>
      <c r="AD731" s="54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4">
        <v>0.50138888888899102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2"/>
      <c r="AD732" s="54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4">
        <v>0.50208333333343602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2"/>
      <c r="AD733" s="54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4">
        <v>0.50277777777788102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2"/>
      <c r="AD734" s="54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4">
        <v>0.50347222222232602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2"/>
      <c r="AD735" s="54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4">
        <v>0.50416666666677101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2"/>
      <c r="AD736" s="54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4">
        <v>0.50486111111121601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2"/>
      <c r="AD737" s="54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4">
        <v>0.50555555555566101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2"/>
      <c r="AD738" s="54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4">
        <v>0.506250000000106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2"/>
      <c r="AD739" s="54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4">
        <v>0.506944444444551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2"/>
      <c r="AD740" s="54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4">
        <v>0.507638888888996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2"/>
      <c r="AD741" s="54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4">
        <v>0.508333333333441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2"/>
      <c r="AD742" s="54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4">
        <v>0.50902777777788599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2"/>
      <c r="AD743" s="54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4">
        <v>0.50972222222233099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2"/>
      <c r="AD744" s="54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4">
        <v>0.51041666666677599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2"/>
      <c r="AD745" s="54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4">
        <v>0.51111111111122098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2"/>
      <c r="AD746" s="54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4">
        <v>0.51180555555566598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2"/>
      <c r="AD747" s="54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4">
        <v>0.51250000000011098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2"/>
      <c r="AD748" s="54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4">
        <v>0.51319444444455597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2"/>
      <c r="AD749" s="54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4">
        <v>0.51388888888900097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2"/>
      <c r="AD750" s="54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4">
        <v>0.51458333333344597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2"/>
      <c r="AD751" s="54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4">
        <v>0.51527777777789097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2"/>
      <c r="AD752" s="54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4">
        <v>0.51597222222233596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2"/>
      <c r="AD753" s="54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4">
        <v>0.51666666666678096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2"/>
      <c r="AD754" s="54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4">
        <v>0.51736111111122596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2"/>
      <c r="AD755" s="54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4">
        <v>0.51805555555567095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2"/>
      <c r="AD756" s="54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4">
        <v>0.51875000000011595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2"/>
      <c r="AD757" s="54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4">
        <v>0.51944444444456095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2"/>
      <c r="AD758" s="54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4">
        <v>0.52013888888900595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2"/>
      <c r="AD759" s="54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4">
        <v>0.52083333333345105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2"/>
      <c r="AD760" s="54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4">
        <v>0.52152777777789605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2"/>
      <c r="AD761" s="54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4">
        <v>0.52222222222234105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2"/>
      <c r="AD762" s="54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4">
        <v>0.52291666666678605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2"/>
      <c r="AD763" s="54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4">
        <v>0.52361111111123104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2"/>
      <c r="AD764" s="54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4">
        <v>0.52430555555567604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2"/>
      <c r="AD765" s="54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4">
        <v>0.52500000000012104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2"/>
      <c r="AD766" s="54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4">
        <v>0.52569444444456603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2"/>
      <c r="AD767" s="54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4">
        <v>0.52638888888901103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2"/>
      <c r="AD768" s="54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4">
        <v>0.52708333333345603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2"/>
      <c r="AD769" s="54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4">
        <v>0.52777777777790102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2"/>
      <c r="AD770" s="54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4">
        <v>0.52847222222234602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2"/>
      <c r="AD771" s="54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4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2"/>
      <c r="AD772" s="54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4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2"/>
      <c r="AD773" s="54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4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2"/>
      <c r="AD774" s="54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4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2"/>
      <c r="AD775" s="54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4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2"/>
      <c r="AD776" s="54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4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2"/>
      <c r="AD777" s="54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4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2"/>
      <c r="AD778" s="54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4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2"/>
      <c r="AD779" s="54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4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2"/>
      <c r="AD780" s="54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4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2"/>
      <c r="AD781" s="54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4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2"/>
      <c r="AD782" s="54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4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2"/>
      <c r="AD783" s="54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4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2"/>
      <c r="AD784" s="54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4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2"/>
      <c r="AD785" s="54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4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2"/>
      <c r="AD786" s="54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4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2"/>
      <c r="AD787" s="54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4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2"/>
      <c r="AD788" s="54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4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2"/>
      <c r="AD789" s="54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4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2"/>
      <c r="AD790" s="54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4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2"/>
      <c r="AD791" s="54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4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2"/>
      <c r="AD792" s="54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4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2"/>
      <c r="AD793" s="54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4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2"/>
      <c r="AD794" s="54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4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2"/>
      <c r="AD795" s="54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4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2"/>
      <c r="AD796" s="54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4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2"/>
      <c r="AD797" s="54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4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2"/>
      <c r="AD798" s="54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4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2"/>
      <c r="AD799" s="54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4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2"/>
      <c r="AD800" s="54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4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2"/>
      <c r="AD801" s="54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4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2"/>
      <c r="AD802" s="54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4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2"/>
      <c r="AD803" s="54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4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2"/>
      <c r="AD804" s="54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4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2"/>
      <c r="AD805" s="54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4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2"/>
      <c r="AD806" s="54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4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2"/>
      <c r="AD807" s="54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4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2"/>
      <c r="AD808" s="54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4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2"/>
      <c r="AD809" s="54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4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2"/>
      <c r="AD810" s="54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4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2"/>
      <c r="AD811" s="54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4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2"/>
      <c r="AD812" s="54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4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2"/>
      <c r="AD813" s="54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4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2"/>
      <c r="AD814" s="54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4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2"/>
      <c r="AD815" s="54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4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2"/>
      <c r="AD816" s="54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4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2"/>
      <c r="AD817" s="54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4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2"/>
      <c r="AD818" s="54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4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2"/>
      <c r="AD819" s="54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4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2"/>
      <c r="AD820" s="54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4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2"/>
      <c r="AD821" s="54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4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2"/>
      <c r="AD822" s="54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4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2"/>
      <c r="AD823" s="54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4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2"/>
      <c r="AD824" s="54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4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2"/>
      <c r="AD825" s="54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4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2"/>
      <c r="AD826" s="54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4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2"/>
      <c r="AD827" s="54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4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2"/>
      <c r="AD828" s="54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4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2"/>
      <c r="AD829" s="54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4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2"/>
      <c r="AD830" s="54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4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2"/>
      <c r="AD831" s="54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4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2"/>
      <c r="AD832" s="54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4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2"/>
      <c r="AD833" s="54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4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2"/>
      <c r="AD834" s="54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4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2"/>
      <c r="AD835" s="54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4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2"/>
      <c r="AD836" s="54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4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2"/>
      <c r="AD837" s="54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4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2"/>
      <c r="AD838" s="54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4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2"/>
      <c r="AD839" s="54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4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2"/>
      <c r="AD840" s="54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4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2"/>
      <c r="AD841" s="54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4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2"/>
      <c r="AD842" s="54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4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2"/>
      <c r="AD843" s="54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4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2"/>
      <c r="AD844" s="54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4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2"/>
      <c r="AD845" s="54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4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2"/>
      <c r="AD846" s="54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4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2"/>
      <c r="AD847" s="54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4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2"/>
      <c r="AD848" s="54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4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2"/>
      <c r="AD849" s="54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4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2"/>
      <c r="AD850" s="54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4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2"/>
      <c r="AD851" s="54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4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2"/>
      <c r="AD852" s="54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4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2"/>
      <c r="AD853" s="54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4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2"/>
      <c r="AD854" s="54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4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2"/>
      <c r="AD855" s="54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4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2"/>
      <c r="AD856" s="54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4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2"/>
      <c r="AD857" s="54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4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2"/>
      <c r="AD858" s="54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4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2"/>
      <c r="AD859" s="54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4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2"/>
      <c r="AD860" s="54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4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2"/>
      <c r="AD861" s="54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4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2"/>
      <c r="AD862" s="54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4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2"/>
      <c r="AD863" s="54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4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2"/>
      <c r="AD864" s="54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4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2"/>
      <c r="AD865" s="54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4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2"/>
      <c r="AD866" s="54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4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2"/>
      <c r="AD867" s="54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4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2"/>
      <c r="AD868" s="54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4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2"/>
      <c r="AD869" s="54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4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2"/>
      <c r="AD870" s="54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4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2"/>
      <c r="AD871" s="54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4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2"/>
      <c r="AD872" s="54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4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2"/>
      <c r="AD873" s="54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4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2"/>
      <c r="AD874" s="54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4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2"/>
      <c r="AD875" s="54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4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2"/>
      <c r="AD876" s="54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4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2"/>
      <c r="AD877" s="54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4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2"/>
      <c r="AD878" s="54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4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2"/>
      <c r="AD879" s="54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4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2"/>
      <c r="AD880" s="54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4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2"/>
      <c r="AD881" s="54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4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2"/>
      <c r="AD882" s="54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4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2"/>
      <c r="AD883" s="54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4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2"/>
      <c r="AD884" s="54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4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2"/>
      <c r="AD885" s="54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4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2"/>
      <c r="AD886" s="54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4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2"/>
      <c r="AD887" s="54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4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2"/>
      <c r="AD888" s="54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4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2"/>
      <c r="AD889" s="54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4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2"/>
      <c r="AD890" s="54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4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2"/>
      <c r="AD891" s="54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4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2"/>
      <c r="AD892" s="54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4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2"/>
      <c r="AD893" s="54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4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2"/>
      <c r="AD894" s="54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4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2"/>
      <c r="AD895" s="54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4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2"/>
      <c r="AD896" s="54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4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2"/>
      <c r="AD897" s="54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4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2"/>
      <c r="AD898" s="54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4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2"/>
      <c r="AD899" s="54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4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2"/>
      <c r="AD900" s="54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4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2"/>
      <c r="AD901" s="54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4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2"/>
      <c r="AD902" s="54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4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2"/>
      <c r="AD903" s="54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4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2"/>
      <c r="AD904" s="54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4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2"/>
      <c r="AD905" s="54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4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2"/>
      <c r="AD906" s="54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4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2"/>
      <c r="AD907" s="54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4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2"/>
      <c r="AD908" s="54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4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2"/>
      <c r="AD909" s="54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4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2"/>
      <c r="AD910" s="54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4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2"/>
      <c r="AD911" s="54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4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2"/>
      <c r="AD912" s="54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4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2"/>
      <c r="AD913" s="54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4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2"/>
      <c r="AD914" s="54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4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2"/>
      <c r="AD915" s="54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4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2"/>
      <c r="AD916" s="54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4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2"/>
      <c r="AD917" s="54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4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2"/>
      <c r="AD918" s="54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4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2"/>
      <c r="AD919" s="54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4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2"/>
      <c r="AD920" s="54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4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2"/>
      <c r="AD921" s="54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4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2"/>
      <c r="AD922" s="54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4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2"/>
      <c r="AD923" s="54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4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2"/>
      <c r="AD924" s="54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4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2"/>
      <c r="AD925" s="54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4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2"/>
      <c r="AD926" s="54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4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2"/>
      <c r="AD927" s="54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4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2"/>
      <c r="AD928" s="54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4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2"/>
      <c r="AD929" s="54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4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2"/>
      <c r="AD930" s="54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4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2"/>
      <c r="AD931" s="54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4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2"/>
      <c r="AD932" s="54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4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2"/>
      <c r="AD933" s="54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4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2"/>
      <c r="AD934" s="54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4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2"/>
      <c r="AD935" s="54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4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2"/>
      <c r="AD936" s="54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4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2"/>
      <c r="AD937" s="54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4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2"/>
      <c r="AD938" s="54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4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2"/>
      <c r="AD939" s="54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4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2"/>
      <c r="AD940" s="54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4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2"/>
      <c r="AD941" s="54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4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2"/>
      <c r="AD942" s="54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4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2"/>
      <c r="AD943" s="54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4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2"/>
      <c r="AD944" s="54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4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2"/>
      <c r="AD945" s="54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4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2"/>
      <c r="AD946" s="54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4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2"/>
      <c r="AD947" s="54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4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2"/>
      <c r="AD948" s="54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4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2"/>
      <c r="AD949" s="54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4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2"/>
      <c r="AD950" s="54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4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2"/>
      <c r="AD951" s="54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4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2"/>
      <c r="AD952" s="54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4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2"/>
      <c r="AD953" s="54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4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2"/>
      <c r="AD954" s="54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4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2"/>
      <c r="AD955" s="54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4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2"/>
      <c r="AD956" s="54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4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2"/>
      <c r="AD957" s="54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4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2"/>
      <c r="AD958" s="54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4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2"/>
      <c r="AD959" s="54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4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2"/>
      <c r="AD960" s="54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4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2"/>
      <c r="AD961" s="54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4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2"/>
      <c r="AD962" s="54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4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2"/>
      <c r="AD963" s="54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4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2"/>
      <c r="AD964" s="54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4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2"/>
      <c r="AD965" s="54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4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2"/>
      <c r="AD966" s="54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4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2"/>
      <c r="AD967" s="54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4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2"/>
      <c r="AD968" s="54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4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2"/>
      <c r="AD969" s="54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4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2"/>
      <c r="AD970" s="54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4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2"/>
      <c r="AD971" s="54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4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2"/>
      <c r="AD972" s="54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4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2"/>
      <c r="AD973" s="54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4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2"/>
      <c r="AD974" s="54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4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2"/>
      <c r="AD975" s="54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4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2"/>
      <c r="AD976" s="54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4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2"/>
      <c r="AD977" s="54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4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2"/>
      <c r="AD978" s="54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4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2"/>
      <c r="AD979" s="54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4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2"/>
      <c r="AD980" s="54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4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2"/>
      <c r="AD981" s="54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4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2"/>
      <c r="AD982" s="54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4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2"/>
      <c r="AD983" s="54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4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2"/>
      <c r="AD984" s="54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4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2"/>
      <c r="AD985" s="54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4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2"/>
      <c r="AD986" s="54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4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2"/>
      <c r="AD987" s="54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4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2"/>
      <c r="AD988" s="54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4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2"/>
      <c r="AD989" s="54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4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2"/>
      <c r="AD990" s="54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4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2"/>
      <c r="AD991" s="54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4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2"/>
      <c r="AD992" s="54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4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2"/>
      <c r="AD993" s="54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4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2"/>
      <c r="AD994" s="54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4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2"/>
      <c r="AD995" s="54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4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2"/>
      <c r="AD996" s="54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4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2"/>
      <c r="AD997" s="54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4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2"/>
      <c r="AD998" s="54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4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2"/>
      <c r="AD999" s="54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4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2"/>
      <c r="AD1000" s="54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4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2"/>
      <c r="AD1001" s="54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4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2"/>
      <c r="AD1002" s="54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4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2"/>
      <c r="AD1003" s="54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4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2"/>
      <c r="AD1004" s="54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4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2"/>
      <c r="AD1005" s="54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4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2"/>
      <c r="AD1006" s="54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4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2"/>
      <c r="AD1007" s="54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4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2"/>
      <c r="AD1008" s="54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4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2"/>
      <c r="AD1009" s="54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4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2"/>
      <c r="AD1010" s="54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4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2"/>
      <c r="AD1011" s="54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4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2"/>
      <c r="AD1012" s="54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4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2"/>
      <c r="AD1013" s="54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4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2"/>
      <c r="AD1014" s="54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4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2"/>
      <c r="AD1015" s="54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4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2"/>
      <c r="AD1016" s="54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4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2"/>
      <c r="AD1017" s="54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4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2"/>
      <c r="AD1018" s="54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4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2"/>
      <c r="AD1019" s="54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4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2"/>
      <c r="AD1020" s="54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4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2"/>
      <c r="AD1021" s="54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4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2"/>
      <c r="AD1022" s="54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4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2"/>
      <c r="AD1023" s="54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4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2"/>
      <c r="AD1024" s="54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4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2"/>
      <c r="AD1025" s="54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4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2"/>
      <c r="AD1026" s="54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4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2"/>
      <c r="AD1027" s="54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4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2"/>
      <c r="AD1028" s="54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4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2"/>
      <c r="AD1029" s="54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4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2"/>
      <c r="AD1030" s="54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4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2"/>
      <c r="AD1031" s="54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4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2"/>
      <c r="AD1032" s="54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4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2"/>
      <c r="AD1033" s="54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4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2"/>
      <c r="AD1034" s="54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4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2"/>
      <c r="AD1035" s="54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4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2"/>
      <c r="AD1036" s="54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4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2"/>
      <c r="AD1037" s="54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4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2"/>
      <c r="AD1038" s="54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4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2"/>
      <c r="AD1039" s="54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4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2"/>
      <c r="AD1040" s="54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4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2"/>
      <c r="AD1041" s="54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4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2"/>
      <c r="AD1042" s="54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4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2"/>
      <c r="AD1043" s="54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4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2"/>
      <c r="AD1044" s="54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4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2"/>
      <c r="AD1045" s="54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4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2"/>
      <c r="AD1046" s="54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4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2"/>
      <c r="AD1047" s="54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4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2"/>
      <c r="AD1048" s="54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4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2"/>
      <c r="AD1049" s="54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4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2"/>
      <c r="AD1050" s="54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4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2"/>
      <c r="AD1051" s="54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4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2"/>
      <c r="AD1052" s="54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4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2"/>
      <c r="AD1053" s="54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4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2"/>
      <c r="AD1054" s="54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4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2"/>
      <c r="AD1055" s="54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4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2"/>
      <c r="AD1056" s="54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4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2"/>
      <c r="AD1057" s="54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4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2"/>
      <c r="AD1058" s="54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4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2"/>
      <c r="AD1059" s="54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4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2"/>
      <c r="AD1060" s="54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4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2"/>
      <c r="AD1061" s="54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4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2"/>
      <c r="AD1062" s="54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4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2"/>
      <c r="AD1063" s="54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4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2"/>
      <c r="AD1064" s="54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4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2"/>
      <c r="AD1065" s="54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4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2"/>
      <c r="AD1066" s="54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4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2"/>
      <c r="AD1067" s="54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4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2"/>
      <c r="AD1068" s="54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4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2"/>
      <c r="AD1069" s="54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4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2"/>
      <c r="AD1070" s="54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4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2"/>
      <c r="AD1071" s="54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4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2"/>
      <c r="AD1072" s="54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4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2"/>
      <c r="AD1073" s="54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4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2"/>
      <c r="AD1074" s="54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4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2"/>
      <c r="AD1075" s="54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4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2"/>
      <c r="AD1076" s="54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4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2"/>
      <c r="AD1077" s="54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4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2"/>
      <c r="AD1078" s="54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4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2"/>
      <c r="AD1079" s="54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4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2"/>
      <c r="AD1080" s="54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4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2"/>
      <c r="AD1081" s="54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4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2"/>
      <c r="AD1082" s="54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4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2"/>
      <c r="AD1083" s="54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4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2"/>
      <c r="AD1084" s="54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4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2"/>
      <c r="AD1085" s="54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4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2"/>
      <c r="AD1086" s="54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4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2"/>
      <c r="AD1087" s="54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4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2"/>
      <c r="AD1088" s="54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4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2"/>
      <c r="AD1089" s="54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4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2"/>
      <c r="AD1090" s="54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4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2"/>
      <c r="AD1091" s="54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4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2"/>
      <c r="AD1092" s="54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4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2"/>
      <c r="AD1093" s="54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4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2"/>
      <c r="AD1094" s="54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4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2"/>
      <c r="AD1095" s="54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4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2"/>
      <c r="AD1096" s="54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4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2"/>
      <c r="AD1097" s="54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4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2"/>
      <c r="AD1098" s="54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4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2"/>
      <c r="AD1099" s="54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4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2"/>
      <c r="AD1100" s="54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4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2"/>
      <c r="AD1101" s="54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4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2"/>
      <c r="AD1102" s="54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4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2"/>
      <c r="AD1103" s="54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4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2"/>
      <c r="AD1104" s="54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4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2"/>
      <c r="AD1105" s="54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4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2"/>
      <c r="AD1106" s="54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4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2"/>
      <c r="AD1107" s="54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4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2"/>
      <c r="AD1108" s="54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4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2"/>
      <c r="AD1109" s="54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4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2"/>
      <c r="AD1110" s="54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4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2"/>
      <c r="AD1111" s="54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4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2"/>
      <c r="AD1112" s="54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4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2"/>
      <c r="AD1113" s="54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4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2"/>
      <c r="AD1114" s="54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4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2"/>
      <c r="AD1115" s="54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4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2"/>
      <c r="AD1116" s="54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4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2"/>
      <c r="AD1117" s="54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4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2"/>
      <c r="AD1118" s="54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4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2"/>
      <c r="AD1119" s="54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4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2"/>
      <c r="AD1120" s="54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4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2"/>
      <c r="AD1121" s="54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4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2"/>
      <c r="AD1122" s="54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4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2"/>
      <c r="AD1123" s="54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4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2"/>
      <c r="AD1124" s="54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4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2"/>
      <c r="AD1125" s="54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4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2"/>
      <c r="AD1126" s="54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4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2"/>
      <c r="AD1127" s="54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4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2"/>
      <c r="AD1128" s="54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4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2"/>
      <c r="AD1129" s="54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4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2"/>
      <c r="AD1130" s="54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4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2"/>
      <c r="AD1131" s="54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4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2"/>
      <c r="AD1132" s="54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4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2"/>
      <c r="AD1133" s="54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4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2"/>
      <c r="AD1134" s="54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4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2"/>
      <c r="AD1135" s="54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4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2"/>
      <c r="AD1136" s="54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4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2"/>
      <c r="AD1137" s="54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4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2"/>
      <c r="AD1138" s="54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4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2"/>
      <c r="AD1139" s="54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4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2"/>
      <c r="AD1140" s="54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4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2"/>
      <c r="AD1141" s="54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4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2"/>
      <c r="AD1142" s="54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4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2"/>
      <c r="AD1143" s="54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4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2"/>
      <c r="AD1144" s="54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4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2"/>
      <c r="AD1145" s="54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4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2"/>
      <c r="AD1146" s="54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4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2"/>
      <c r="AD1147" s="54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4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2"/>
      <c r="AD1148" s="54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4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2"/>
      <c r="AD1149" s="54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4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2"/>
      <c r="AD1150" s="54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4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2"/>
      <c r="AD1151" s="54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4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2"/>
      <c r="AD1152" s="54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4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2"/>
      <c r="AD1153" s="54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4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2"/>
      <c r="AD1154" s="54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4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2"/>
      <c r="AD1155" s="54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4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2"/>
      <c r="AD1156" s="54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4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2"/>
      <c r="AD1157" s="54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4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2"/>
      <c r="AD1158" s="54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4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2"/>
      <c r="AD1159" s="54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4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2"/>
      <c r="AD1160" s="54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4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2"/>
      <c r="AD1161" s="54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4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2"/>
      <c r="AD1162" s="54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4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2"/>
      <c r="AD1163" s="54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4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2"/>
      <c r="AD1164" s="54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4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2"/>
      <c r="AD1165" s="54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4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2"/>
      <c r="AD1166" s="54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4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2"/>
      <c r="AD1167" s="54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4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2"/>
      <c r="AD1168" s="54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4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2"/>
      <c r="AD1169" s="54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4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2"/>
      <c r="AD1170" s="54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4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2"/>
      <c r="AD1171" s="54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4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2"/>
      <c r="AD1172" s="54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4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2"/>
      <c r="AD1173" s="54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4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2"/>
      <c r="AD1174" s="54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4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2"/>
      <c r="AD1175" s="54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4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2"/>
      <c r="AD1176" s="54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4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2"/>
      <c r="AD1177" s="54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4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2"/>
      <c r="AC1178" s="372"/>
      <c r="AD1178" s="54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4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2"/>
      <c r="AC1179" s="372"/>
      <c r="AD1179" s="54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4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2"/>
      <c r="AD1180" s="54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4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2"/>
      <c r="AD1181" s="54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4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2"/>
      <c r="AD1182" s="54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4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2"/>
      <c r="AD1183" s="54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4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2"/>
      <c r="AD1184" s="54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4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2"/>
      <c r="AD1185" s="54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4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2"/>
      <c r="AD1186" s="54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4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2"/>
      <c r="AD1187" s="54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4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2"/>
      <c r="AD1188" s="54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4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2"/>
      <c r="AD1189" s="54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4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2"/>
      <c r="AD1190" s="54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4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2"/>
      <c r="AD1191" s="54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4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2"/>
      <c r="AD1192" s="54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4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2"/>
      <c r="AD1193" s="54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4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2"/>
      <c r="AD1194" s="54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4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2"/>
      <c r="AD1195" s="54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4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2"/>
      <c r="AD1196" s="54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4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2"/>
      <c r="AD1197" s="54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4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2"/>
      <c r="AD1198" s="54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4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2"/>
      <c r="AD1199" s="54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4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2"/>
      <c r="AD1200" s="54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4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2"/>
      <c r="AD1201" s="54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4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2"/>
      <c r="AD1202" s="54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4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2"/>
      <c r="AD1203" s="54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4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2"/>
      <c r="AD1204" s="54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4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2"/>
      <c r="AD1205" s="54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4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2"/>
      <c r="AD1206" s="54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4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2"/>
      <c r="AD1207" s="54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4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2"/>
      <c r="AD1208" s="54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4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2"/>
      <c r="AD1209" s="54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4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2"/>
      <c r="AD1210" s="54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4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2"/>
      <c r="AD1211" s="54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4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2"/>
      <c r="AD1212" s="54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4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2"/>
      <c r="AD1213" s="54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4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2"/>
      <c r="AD1214" s="54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4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2"/>
      <c r="AD1215" s="54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4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2"/>
      <c r="AD1216" s="54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4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2"/>
      <c r="AD1217" s="54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4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2"/>
      <c r="AD1218" s="54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4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2"/>
      <c r="AD1219" s="54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4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2"/>
      <c r="AD1220" s="54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4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2"/>
      <c r="AD1221" s="54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4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2"/>
      <c r="AD1222" s="54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4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2"/>
      <c r="AD1223" s="54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4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2"/>
      <c r="AD1224" s="54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4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2"/>
      <c r="AD1225" s="54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4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2"/>
      <c r="AD1226" s="54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4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2"/>
      <c r="AD1227" s="54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5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2"/>
      <c r="AD1228" s="54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5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2"/>
      <c r="AD1229" s="54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5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2"/>
      <c r="AD1230" s="54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5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2"/>
      <c r="AD1231" s="54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5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2"/>
      <c r="AD1232" s="54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5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2"/>
      <c r="AD1233" s="54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5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2"/>
      <c r="AD1234" s="54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5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2"/>
      <c r="AD1235" s="54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5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2"/>
      <c r="AD1236" s="54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5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2"/>
      <c r="AD1237" s="54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5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2"/>
      <c r="AD1238" s="54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5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2"/>
      <c r="AD1239" s="54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5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2"/>
      <c r="AD1240" s="54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5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2"/>
      <c r="AD1241" s="54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5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2"/>
      <c r="AD1242" s="54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5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2"/>
      <c r="AD1243" s="54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5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2"/>
      <c r="AD1244" s="54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5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2"/>
      <c r="AD1245" s="54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5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2"/>
      <c r="AD1246" s="54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5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2"/>
      <c r="AD1247" s="54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5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2"/>
      <c r="AD1248" s="54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5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2"/>
      <c r="AD1249" s="54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5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2"/>
      <c r="AD1250" s="54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5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2"/>
      <c r="AD1251" s="54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5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2"/>
      <c r="AD1252" s="54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5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2"/>
      <c r="AD1253" s="54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5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2"/>
      <c r="AD1254" s="54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5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2"/>
      <c r="AD1255" s="54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5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2"/>
      <c r="AD1256" s="54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5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2"/>
      <c r="AD1257" s="54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5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2"/>
      <c r="AD1258" s="54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5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2"/>
      <c r="AD1259" s="54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5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2"/>
      <c r="AD1260" s="54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5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2"/>
      <c r="AD1261" s="54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5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2"/>
      <c r="AD1262" s="54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5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2"/>
      <c r="AD1263" s="54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5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2"/>
      <c r="AD1264" s="54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5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2"/>
      <c r="AD1265" s="54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5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2"/>
      <c r="AD1266" s="54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5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2"/>
      <c r="AD1267" s="54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5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2"/>
      <c r="AD1268" s="54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5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2"/>
      <c r="AD1269" s="54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5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2"/>
      <c r="AD1270" s="54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5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2"/>
      <c r="AD1271" s="54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5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2"/>
      <c r="AD1272" s="54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5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2"/>
      <c r="AD1273" s="54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5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2"/>
      <c r="AD1274" s="54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5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2"/>
      <c r="AD1275" s="54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5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2"/>
      <c r="AD1276" s="54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5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2"/>
      <c r="AD1277" s="54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5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2"/>
      <c r="AD1278" s="54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5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2"/>
      <c r="AD1279" s="54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5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2"/>
      <c r="AD1280" s="54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5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2"/>
      <c r="AD1281" s="54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5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2"/>
      <c r="AD1282" s="54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5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2"/>
      <c r="AD1283" s="54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5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2"/>
      <c r="AD1284" s="54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5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2"/>
      <c r="AD1285" s="54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5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2"/>
      <c r="AD1286" s="54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5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2"/>
      <c r="AD1287" s="54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5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2"/>
      <c r="AD1288" s="54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5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2"/>
      <c r="AD1289" s="54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5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2"/>
      <c r="AD1290" s="54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5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2"/>
      <c r="AD1291" s="54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5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2"/>
      <c r="AD1292" s="54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5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2"/>
      <c r="AD1293" s="54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5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2"/>
      <c r="AD1294" s="54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5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2"/>
      <c r="AD1295" s="54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5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2"/>
      <c r="AD1296" s="54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5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2"/>
      <c r="AD1297" s="54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5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2"/>
      <c r="AD1298" s="54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5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2"/>
      <c r="AD1299" s="54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5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2"/>
      <c r="AD1300" s="54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5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2"/>
      <c r="AD1301" s="54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5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2"/>
      <c r="AD1302" s="54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5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2"/>
      <c r="AD1303" s="54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5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2"/>
      <c r="AD1304" s="54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5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2"/>
      <c r="AD1305" s="54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5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2"/>
      <c r="AD1306" s="54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5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2"/>
      <c r="AD1307" s="54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5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2"/>
      <c r="AD1308" s="54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5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2"/>
      <c r="AD1309" s="54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5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2"/>
      <c r="AD1310" s="54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5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2"/>
      <c r="AD1311" s="54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5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2"/>
      <c r="AD1312" s="54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5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2"/>
      <c r="AD1313" s="54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5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2"/>
      <c r="AD1314" s="54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5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2"/>
      <c r="AD1315" s="54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5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2"/>
      <c r="AD1316" s="54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5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2"/>
      <c r="AD1317" s="54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5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2"/>
      <c r="AD1318" s="54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5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2"/>
      <c r="AD1319" s="54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5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2"/>
      <c r="AD1320" s="54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5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2"/>
      <c r="AD1321" s="54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5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2"/>
      <c r="AD1322" s="54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5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2"/>
      <c r="AD1323" s="54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5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2"/>
      <c r="AD1324" s="54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5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2"/>
      <c r="AD1325" s="54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5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2"/>
      <c r="AD1326" s="54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5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2"/>
      <c r="AD1327" s="54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5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2"/>
      <c r="AD1328" s="54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5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2"/>
      <c r="AD1329" s="54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5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2"/>
      <c r="AD1330" s="54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5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2"/>
      <c r="AD1331" s="54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5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2"/>
      <c r="AD1332" s="54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5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2"/>
      <c r="AD1333" s="54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5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2"/>
      <c r="AD1334" s="54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5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2"/>
      <c r="AD1335" s="54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5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2"/>
      <c r="AD1336" s="54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5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2"/>
      <c r="AD1337" s="54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5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2"/>
      <c r="AD1338" s="54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5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2"/>
      <c r="AD1339" s="54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5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2"/>
      <c r="AD1340" s="54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5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2"/>
      <c r="AD1341" s="54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5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2"/>
      <c r="AD1342" s="54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5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2"/>
      <c r="AD1343" s="54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5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2"/>
      <c r="AD1344" s="54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5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2"/>
      <c r="AD1345" s="54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5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2"/>
      <c r="AD1346" s="54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5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2"/>
      <c r="AD1347" s="54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5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2"/>
      <c r="AD1348" s="54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5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2"/>
      <c r="AD1349" s="54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5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2"/>
      <c r="AD1350" s="54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5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2"/>
      <c r="AD1351" s="54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5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2"/>
      <c r="AD1352" s="54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5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2"/>
      <c r="AD1353" s="54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5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2"/>
      <c r="AD1354" s="54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5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2"/>
      <c r="AD1355" s="54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5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2"/>
      <c r="AD1356" s="54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5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2"/>
      <c r="AD1357" s="54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5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2"/>
      <c r="AD1358" s="54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5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2"/>
      <c r="AD1359" s="54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5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2"/>
      <c r="AD1360" s="54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5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2"/>
      <c r="AD1361" s="54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5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2"/>
      <c r="AD1362" s="54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5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2"/>
      <c r="AD1363" s="54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5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2"/>
      <c r="AD1364" s="54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5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2"/>
      <c r="AD1365" s="54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5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2"/>
      <c r="AD1366" s="54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5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2"/>
      <c r="AD1367" s="54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5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2"/>
      <c r="AD1368" s="54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5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2"/>
      <c r="AD1369" s="54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5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2"/>
      <c r="AD1370" s="54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5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2"/>
      <c r="AD1371" s="54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5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2"/>
      <c r="AD1372" s="54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5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2"/>
      <c r="AD1373" s="54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5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2"/>
      <c r="AD1374" s="54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5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2"/>
      <c r="AD1375" s="54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5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2"/>
      <c r="AD1376" s="54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5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2"/>
      <c r="AD1377" s="54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5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2"/>
      <c r="AD1378" s="54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5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2"/>
      <c r="AD1379" s="54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5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2"/>
      <c r="AD1380" s="54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5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2"/>
      <c r="AD1381" s="54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5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2"/>
      <c r="AD1382" s="54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5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2"/>
      <c r="AD1383" s="54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5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2"/>
      <c r="AD1384" s="54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5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2"/>
      <c r="AD1385" s="54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5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2"/>
      <c r="AD1386" s="54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5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2"/>
      <c r="AD1387" s="54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5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2"/>
      <c r="AD1388" s="54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5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2"/>
      <c r="AD1389" s="54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5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2"/>
      <c r="AD1390" s="54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5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2"/>
      <c r="AD1391" s="54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5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2"/>
      <c r="AD1392" s="54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5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2"/>
      <c r="AD1393" s="54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5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2"/>
      <c r="AD1394" s="54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5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2"/>
      <c r="AD1395" s="54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5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2"/>
      <c r="AD1396" s="54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5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2"/>
      <c r="AD1397" s="54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5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2"/>
      <c r="AD1398" s="54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5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2"/>
      <c r="AD1399" s="54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5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2"/>
      <c r="AD1400" s="54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5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2"/>
      <c r="AD1401" s="54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5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2"/>
      <c r="AD1402" s="54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5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2"/>
      <c r="AD1403" s="54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5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2"/>
      <c r="AD1404" s="54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5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2"/>
      <c r="AD1405" s="54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5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2"/>
      <c r="AD1406" s="54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5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2"/>
      <c r="AD1407" s="54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5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2"/>
      <c r="AD1408" s="54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5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2"/>
      <c r="AD1409" s="54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5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2"/>
      <c r="AD1410" s="54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5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2"/>
      <c r="AD1411" s="54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5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2"/>
      <c r="AD1412" s="54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5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2"/>
      <c r="AD1413" s="54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5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2"/>
      <c r="AD1414" s="54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5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2"/>
      <c r="AD1415" s="54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5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2"/>
      <c r="AD1416" s="54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5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2"/>
      <c r="AD1417" s="54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5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2"/>
      <c r="AD1418" s="54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5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2"/>
      <c r="AD1419" s="54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5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2"/>
      <c r="AD1420" s="54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5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2"/>
      <c r="AD1421" s="54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5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2"/>
      <c r="AD1422" s="54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5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2"/>
      <c r="AD1423" s="54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5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2"/>
      <c r="AD1424" s="54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5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2"/>
      <c r="AD1425" s="54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5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2"/>
      <c r="AD1426" s="54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5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2"/>
      <c r="AD1427" s="54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5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2"/>
      <c r="AD1428" s="54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5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2"/>
      <c r="AD1429" s="54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5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2"/>
      <c r="AD1430" s="54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5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2"/>
      <c r="AD1431" s="54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5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2"/>
      <c r="AD1432" s="54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5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2"/>
      <c r="AD1433" s="54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5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2"/>
      <c r="AD1434" s="54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5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2"/>
      <c r="AD1435" s="54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5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2"/>
      <c r="AD1436" s="54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5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2"/>
      <c r="AD1437" s="54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5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2"/>
      <c r="AD1438" s="54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5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2"/>
      <c r="AD1439" s="54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5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2"/>
      <c r="AD1440" s="54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5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2"/>
      <c r="AD1441" s="54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5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2"/>
      <c r="AD1442" s="54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5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2"/>
      <c r="AD1443" s="54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5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2"/>
      <c r="AD1444" s="54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5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2"/>
      <c r="AD1445" s="54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5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2"/>
      <c r="AD1446" s="54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5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2"/>
      <c r="AD1447" s="54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5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4"/>
      <c r="Z1448" s="5"/>
      <c r="AA1448"/>
      <c r="AB1448" s="372"/>
      <c r="AD1448" s="54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5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W1449" s="691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opLeftCell="M1" zoomScaleNormal="100" workbookViewId="0">
      <pane ySplit="10" topLeftCell="A41" activePane="bottomLeft" state="frozen"/>
      <selection activeCell="C29" sqref="C29"/>
      <selection pane="bottomLeft" activeCell="BQ66" sqref="BQ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3</v>
      </c>
      <c r="M1" s="302"/>
      <c r="N1" s="381" t="s">
        <v>161</v>
      </c>
      <c r="O1" s="302"/>
      <c r="P1" s="10"/>
      <c r="Q1" s="10"/>
      <c r="R1" s="304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143</v>
      </c>
      <c r="AK1" s="8"/>
      <c r="AL1" s="292">
        <f>$AJ$5+Relevés!$W$5</f>
        <v>54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0"/>
      <c r="BC2" s="8"/>
      <c r="BM2" s="53"/>
      <c r="BR2" s="53"/>
    </row>
    <row r="3" spans="1:71" ht="15.75" thickBot="1" x14ac:dyDescent="0.3">
      <c r="A3" s="258"/>
      <c r="B3" s="666"/>
      <c r="C3" s="8"/>
      <c r="D3" s="8"/>
      <c r="E3" s="8"/>
      <c r="F3" s="8"/>
      <c r="G3" s="8"/>
      <c r="H3" s="8"/>
      <c r="I3" s="8"/>
      <c r="J3" s="690" t="s">
        <v>244</v>
      </c>
      <c r="K3" s="8"/>
      <c r="L3" s="8"/>
      <c r="M3" s="8"/>
      <c r="N3" s="8"/>
      <c r="O3" s="8"/>
      <c r="P3" s="690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20.9</v>
      </c>
      <c r="AD3" s="381"/>
      <c r="AE3" s="8"/>
      <c r="AF3" s="115"/>
      <c r="AG3" s="700" t="str">
        <f>$C$5</f>
        <v>Février_2025</v>
      </c>
      <c r="AH3" s="701"/>
      <c r="AI3" s="285"/>
      <c r="AJ3" s="712" t="s">
        <v>17</v>
      </c>
      <c r="AK3" s="713"/>
      <c r="AL3" s="714"/>
      <c r="AM3" s="311"/>
      <c r="AN3" s="709" t="s">
        <v>37</v>
      </c>
      <c r="AO3" s="710"/>
      <c r="AP3" s="710"/>
      <c r="AQ3" s="710"/>
      <c r="AR3" s="711"/>
      <c r="AS3" s="311"/>
      <c r="AT3" s="286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1"/>
      <c r="BC3" s="8"/>
      <c r="BE3" s="53" t="s">
        <v>50</v>
      </c>
      <c r="BF3" s="90" t="s">
        <v>47</v>
      </c>
      <c r="BM3" s="53"/>
      <c r="BR3" t="s">
        <v>212</v>
      </c>
      <c r="BS3" s="289" t="s">
        <v>218</v>
      </c>
    </row>
    <row r="4" spans="1:71" ht="9" customHeight="1" thickTop="1" x14ac:dyDescent="0.25">
      <c r="A4" s="258"/>
      <c r="B4" s="655"/>
      <c r="C4" s="278"/>
      <c r="D4" s="16"/>
      <c r="E4" s="112"/>
      <c r="F4" s="113"/>
      <c r="G4" s="15"/>
      <c r="H4" s="114"/>
      <c r="I4" s="15"/>
      <c r="J4" s="293"/>
      <c r="K4" s="15"/>
      <c r="L4" s="113"/>
      <c r="M4" s="15"/>
      <c r="N4" s="114"/>
      <c r="O4" s="15"/>
      <c r="P4" s="293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2"/>
      <c r="BC4" s="8"/>
      <c r="BE4" s="36"/>
      <c r="BF4" s="36"/>
      <c r="BM4" s="53"/>
      <c r="BR4"/>
    </row>
    <row r="5" spans="1:71" x14ac:dyDescent="0.25">
      <c r="A5" s="258"/>
      <c r="B5" s="655"/>
      <c r="C5" s="279" t="s">
        <v>243</v>
      </c>
      <c r="D5" s="280"/>
      <c r="E5" s="116"/>
      <c r="F5" s="245" t="s">
        <v>35</v>
      </c>
      <c r="G5" s="246"/>
      <c r="H5" s="247" t="s">
        <v>43</v>
      </c>
      <c r="I5" s="246"/>
      <c r="J5" s="371" t="s">
        <v>41</v>
      </c>
      <c r="K5" s="17"/>
      <c r="L5" s="352">
        <f>BI75</f>
        <v>-4.5</v>
      </c>
      <c r="M5" s="354"/>
      <c r="N5" s="353" t="str">
        <f>VLOOKUP($BI$75,$BI$77:$BJ$88,2,0)</f>
        <v>Janvier</v>
      </c>
      <c r="O5" s="349"/>
      <c r="P5" s="246" t="s">
        <v>41</v>
      </c>
      <c r="Q5" s="318"/>
      <c r="R5" s="356">
        <f>BK75</f>
        <v>17.8</v>
      </c>
      <c r="S5" s="357"/>
      <c r="T5" s="358" t="str">
        <f>VLOOKUP($BK$75,$BK$77:$BL$88,2,0)</f>
        <v>Février</v>
      </c>
      <c r="U5" s="14"/>
      <c r="V5" s="8"/>
      <c r="W5" s="115"/>
      <c r="X5" s="702" t="str">
        <f>C5</f>
        <v>Février_2025</v>
      </c>
      <c r="Y5" s="703"/>
      <c r="Z5" s="17"/>
      <c r="AA5" s="704">
        <f ca="1">NOW()</f>
        <v>45712.393739699073</v>
      </c>
      <c r="AB5" s="705"/>
      <c r="AC5" s="706"/>
      <c r="AD5" s="19"/>
      <c r="AE5" s="8"/>
      <c r="AF5" s="117"/>
      <c r="AG5" s="715" t="s">
        <v>35</v>
      </c>
      <c r="AH5" s="716"/>
      <c r="AI5" s="287"/>
      <c r="AJ5" s="158">
        <f>SUM($AJ$11:$AJ$66)</f>
        <v>54</v>
      </c>
      <c r="AK5" s="17"/>
      <c r="AL5" s="159">
        <f>SUM($AL$11:$AL$66)</f>
        <v>2.0729166666666665</v>
      </c>
      <c r="AM5" s="17"/>
      <c r="AN5" s="160">
        <f>SUM(AN$11:AN$66)</f>
        <v>0.7583333333333333</v>
      </c>
      <c r="AO5" s="17"/>
      <c r="AP5" s="160">
        <f>SUM(AP$11:AP$66)</f>
        <v>0.52986111111111112</v>
      </c>
      <c r="AQ5" s="17"/>
      <c r="AR5" s="160">
        <f>SUM(AR$11:AR$66)</f>
        <v>0.30694444444444446</v>
      </c>
      <c r="AS5" s="17"/>
      <c r="AT5" s="160">
        <f>SUM(AT$11:AT$66)</f>
        <v>0.47986111111111113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5.9229166666666657</v>
      </c>
      <c r="BB5" s="663"/>
      <c r="BC5" s="8"/>
      <c r="BE5" s="53" t="s">
        <v>53</v>
      </c>
      <c r="BF5" s="90" t="s">
        <v>66</v>
      </c>
      <c r="BL5" s="55"/>
      <c r="BN5" s="55"/>
      <c r="BR5" s="53" t="s">
        <v>48</v>
      </c>
      <c r="BS5" s="90" t="s">
        <v>219</v>
      </c>
    </row>
    <row r="6" spans="1:71" ht="5.25" customHeight="1" x14ac:dyDescent="0.25">
      <c r="A6" s="258"/>
      <c r="B6" s="655"/>
      <c r="C6" s="137"/>
      <c r="D6" s="281"/>
      <c r="E6" s="17"/>
      <c r="F6" s="125"/>
      <c r="G6" s="20"/>
      <c r="H6" s="126"/>
      <c r="I6" s="20"/>
      <c r="J6" s="294"/>
      <c r="K6" s="20"/>
      <c r="L6" s="351"/>
      <c r="M6" s="17"/>
      <c r="N6" s="126"/>
      <c r="O6" s="20"/>
      <c r="P6" s="294"/>
      <c r="Q6" s="20"/>
      <c r="R6" s="355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7"/>
      <c r="AX6" s="137"/>
      <c r="AY6" s="118"/>
      <c r="AZ6" s="17"/>
      <c r="BA6" s="163"/>
      <c r="BB6" s="66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15" t="s">
        <v>36</v>
      </c>
      <c r="D7" s="716"/>
      <c r="E7" s="127"/>
      <c r="F7" s="203">
        <f>MIN(F$11:F66)</f>
        <v>0</v>
      </c>
      <c r="G7" s="17"/>
      <c r="H7" s="128" t="e">
        <f>VLOOKUP($F$7,$F$11:$Y$66,17,0)</f>
        <v>#N/A</v>
      </c>
      <c r="I7" s="17"/>
      <c r="J7" s="295"/>
      <c r="K7" s="17"/>
      <c r="L7" s="267">
        <f>MIN($L$11:$L$66)</f>
        <v>-2.6</v>
      </c>
      <c r="M7" s="268"/>
      <c r="N7" s="269">
        <f>VLOOKUP($L$7,$L$11:$Y$66,14,0)</f>
        <v>45691</v>
      </c>
      <c r="O7" s="268"/>
      <c r="P7" s="295"/>
      <c r="Q7" s="268"/>
      <c r="R7" s="270">
        <f>MAX(R$11:R66)</f>
        <v>17.8</v>
      </c>
      <c r="S7" s="268"/>
      <c r="T7" s="271">
        <f>VLOOKUP($R$7,$R$11:$Y$66,8,0)</f>
        <v>45694</v>
      </c>
      <c r="U7" s="14"/>
      <c r="V7" s="8"/>
      <c r="W7" s="117"/>
      <c r="X7" s="717" t="s">
        <v>103</v>
      </c>
      <c r="Y7" s="718"/>
      <c r="Z7" s="17"/>
      <c r="AA7" s="316" t="s">
        <v>87</v>
      </c>
      <c r="AB7" s="17"/>
      <c r="AC7" s="317" t="s">
        <v>88</v>
      </c>
      <c r="AD7" s="14"/>
      <c r="AE7" s="8"/>
      <c r="AF7" s="117"/>
      <c r="AG7" s="707">
        <f ca="1">TODAY()</f>
        <v>45712</v>
      </c>
      <c r="AH7" s="708"/>
      <c r="AI7" s="17"/>
      <c r="AJ7" s="164">
        <f>VLOOKUP($AJ$9,$AJ$11:$AY$66,16,0)</f>
        <v>45710</v>
      </c>
      <c r="AK7" s="17"/>
      <c r="AL7" s="312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7">
        <f ca="1">TODAY()</f>
        <v>45712</v>
      </c>
      <c r="AY7" s="708"/>
      <c r="AZ7" s="17"/>
      <c r="BA7" s="165">
        <f>VLOOKUP($BA$9,$BA$11:$BE$66,5,0)</f>
        <v>45692</v>
      </c>
      <c r="BB7" s="662"/>
      <c r="BC7" s="8"/>
      <c r="BE7" s="53" t="s">
        <v>117</v>
      </c>
      <c r="BF7" s="289" t="s">
        <v>116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7"/>
      <c r="D8" s="140"/>
      <c r="E8" s="127"/>
      <c r="F8" s="127"/>
      <c r="G8" s="17"/>
      <c r="H8" s="129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19"/>
      <c r="D9" s="720"/>
      <c r="E9" s="130"/>
      <c r="F9" s="204" t="s">
        <v>16</v>
      </c>
      <c r="G9" s="17"/>
      <c r="H9" s="131" t="e">
        <f>VLOOKUP($F$7,$F$11:$T$66,3,0)</f>
        <v>#N/A</v>
      </c>
      <c r="I9" s="17"/>
      <c r="J9" s="297" t="s">
        <v>74</v>
      </c>
      <c r="K9" s="17"/>
      <c r="L9" s="274" t="s">
        <v>1</v>
      </c>
      <c r="M9" s="268"/>
      <c r="N9" s="275">
        <f>VLOOKUP($L$7,$L$11:$N$66,3,0)</f>
        <v>0.35416666666666702</v>
      </c>
      <c r="O9" s="268"/>
      <c r="P9" s="297" t="s">
        <v>74</v>
      </c>
      <c r="Q9" s="268"/>
      <c r="R9" s="276" t="s">
        <v>3</v>
      </c>
      <c r="S9" s="268"/>
      <c r="T9" s="275">
        <f>VLOOKUP($R$7,$R$11:$T$66,3,0)</f>
        <v>1.1111111111111099E-2</v>
      </c>
      <c r="U9" s="14"/>
      <c r="V9" s="8"/>
      <c r="W9" s="117"/>
      <c r="X9" s="347">
        <f>BM75</f>
        <v>67.7</v>
      </c>
      <c r="Y9" s="347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3">
        <f>$BO$73+Relevés!W5</f>
        <v>216.19999999999996</v>
      </c>
      <c r="AH9" s="314" t="s">
        <v>41</v>
      </c>
      <c r="AI9" s="17"/>
      <c r="AJ9" s="167">
        <f>MAX($AJ$11:$AJ$66)</f>
        <v>25.1</v>
      </c>
      <c r="AK9" s="17"/>
      <c r="AL9" s="168">
        <f>MAX($AL$11:AL$66)</f>
        <v>0.37222222222222223</v>
      </c>
      <c r="AM9" s="17"/>
      <c r="AN9" s="160" t="s">
        <v>239</v>
      </c>
      <c r="AO9" s="17"/>
      <c r="AP9" s="160" t="s">
        <v>240</v>
      </c>
      <c r="AQ9" s="17"/>
      <c r="AR9" s="160" t="s">
        <v>241</v>
      </c>
      <c r="AS9" s="17"/>
      <c r="AT9" s="160" t="s">
        <v>242</v>
      </c>
      <c r="AU9" s="14"/>
      <c r="AV9" s="8"/>
      <c r="AW9" s="117"/>
      <c r="AX9" s="251" t="s">
        <v>41</v>
      </c>
      <c r="AY9" s="315">
        <f>$BR$73+$BA$5</f>
        <v>16.303472222222219</v>
      </c>
      <c r="AZ9" s="17"/>
      <c r="BA9" s="169">
        <f>MAX($BA$11:$BA$66)</f>
        <v>0.39027777777777778</v>
      </c>
      <c r="BB9" s="662"/>
      <c r="BC9" s="8"/>
      <c r="BE9" s="90"/>
      <c r="BF9" s="37"/>
      <c r="BH9" s="186" t="s">
        <v>67</v>
      </c>
      <c r="BI9" s="187" t="s">
        <v>68</v>
      </c>
      <c r="BJ9" s="188"/>
      <c r="BK9" s="188"/>
      <c r="BL9" s="188"/>
      <c r="BM9" s="189"/>
      <c r="BN9" s="189"/>
      <c r="BO9" s="190"/>
      <c r="BP9" s="190"/>
      <c r="BQ9" s="191"/>
      <c r="BS9" s="55"/>
    </row>
    <row r="10" spans="1:71" ht="25.5" customHeight="1" thickBot="1" x14ac:dyDescent="0.3">
      <c r="A10" s="258"/>
      <c r="B10" s="655"/>
      <c r="C10" s="63"/>
      <c r="D10" s="64"/>
      <c r="E10" s="120"/>
      <c r="F10" s="120"/>
      <c r="G10" s="120"/>
      <c r="H10" s="120"/>
      <c r="I10" s="120"/>
      <c r="J10" s="298"/>
      <c r="K10" s="64"/>
      <c r="L10" s="120"/>
      <c r="M10" s="120"/>
      <c r="N10" s="120"/>
      <c r="O10" s="120"/>
      <c r="P10" s="298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5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299" t="str">
        <f>IF(OR($L$1="",$L$11=""),"",IF($L$11&gt;$L$1,"»",IF($L$11&lt;$L$1,"¼","¹º")))</f>
        <v>¼</v>
      </c>
      <c r="K11" s="84"/>
      <c r="L11" s="266">
        <v>0.8</v>
      </c>
      <c r="M11" s="84"/>
      <c r="N11" s="148">
        <v>0.99305555555555602</v>
      </c>
      <c r="O11" s="84"/>
      <c r="P11" s="299" t="str">
        <f>IF(OR($R$1="",$R$11=""),"",IF($R$11&gt;$R$1,"»",IF($R$11&lt;$R$1,"¼","¹º")))</f>
        <v>¼</v>
      </c>
      <c r="Q11" s="84"/>
      <c r="R11" s="266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59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59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8"/>
      <c r="B12" s="655"/>
      <c r="C12" s="63"/>
      <c r="D12" s="64"/>
      <c r="E12" s="120"/>
      <c r="F12" s="120"/>
      <c r="G12" s="121"/>
      <c r="H12" s="121"/>
      <c r="I12" s="121"/>
      <c r="J12" s="300"/>
      <c r="K12" s="84"/>
      <c r="L12" s="64"/>
      <c r="M12" s="84"/>
      <c r="N12" s="84"/>
      <c r="O12" s="84"/>
      <c r="P12" s="300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59"/>
      <c r="AV12" s="8"/>
      <c r="AW12" s="66"/>
      <c r="AX12" s="63"/>
      <c r="AY12" s="64"/>
      <c r="AZ12" s="64"/>
      <c r="BA12" s="65"/>
      <c r="BB12" s="659"/>
      <c r="BC12" s="67"/>
      <c r="BD12" s="36"/>
      <c r="BE12" s="68"/>
      <c r="BF12" s="69"/>
    </row>
    <row r="13" spans="1:71" ht="27" customHeight="1" x14ac:dyDescent="0.25">
      <c r="A13" s="258"/>
      <c r="B13" s="655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299" t="str">
        <f>IF(OR(L11="",L13=""),"",IF(L13&gt;L11,"»",IF(L13&lt;L11,"¼","¹º")))</f>
        <v>¼</v>
      </c>
      <c r="K13" s="84"/>
      <c r="L13" s="266">
        <v>-1.6</v>
      </c>
      <c r="M13" s="84"/>
      <c r="N13" s="148">
        <v>0.18472222222222201</v>
      </c>
      <c r="O13" s="84"/>
      <c r="P13" s="299" t="str">
        <f>IF(OR(R11="",R13=""),"",IF(R13&gt;R11,"»",IF(R13&lt;R11,"¼","¹º")))</f>
        <v>¼</v>
      </c>
      <c r="Q13" s="84"/>
      <c r="R13" s="266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59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59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8"/>
      <c r="B14" s="655"/>
      <c r="C14" s="655"/>
      <c r="D14" s="655"/>
      <c r="E14" s="655"/>
      <c r="F14" s="655"/>
      <c r="G14" s="655"/>
      <c r="H14" s="655"/>
      <c r="I14" s="655"/>
      <c r="J14" s="656"/>
      <c r="K14" s="655"/>
      <c r="L14" s="655"/>
      <c r="M14" s="655"/>
      <c r="N14" s="655"/>
      <c r="O14" s="655"/>
      <c r="P14" s="656"/>
      <c r="Q14" s="655"/>
      <c r="R14" s="655"/>
      <c r="S14" s="655"/>
      <c r="T14" s="655"/>
      <c r="U14" s="658"/>
      <c r="V14" s="657"/>
      <c r="W14" s="655"/>
      <c r="X14" s="655"/>
      <c r="Y14" s="655"/>
      <c r="Z14" s="655"/>
      <c r="AA14" s="655"/>
      <c r="AB14" s="655"/>
      <c r="AC14" s="655"/>
      <c r="AD14" s="655"/>
      <c r="AE14" s="657"/>
      <c r="AF14" s="655"/>
      <c r="AG14" s="655"/>
      <c r="AH14" s="655"/>
      <c r="AI14" s="655"/>
      <c r="AJ14" s="655"/>
      <c r="AK14" s="655"/>
      <c r="AL14" s="655"/>
      <c r="AM14" s="655"/>
      <c r="AN14" s="655"/>
      <c r="AO14" s="655"/>
      <c r="AP14" s="655"/>
      <c r="AQ14" s="655"/>
      <c r="AR14" s="655"/>
      <c r="AS14" s="655"/>
      <c r="AT14" s="655"/>
      <c r="AU14" s="655"/>
      <c r="AV14" s="683"/>
      <c r="AW14" s="655"/>
      <c r="AX14" s="655"/>
      <c r="AY14" s="655"/>
      <c r="AZ14" s="655"/>
      <c r="BA14" s="655"/>
      <c r="BB14" s="658"/>
      <c r="BC14" s="258"/>
      <c r="BE14" s="679"/>
      <c r="BF14" s="680"/>
    </row>
    <row r="15" spans="1:71" ht="27" customHeight="1" x14ac:dyDescent="0.25">
      <c r="A15" s="258"/>
      <c r="B15" s="655"/>
      <c r="C15" s="645" t="str">
        <f>PROPER(TEXT(D15,"JJJJ"))</f>
        <v>Lundi</v>
      </c>
      <c r="D15" s="646">
        <f>D13+1</f>
        <v>45691</v>
      </c>
      <c r="E15" s="650"/>
      <c r="F15" s="651"/>
      <c r="G15" s="652"/>
      <c r="H15" s="653"/>
      <c r="I15" s="652"/>
      <c r="J15" s="299" t="str">
        <f>IF(OR(L13="",L15=""),"",IF(L15&gt;L13,"»",IF(L15&lt;L13,"¼","¹º")))</f>
        <v>¼</v>
      </c>
      <c r="K15" s="84"/>
      <c r="L15" s="266">
        <v>-2.6</v>
      </c>
      <c r="M15" s="84"/>
      <c r="N15" s="148">
        <v>0.35416666666666702</v>
      </c>
      <c r="O15" s="84"/>
      <c r="P15" s="299" t="str">
        <f>IF(OR(R13="",R15=""),"",IF(R15&gt;R13,"»",IF(R15&lt;R13,"¼","¹º")))</f>
        <v>»</v>
      </c>
      <c r="Q15" s="84"/>
      <c r="R15" s="266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59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59"/>
      <c r="BC15" s="654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8"/>
      <c r="B16" s="655"/>
      <c r="C16" s="63"/>
      <c r="D16" s="64"/>
      <c r="E16" s="120"/>
      <c r="F16" s="120"/>
      <c r="G16" s="121"/>
      <c r="H16" s="121"/>
      <c r="I16" s="121"/>
      <c r="J16" s="300"/>
      <c r="K16" s="84"/>
      <c r="L16" s="64"/>
      <c r="M16" s="84"/>
      <c r="N16" s="84"/>
      <c r="O16" s="84"/>
      <c r="P16" s="300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59"/>
      <c r="AV16" s="8"/>
      <c r="AW16" s="66"/>
      <c r="AX16" s="63"/>
      <c r="AY16" s="64"/>
      <c r="AZ16" s="64"/>
      <c r="BA16" s="65"/>
      <c r="BB16" s="659"/>
      <c r="BC16" s="67"/>
      <c r="BD16" s="36"/>
      <c r="BE16" s="68"/>
      <c r="BF16" s="69"/>
    </row>
    <row r="17" spans="1:58" ht="27" customHeight="1" x14ac:dyDescent="0.25">
      <c r="A17" s="258"/>
      <c r="B17" s="655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299" t="str">
        <f>IF(OR(L15="",L17=""),"",IF(L17&gt;L15,"»",IF(L17&lt;L15,"¼","¹º")))</f>
        <v>»</v>
      </c>
      <c r="K17" s="84"/>
      <c r="L17" s="266">
        <v>-1.5</v>
      </c>
      <c r="M17" s="84"/>
      <c r="N17" s="148">
        <v>0.35416666666666702</v>
      </c>
      <c r="O17" s="84"/>
      <c r="P17" s="299" t="str">
        <f>IF(OR(R15="",R17=""),"",IF(R17&gt;R15,"»",IF(R17&lt;R15,"¼","¹º")))</f>
        <v>»</v>
      </c>
      <c r="Q17" s="84"/>
      <c r="R17" s="266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59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59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8"/>
      <c r="B18" s="655"/>
      <c r="C18" s="63"/>
      <c r="D18" s="64"/>
      <c r="E18" s="120"/>
      <c r="F18" s="120"/>
      <c r="G18" s="121"/>
      <c r="H18" s="121"/>
      <c r="I18" s="121"/>
      <c r="J18" s="300"/>
      <c r="K18" s="84"/>
      <c r="L18" s="64"/>
      <c r="M18" s="84"/>
      <c r="N18" s="84"/>
      <c r="O18" s="84"/>
      <c r="P18" s="300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59"/>
      <c r="AV18" s="8"/>
      <c r="AW18" s="66"/>
      <c r="AX18" s="63"/>
      <c r="AY18" s="64"/>
      <c r="AZ18" s="64"/>
      <c r="BA18" s="65"/>
      <c r="BB18" s="659"/>
      <c r="BC18" s="67"/>
      <c r="BD18" s="36"/>
      <c r="BE18" s="82"/>
      <c r="BF18" s="81"/>
    </row>
    <row r="19" spans="1:58" ht="27" customHeight="1" x14ac:dyDescent="0.25">
      <c r="A19" s="258"/>
      <c r="B19" s="655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299" t="str">
        <f>IF(OR(L17="",L19=""),"",IF(L19&gt;L17,"»",IF(L19&lt;L17,"¼","¹º")))</f>
        <v>»</v>
      </c>
      <c r="K19" s="84"/>
      <c r="L19" s="266">
        <v>4.0999999999999996</v>
      </c>
      <c r="M19" s="84"/>
      <c r="N19" s="148">
        <v>0.27013888888888898</v>
      </c>
      <c r="O19" s="84"/>
      <c r="P19" s="299" t="str">
        <f>IF(OR(R17="",R19=""),"",IF(R19&gt;R17,"»",IF(R19&lt;R17,"¼","¹º")))</f>
        <v>¼</v>
      </c>
      <c r="Q19" s="84"/>
      <c r="R19" s="266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59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59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8"/>
      <c r="B20" s="655"/>
      <c r="C20" s="63"/>
      <c r="D20" s="64"/>
      <c r="E20" s="120"/>
      <c r="F20" s="120"/>
      <c r="G20" s="121"/>
      <c r="H20" s="121"/>
      <c r="I20" s="121"/>
      <c r="J20" s="300"/>
      <c r="K20" s="84"/>
      <c r="L20" s="64"/>
      <c r="M20" s="84"/>
      <c r="N20" s="84"/>
      <c r="O20" s="84"/>
      <c r="P20" s="300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59"/>
      <c r="AV20" s="8"/>
      <c r="AW20" s="66"/>
      <c r="AX20" s="63"/>
      <c r="AY20" s="64"/>
      <c r="AZ20" s="64"/>
      <c r="BA20" s="65"/>
      <c r="BB20" s="659"/>
      <c r="BC20" s="67"/>
      <c r="BD20" s="36"/>
      <c r="BE20" s="68"/>
      <c r="BF20" s="69"/>
    </row>
    <row r="21" spans="1:58" ht="27" customHeight="1" x14ac:dyDescent="0.25">
      <c r="A21" s="258"/>
      <c r="B21" s="655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299" t="str">
        <f>IF(OR(L19="",L21=""),"",IF(L21&gt;L19,"»",IF(L21&lt;L19,"¼","¹º")))</f>
        <v>¹º</v>
      </c>
      <c r="K21" s="84"/>
      <c r="L21" s="266">
        <v>4.0999999999999996</v>
      </c>
      <c r="M21" s="84"/>
      <c r="N21" s="148">
        <v>0.74513888888888902</v>
      </c>
      <c r="O21" s="84"/>
      <c r="P21" s="299" t="str">
        <f>IF(OR(R19="",R21=""),"",IF(R21&gt;R19,"»",IF(R21&lt;R19,"¼","¹º")))</f>
        <v>»</v>
      </c>
      <c r="Q21" s="84"/>
      <c r="R21" s="266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59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59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8"/>
      <c r="B22" s="655"/>
      <c r="C22" s="63"/>
      <c r="D22" s="64"/>
      <c r="E22" s="120"/>
      <c r="F22" s="120"/>
      <c r="G22" s="121"/>
      <c r="H22" s="121"/>
      <c r="I22" s="121"/>
      <c r="J22" s="300"/>
      <c r="K22" s="84"/>
      <c r="L22" s="64"/>
      <c r="M22" s="84"/>
      <c r="N22" s="84"/>
      <c r="O22" s="84"/>
      <c r="P22" s="300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59"/>
      <c r="AV22" s="8"/>
      <c r="AW22" s="66"/>
      <c r="AX22" s="63"/>
      <c r="AY22" s="64"/>
      <c r="AZ22" s="64"/>
      <c r="BA22" s="65"/>
      <c r="BB22" s="659"/>
      <c r="BC22" s="67"/>
      <c r="BD22" s="36"/>
      <c r="BE22" s="68"/>
      <c r="BF22" s="69"/>
    </row>
    <row r="23" spans="1:58" ht="27" customHeight="1" x14ac:dyDescent="0.25">
      <c r="A23" s="258"/>
      <c r="B23" s="655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299" t="str">
        <f>IF(OR(L21="",L23=""),"",IF(L23&gt;L21,"»",IF(L23&lt;L21,"¼","¹º")))</f>
        <v>¼</v>
      </c>
      <c r="K23" s="84"/>
      <c r="L23" s="266">
        <v>2.5</v>
      </c>
      <c r="M23" s="84"/>
      <c r="N23" s="148">
        <v>0.969444444444444</v>
      </c>
      <c r="O23" s="84"/>
      <c r="P23" s="299" t="str">
        <f>IF(OR(R21="",R23=""),"",IF(R23&gt;R21,"»",IF(R23&lt;R21,"¼","¹º")))</f>
        <v>¼</v>
      </c>
      <c r="Q23" s="84"/>
      <c r="R23" s="266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59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59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8"/>
      <c r="B24" s="655"/>
      <c r="C24" s="63"/>
      <c r="D24" s="64"/>
      <c r="E24" s="120"/>
      <c r="F24" s="120"/>
      <c r="G24" s="121"/>
      <c r="H24" s="121"/>
      <c r="I24" s="121"/>
      <c r="J24" s="300"/>
      <c r="K24" s="84"/>
      <c r="L24" s="64"/>
      <c r="M24" s="84"/>
      <c r="N24" s="84"/>
      <c r="O24" s="84"/>
      <c r="P24" s="300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59"/>
      <c r="AV24" s="8"/>
      <c r="AW24" s="66"/>
      <c r="AX24" s="63"/>
      <c r="AY24" s="64"/>
      <c r="AZ24" s="64"/>
      <c r="BA24" s="65"/>
      <c r="BB24" s="659"/>
      <c r="BC24" s="67"/>
      <c r="BD24" s="36"/>
      <c r="BE24" s="82"/>
      <c r="BF24" s="81"/>
    </row>
    <row r="25" spans="1:58" ht="27" customHeight="1" x14ac:dyDescent="0.25">
      <c r="A25" s="258"/>
      <c r="B25" s="655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299" t="str">
        <f>IF(OR(L23="",L25=""),"",IF(L25&gt;L23,"»",IF(L25&lt;L23,"¼","¹º")))</f>
        <v>¼</v>
      </c>
      <c r="K25" s="84"/>
      <c r="L25" s="266">
        <v>2.4</v>
      </c>
      <c r="M25" s="84"/>
      <c r="N25" s="148">
        <v>5.83333333333333E-2</v>
      </c>
      <c r="O25" s="84"/>
      <c r="P25" s="299" t="str">
        <f>IF(OR(R23="",R25=""),"",IF(R25&gt;R23,"»",IF(R25&lt;R23,"¼","¹º")))</f>
        <v>»</v>
      </c>
      <c r="Q25" s="84"/>
      <c r="R25" s="266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59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59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8"/>
      <c r="B26" s="655"/>
      <c r="C26" s="63"/>
      <c r="D26" s="64"/>
      <c r="E26" s="120"/>
      <c r="F26" s="120"/>
      <c r="G26" s="121"/>
      <c r="H26" s="121"/>
      <c r="I26" s="121"/>
      <c r="J26" s="300"/>
      <c r="K26" s="84"/>
      <c r="L26" s="64"/>
      <c r="M26" s="84"/>
      <c r="N26" s="84"/>
      <c r="O26" s="84"/>
      <c r="P26" s="300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59"/>
      <c r="AV26" s="8"/>
      <c r="AW26" s="66"/>
      <c r="AX26" s="63"/>
      <c r="AY26" s="64"/>
      <c r="AZ26" s="64"/>
      <c r="BA26" s="65"/>
      <c r="BB26" s="659"/>
      <c r="BC26" s="67"/>
      <c r="BD26" s="36"/>
      <c r="BE26" s="82"/>
      <c r="BF26" s="81"/>
    </row>
    <row r="27" spans="1:58" ht="27" customHeight="1" x14ac:dyDescent="0.25">
      <c r="A27" s="258"/>
      <c r="B27" s="655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299" t="str">
        <f>IF(OR(L25="",L27=""),"",IF(L27&gt;L25,"»",IF(L27&lt;L25,"¼","¹º")))</f>
        <v>»</v>
      </c>
      <c r="K27" s="84"/>
      <c r="L27" s="266">
        <v>2.9</v>
      </c>
      <c r="M27" s="84"/>
      <c r="N27" s="148">
        <v>7.4305555555555597E-2</v>
      </c>
      <c r="O27" s="84"/>
      <c r="P27" s="299" t="str">
        <f>IF(OR(R25="",R27=""),"",IF(R27&gt;R25,"»",IF(R27&lt;R25,"¼","¹º")))</f>
        <v>¼</v>
      </c>
      <c r="Q27" s="84"/>
      <c r="R27" s="266">
        <v>8.1</v>
      </c>
      <c r="S27" s="84"/>
      <c r="T27" s="148">
        <v>3.125E-2</v>
      </c>
      <c r="U27" s="671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59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59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8"/>
      <c r="B28" s="655"/>
      <c r="C28" s="655"/>
      <c r="D28" s="655"/>
      <c r="E28" s="655"/>
      <c r="F28" s="655"/>
      <c r="G28" s="655"/>
      <c r="H28" s="655"/>
      <c r="I28" s="655"/>
      <c r="J28" s="656"/>
      <c r="K28" s="655"/>
      <c r="L28" s="655"/>
      <c r="M28" s="655"/>
      <c r="N28" s="655"/>
      <c r="O28" s="655"/>
      <c r="P28" s="656"/>
      <c r="Q28" s="655"/>
      <c r="R28" s="655"/>
      <c r="S28" s="655"/>
      <c r="T28" s="655"/>
      <c r="U28" s="658"/>
      <c r="V28" s="657"/>
      <c r="W28" s="655"/>
      <c r="X28" s="655"/>
      <c r="Y28" s="655"/>
      <c r="Z28" s="655"/>
      <c r="AA28" s="655"/>
      <c r="AB28" s="655"/>
      <c r="AC28" s="655"/>
      <c r="AD28" s="655"/>
      <c r="AE28" s="657"/>
      <c r="AF28" s="655"/>
      <c r="AG28" s="655"/>
      <c r="AH28" s="655"/>
      <c r="AI28" s="655"/>
      <c r="AJ28" s="655"/>
      <c r="AK28" s="655"/>
      <c r="AL28" s="655"/>
      <c r="AM28" s="655"/>
      <c r="AN28" s="655"/>
      <c r="AO28" s="655"/>
      <c r="AP28" s="655"/>
      <c r="AQ28" s="655"/>
      <c r="AR28" s="655"/>
      <c r="AS28" s="655"/>
      <c r="AT28" s="655"/>
      <c r="AU28" s="655"/>
      <c r="AV28" s="683"/>
      <c r="AW28" s="655"/>
      <c r="AX28" s="655"/>
      <c r="AY28" s="655"/>
      <c r="AZ28" s="655"/>
      <c r="BA28" s="655"/>
      <c r="BB28" s="658"/>
      <c r="BC28" s="258"/>
      <c r="BE28" s="679"/>
      <c r="BF28" s="680"/>
    </row>
    <row r="29" spans="1:58" ht="27" customHeight="1" x14ac:dyDescent="0.25">
      <c r="A29" s="258"/>
      <c r="B29" s="655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299" t="str">
        <f>IF(OR(L27="",L29=""),"",IF(L29&gt;L27,"»",IF(L29&lt;L27,"¼","¹º")))</f>
        <v>¼</v>
      </c>
      <c r="K29" s="84"/>
      <c r="L29" s="266">
        <v>2.5</v>
      </c>
      <c r="M29" s="84"/>
      <c r="N29" s="148">
        <v>0.88333333333333297</v>
      </c>
      <c r="O29" s="84"/>
      <c r="P29" s="299" t="str">
        <f>IF(OR(R27="",R29=""),"",IF(R29&gt;R27,"»",IF(R29&lt;R27,"¼","¹º")))</f>
        <v>»</v>
      </c>
      <c r="Q29" s="84"/>
      <c r="R29" s="266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59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59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8"/>
      <c r="B30" s="655"/>
      <c r="C30" s="63"/>
      <c r="D30" s="64"/>
      <c r="E30" s="120"/>
      <c r="F30" s="121"/>
      <c r="G30" s="121"/>
      <c r="H30" s="121"/>
      <c r="I30" s="121"/>
      <c r="J30" s="300"/>
      <c r="K30" s="84"/>
      <c r="L30" s="84"/>
      <c r="M30" s="84"/>
      <c r="N30" s="84"/>
      <c r="O30" s="84"/>
      <c r="P30" s="300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59"/>
      <c r="AV30" s="8"/>
      <c r="AW30" s="66"/>
      <c r="AX30" s="63"/>
      <c r="AY30" s="64"/>
      <c r="AZ30" s="64"/>
      <c r="BA30" s="65"/>
      <c r="BB30" s="659"/>
      <c r="BC30" s="22"/>
      <c r="BD30" s="36"/>
      <c r="BE30" s="679"/>
      <c r="BF30" s="681"/>
    </row>
    <row r="31" spans="1:58" ht="27" customHeight="1" x14ac:dyDescent="0.25">
      <c r="A31" s="258"/>
      <c r="B31" s="655"/>
      <c r="C31" s="685" t="str">
        <f>PROPER(TEXT(D31,"JJJJ"))</f>
        <v>Mardi</v>
      </c>
      <c r="D31" s="686">
        <f>$D29+1</f>
        <v>45699</v>
      </c>
      <c r="E31" s="120"/>
      <c r="F31" s="132"/>
      <c r="G31" s="121"/>
      <c r="H31" s="133"/>
      <c r="I31" s="121"/>
      <c r="J31" s="299" t="str">
        <f>IF(OR(L29="",L31=""),"",IF(L31&gt;L29,"»",IF(L31&lt;L29,"¼","¹º")))</f>
        <v>¼</v>
      </c>
      <c r="K31" s="84"/>
      <c r="L31" s="266">
        <v>1.4</v>
      </c>
      <c r="M31" s="84"/>
      <c r="N31" s="148">
        <v>0.15208333333333299</v>
      </c>
      <c r="O31" s="84"/>
      <c r="P31" s="299" t="str">
        <f>IF(OR(R29="",R31=""),"",IF(R31&gt;R29,"»",IF(R31&lt;R29,"¼","¹º")))</f>
        <v>»</v>
      </c>
      <c r="Q31" s="84"/>
      <c r="R31" s="266">
        <v>9.8000000000000007</v>
      </c>
      <c r="S31" s="84"/>
      <c r="T31" s="148">
        <v>0.72638888888888897</v>
      </c>
      <c r="U31" s="21"/>
      <c r="V31" s="67"/>
      <c r="W31" s="66"/>
      <c r="X31" s="685" t="str">
        <f>$C31</f>
        <v>Mardi</v>
      </c>
      <c r="Y31" s="686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5" t="str">
        <f>$C31</f>
        <v>Mardi</v>
      </c>
      <c r="AH31" s="686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59"/>
      <c r="AV31" s="8"/>
      <c r="AW31" s="66"/>
      <c r="AX31" s="685" t="str">
        <f>$C31</f>
        <v>Mardi</v>
      </c>
      <c r="AY31" s="686">
        <f>$D31</f>
        <v>45699</v>
      </c>
      <c r="AZ31" s="64"/>
      <c r="BA31" s="148">
        <v>0.10833333333333334</v>
      </c>
      <c r="BB31" s="659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8"/>
      <c r="B32" s="655"/>
      <c r="C32" s="63"/>
      <c r="D32" s="64"/>
      <c r="E32" s="120"/>
      <c r="F32" s="120"/>
      <c r="G32" s="121"/>
      <c r="H32" s="121"/>
      <c r="I32" s="121"/>
      <c r="J32" s="300"/>
      <c r="K32" s="84"/>
      <c r="L32" s="64"/>
      <c r="M32" s="84"/>
      <c r="N32" s="84"/>
      <c r="O32" s="84"/>
      <c r="P32" s="300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59"/>
      <c r="AV32" s="8"/>
      <c r="AW32" s="66"/>
      <c r="AX32" s="63"/>
      <c r="AY32" s="64"/>
      <c r="AZ32" s="64"/>
      <c r="BA32" s="65"/>
      <c r="BB32" s="659"/>
      <c r="BC32" s="67"/>
      <c r="BD32" s="36"/>
      <c r="BE32" s="82"/>
      <c r="BF32" s="81"/>
    </row>
    <row r="33" spans="1:58" ht="27" customHeight="1" x14ac:dyDescent="0.25">
      <c r="A33" s="258"/>
      <c r="B33" s="655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299" t="str">
        <f>IF(OR(L31="",L33=""),"",IF(L33&gt;L31,"»",IF(L33&lt;L31,"¼","¹º")))</f>
        <v>»</v>
      </c>
      <c r="K33" s="84"/>
      <c r="L33" s="266">
        <v>6.2</v>
      </c>
      <c r="M33" s="84"/>
      <c r="N33" s="148">
        <v>0.99236111111111103</v>
      </c>
      <c r="O33" s="84"/>
      <c r="P33" s="299" t="str">
        <f>IF(OR(R31="",R33=""),"",IF(R33&gt;R31,"»",IF(R33&lt;R31,"¼","¹º")))</f>
        <v>»</v>
      </c>
      <c r="Q33" s="84"/>
      <c r="R33" s="266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59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59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8"/>
      <c r="B34" s="655"/>
      <c r="C34" s="63"/>
      <c r="D34" s="64"/>
      <c r="E34" s="120"/>
      <c r="F34" s="120"/>
      <c r="G34" s="121"/>
      <c r="H34" s="121"/>
      <c r="I34" s="121"/>
      <c r="J34" s="300"/>
      <c r="K34" s="84"/>
      <c r="L34" s="64"/>
      <c r="M34" s="84"/>
      <c r="N34" s="84"/>
      <c r="O34" s="84"/>
      <c r="P34" s="300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59"/>
      <c r="AV34" s="8"/>
      <c r="AW34" s="66"/>
      <c r="AX34" s="63"/>
      <c r="AY34" s="64"/>
      <c r="AZ34" s="64"/>
      <c r="BA34" s="65"/>
      <c r="BB34" s="659"/>
      <c r="BC34" s="67"/>
      <c r="BD34" s="36"/>
      <c r="BE34" s="68"/>
      <c r="BF34" s="69"/>
    </row>
    <row r="35" spans="1:58" ht="27" customHeight="1" x14ac:dyDescent="0.25">
      <c r="A35" s="258"/>
      <c r="B35" s="655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299" t="str">
        <f>IF(OR(L33="",L35=""),"",IF(L35&gt;L33,"»",IF(L35&lt;L33,"¼","¹º")))</f>
        <v>¼</v>
      </c>
      <c r="K35" s="84"/>
      <c r="L35" s="266">
        <v>5.2</v>
      </c>
      <c r="M35" s="84"/>
      <c r="N35" s="148">
        <v>3.19444444444444E-2</v>
      </c>
      <c r="O35" s="84"/>
      <c r="P35" s="299" t="str">
        <f>IF(OR(R33="",R35=""),"",IF(R35&gt;R33,"»",IF(R35&lt;R33,"¼","¹º")))</f>
        <v>¼</v>
      </c>
      <c r="Q35" s="84"/>
      <c r="R35" s="266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59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59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8"/>
      <c r="B36" s="655"/>
      <c r="C36" s="63"/>
      <c r="D36" s="64"/>
      <c r="E36" s="120"/>
      <c r="F36" s="120"/>
      <c r="G36" s="121"/>
      <c r="H36" s="121"/>
      <c r="I36" s="121"/>
      <c r="J36" s="300"/>
      <c r="K36" s="84"/>
      <c r="L36" s="64"/>
      <c r="M36" s="84"/>
      <c r="N36" s="84"/>
      <c r="O36" s="84"/>
      <c r="P36" s="300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59"/>
      <c r="AV36" s="8"/>
      <c r="AW36" s="66"/>
      <c r="AX36" s="63"/>
      <c r="AY36" s="64"/>
      <c r="AZ36" s="64"/>
      <c r="BA36" s="65"/>
      <c r="BB36" s="659"/>
      <c r="BC36" s="67"/>
      <c r="BD36" s="36"/>
      <c r="BE36" s="68"/>
      <c r="BF36" s="69"/>
    </row>
    <row r="37" spans="1:58" ht="27" customHeight="1" x14ac:dyDescent="0.25">
      <c r="A37" s="258"/>
      <c r="B37" s="655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299" t="str">
        <f>IF(OR(L35="",L37=""),"",IF(L37&gt;L35,"»",IF(L37&lt;L35,"¼","¹º")))</f>
        <v>¼</v>
      </c>
      <c r="K37" s="84"/>
      <c r="L37" s="266">
        <v>4.4000000000000004</v>
      </c>
      <c r="M37" s="84"/>
      <c r="N37" s="148">
        <v>0.98611111111111105</v>
      </c>
      <c r="O37" s="84"/>
      <c r="P37" s="299" t="str">
        <f>IF(OR(R35="",R37=""),"",IF(R37&gt;R35,"»",IF(R37&lt;R35,"¼","¹º")))</f>
        <v>¼</v>
      </c>
      <c r="Q37" s="84"/>
      <c r="R37" s="266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59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59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8"/>
      <c r="B38" s="655"/>
      <c r="C38" s="63"/>
      <c r="D38" s="64"/>
      <c r="E38" s="120"/>
      <c r="F38" s="120"/>
      <c r="G38" s="121"/>
      <c r="H38" s="121"/>
      <c r="I38" s="121"/>
      <c r="J38" s="300"/>
      <c r="K38" s="84"/>
      <c r="L38" s="64"/>
      <c r="M38" s="84"/>
      <c r="N38" s="84"/>
      <c r="O38" s="84"/>
      <c r="P38" s="300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59"/>
      <c r="AV38" s="8"/>
      <c r="AW38" s="66"/>
      <c r="AX38" s="63"/>
      <c r="AY38" s="64"/>
      <c r="AZ38" s="64"/>
      <c r="BA38" s="65"/>
      <c r="BB38" s="659"/>
      <c r="BC38" s="67"/>
      <c r="BD38" s="36"/>
      <c r="BE38" s="82"/>
      <c r="BF38" s="81"/>
    </row>
    <row r="39" spans="1:58" ht="27" customHeight="1" x14ac:dyDescent="0.25">
      <c r="A39" s="258"/>
      <c r="B39" s="655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299" t="str">
        <f>IF(OR(L37="",L39=""),"",IF(L39&gt;L37,"»",IF(L39&lt;L37,"¼","¹º")))</f>
        <v>¼</v>
      </c>
      <c r="K39" s="84"/>
      <c r="L39" s="266">
        <v>1.8</v>
      </c>
      <c r="M39" s="84"/>
      <c r="N39" s="148">
        <v>0.35</v>
      </c>
      <c r="O39" s="84"/>
      <c r="P39" s="299" t="str">
        <f>IF(OR(R37="",R39=""),"",IF(R39&gt;R37,"»",IF(R39&lt;R37,"¼","¹º")))</f>
        <v>»</v>
      </c>
      <c r="Q39" s="84"/>
      <c r="R39" s="266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59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59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8"/>
      <c r="B40" s="655"/>
      <c r="C40" s="63"/>
      <c r="D40" s="64"/>
      <c r="E40" s="120"/>
      <c r="F40" s="120"/>
      <c r="G40" s="121"/>
      <c r="H40" s="121"/>
      <c r="I40" s="121"/>
      <c r="J40" s="300"/>
      <c r="K40" s="84"/>
      <c r="L40" s="64"/>
      <c r="M40" s="84"/>
      <c r="N40" s="84"/>
      <c r="O40" s="84"/>
      <c r="P40" s="300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59"/>
      <c r="AV40" s="8"/>
      <c r="AW40" s="66"/>
      <c r="AX40" s="63"/>
      <c r="AY40" s="64"/>
      <c r="AZ40" s="64"/>
      <c r="BA40" s="65"/>
      <c r="BB40" s="659"/>
      <c r="BC40" s="67"/>
      <c r="BD40" s="36"/>
      <c r="BE40" s="68"/>
      <c r="BF40" s="69"/>
    </row>
    <row r="41" spans="1:58" ht="27" customHeight="1" x14ac:dyDescent="0.25">
      <c r="A41" s="258"/>
      <c r="B41" s="655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299" t="str">
        <f>IF(OR(L39="",L41=""),"",IF(L41&gt;L39,"»",IF(L41&lt;L39,"¼","¹º")))</f>
        <v>¼</v>
      </c>
      <c r="K41" s="84"/>
      <c r="L41" s="266">
        <v>1.2</v>
      </c>
      <c r="M41" s="84"/>
      <c r="N41" s="148">
        <v>0.25833333333333303</v>
      </c>
      <c r="O41" s="84"/>
      <c r="P41" s="299" t="str">
        <f>IF(OR(R39="",R41=""),"",IF(R41&gt;R39,"»",IF(R41&lt;R39,"¼","¹º")))</f>
        <v>¼</v>
      </c>
      <c r="Q41" s="84"/>
      <c r="R41" s="266">
        <v>11.8</v>
      </c>
      <c r="S41" s="84"/>
      <c r="T41" s="148">
        <v>0.72083333333333299</v>
      </c>
      <c r="U41" s="671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59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59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8"/>
      <c r="B42" s="655"/>
      <c r="C42" s="655"/>
      <c r="D42" s="655"/>
      <c r="E42" s="655"/>
      <c r="F42" s="655"/>
      <c r="G42" s="655"/>
      <c r="H42" s="655"/>
      <c r="I42" s="655"/>
      <c r="J42" s="656"/>
      <c r="K42" s="655"/>
      <c r="L42" s="655"/>
      <c r="M42" s="655"/>
      <c r="N42" s="655"/>
      <c r="O42" s="655"/>
      <c r="P42" s="656"/>
      <c r="Q42" s="655"/>
      <c r="R42" s="655"/>
      <c r="S42" s="655"/>
      <c r="T42" s="655"/>
      <c r="U42" s="658"/>
      <c r="V42" s="657"/>
      <c r="W42" s="655"/>
      <c r="X42" s="655"/>
      <c r="Y42" s="655"/>
      <c r="Z42" s="655"/>
      <c r="AA42" s="655"/>
      <c r="AB42" s="655"/>
      <c r="AC42" s="655"/>
      <c r="AD42" s="655"/>
      <c r="AE42" s="657"/>
      <c r="AF42" s="655"/>
      <c r="AG42" s="655"/>
      <c r="AH42" s="655"/>
      <c r="AI42" s="655"/>
      <c r="AJ42" s="655"/>
      <c r="AK42" s="655"/>
      <c r="AL42" s="655"/>
      <c r="AM42" s="655"/>
      <c r="AN42" s="655"/>
      <c r="AO42" s="655"/>
      <c r="AP42" s="655"/>
      <c r="AQ42" s="655"/>
      <c r="AR42" s="655"/>
      <c r="AS42" s="655"/>
      <c r="AT42" s="655"/>
      <c r="AU42" s="655"/>
      <c r="AV42" s="657"/>
      <c r="AW42" s="655"/>
      <c r="AX42" s="655"/>
      <c r="AY42" s="655"/>
      <c r="AZ42" s="655"/>
      <c r="BA42" s="655"/>
      <c r="BB42" s="658"/>
      <c r="BC42" s="258"/>
      <c r="BE42" s="679"/>
      <c r="BF42" s="680"/>
    </row>
    <row r="43" spans="1:58" ht="27" customHeight="1" x14ac:dyDescent="0.25">
      <c r="A43" s="258"/>
      <c r="B43" s="655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299" t="str">
        <f>IF(OR(L41="",L43=""),"",IF(L43&gt;L41,"»",IF(L43&lt;L41,"¼","¹º")))</f>
        <v>»</v>
      </c>
      <c r="K43" s="84"/>
      <c r="L43" s="266">
        <v>2.4</v>
      </c>
      <c r="M43" s="84"/>
      <c r="N43" s="148">
        <v>0.27361111111111103</v>
      </c>
      <c r="O43" s="84"/>
      <c r="P43" s="299" t="str">
        <f>IF(OR(R41="",R43=""),"",IF(R43&gt;R41,"»",IF(R43&lt;R41,"¼","¹º")))</f>
        <v>»</v>
      </c>
      <c r="Q43" s="84"/>
      <c r="R43" s="266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59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59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8"/>
      <c r="B44" s="655"/>
      <c r="C44" s="63"/>
      <c r="D44" s="64"/>
      <c r="E44" s="120"/>
      <c r="F44" s="120"/>
      <c r="G44" s="121"/>
      <c r="H44" s="121"/>
      <c r="I44" s="121"/>
      <c r="J44" s="300"/>
      <c r="K44" s="84"/>
      <c r="L44" s="64"/>
      <c r="M44" s="84"/>
      <c r="N44" s="84"/>
      <c r="O44" s="84"/>
      <c r="P44" s="300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59"/>
      <c r="AV44" s="8"/>
      <c r="AW44" s="66"/>
      <c r="AX44" s="63"/>
      <c r="AY44" s="64"/>
      <c r="AZ44" s="64"/>
      <c r="BA44" s="65"/>
      <c r="BB44" s="659"/>
      <c r="BC44" s="67"/>
      <c r="BD44" s="36"/>
      <c r="BE44" s="82"/>
      <c r="BF44" s="81"/>
    </row>
    <row r="45" spans="1:58" ht="27" customHeight="1" x14ac:dyDescent="0.25">
      <c r="A45" s="258"/>
      <c r="B45" s="655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299" t="str">
        <f>IF(OR(L43="",L45=""),"",IF(L45&gt;L43,"»",IF(L45&lt;L43,"¼","¹º")))</f>
        <v>»</v>
      </c>
      <c r="K45" s="84"/>
      <c r="L45" s="266">
        <v>2.7</v>
      </c>
      <c r="M45" s="84"/>
      <c r="N45" s="148">
        <v>0.13472222222222199</v>
      </c>
      <c r="O45" s="84"/>
      <c r="P45" s="299" t="str">
        <f>IF(OR(R43="",R45=""),"",IF(R45&gt;R43,"»",IF(R45&lt;R43,"¼","¹º")))</f>
        <v>»</v>
      </c>
      <c r="Q45" s="84"/>
      <c r="R45" s="266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59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59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8"/>
      <c r="B46" s="655"/>
      <c r="C46" s="63"/>
      <c r="D46" s="64"/>
      <c r="E46" s="120"/>
      <c r="F46" s="120"/>
      <c r="G46" s="121"/>
      <c r="H46" s="121"/>
      <c r="I46" s="121"/>
      <c r="J46" s="300"/>
      <c r="K46" s="84"/>
      <c r="L46" s="64"/>
      <c r="M46" s="84"/>
      <c r="N46" s="84"/>
      <c r="O46" s="84"/>
      <c r="P46" s="300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59"/>
      <c r="AV46" s="8"/>
      <c r="AW46" s="66"/>
      <c r="AX46" s="63"/>
      <c r="AY46" s="64"/>
      <c r="AZ46" s="64"/>
      <c r="BA46" s="65"/>
      <c r="BB46" s="659"/>
      <c r="BC46" s="67"/>
      <c r="BD46" s="36"/>
      <c r="BE46" s="68"/>
      <c r="BF46" s="69"/>
    </row>
    <row r="47" spans="1:58" ht="27" customHeight="1" x14ac:dyDescent="0.25">
      <c r="A47" s="258"/>
      <c r="B47" s="655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299" t="str">
        <f>IF(OR(L45="",L47=""),"",IF(L47&gt;L45,"»",IF(L47&lt;L45,"¼","¹º")))</f>
        <v>»</v>
      </c>
      <c r="K47" s="84"/>
      <c r="L47" s="266">
        <v>5.0999999999999996</v>
      </c>
      <c r="M47" s="84"/>
      <c r="N47" s="148">
        <v>0.163194444444444</v>
      </c>
      <c r="O47" s="84"/>
      <c r="P47" s="299" t="str">
        <f>IF(OR(R45="",R47=""),"",IF(R47&gt;R45,"»",IF(R47&lt;R45,"¼","¹º")))</f>
        <v>»</v>
      </c>
      <c r="Q47" s="84"/>
      <c r="R47" s="266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59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59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8"/>
      <c r="B48" s="655"/>
      <c r="C48" s="63"/>
      <c r="D48" s="64"/>
      <c r="E48" s="120"/>
      <c r="F48" s="120"/>
      <c r="G48" s="121"/>
      <c r="H48" s="121"/>
      <c r="I48" s="121"/>
      <c r="J48" s="300"/>
      <c r="K48" s="84"/>
      <c r="L48" s="64"/>
      <c r="M48" s="84"/>
      <c r="N48" s="84"/>
      <c r="O48" s="84"/>
      <c r="P48" s="300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59"/>
      <c r="AV48" s="8"/>
      <c r="AW48" s="66"/>
      <c r="AX48" s="63"/>
      <c r="AY48" s="64"/>
      <c r="AZ48" s="64"/>
      <c r="BA48" s="65"/>
      <c r="BB48" s="659"/>
      <c r="BC48" s="67"/>
      <c r="BD48" s="36"/>
      <c r="BE48" s="68"/>
      <c r="BF48" s="69"/>
    </row>
    <row r="49" spans="1:70" ht="27" customHeight="1" x14ac:dyDescent="0.25">
      <c r="A49" s="258"/>
      <c r="B49" s="655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299" t="str">
        <f>IF(OR(L47="",L49=""),"",IF(L49&gt;L47,"»",IF(L49&lt;L47,"¼","¹º")))</f>
        <v>»</v>
      </c>
      <c r="K49" s="84"/>
      <c r="L49" s="266">
        <v>9.1</v>
      </c>
      <c r="M49" s="84"/>
      <c r="N49" s="148">
        <v>0.25902777777777802</v>
      </c>
      <c r="O49" s="84"/>
      <c r="P49" s="299" t="str">
        <f>IF(OR(R47="",R49=""),"",IF(R49&gt;R47,"»",IF(R49&lt;R47,"¼","¹º")))</f>
        <v>¼</v>
      </c>
      <c r="Q49" s="84"/>
      <c r="R49" s="266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59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59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8"/>
      <c r="B50" s="655"/>
      <c r="C50" s="63"/>
      <c r="D50" s="64"/>
      <c r="E50" s="120"/>
      <c r="F50" s="120"/>
      <c r="G50" s="121"/>
      <c r="H50" s="121"/>
      <c r="I50" s="121"/>
      <c r="J50" s="300"/>
      <c r="K50" s="84"/>
      <c r="L50" s="64"/>
      <c r="M50" s="84"/>
      <c r="N50" s="84"/>
      <c r="O50" s="84"/>
      <c r="P50" s="300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59"/>
      <c r="AV50" s="8"/>
      <c r="AW50" s="66"/>
      <c r="AX50" s="63"/>
      <c r="AY50" s="64"/>
      <c r="AZ50" s="64"/>
      <c r="BA50" s="65"/>
      <c r="BB50" s="659"/>
      <c r="BC50" s="67"/>
      <c r="BD50" s="36"/>
      <c r="BE50" s="68"/>
      <c r="BF50" s="69"/>
    </row>
    <row r="51" spans="1:70" ht="27" customHeight="1" x14ac:dyDescent="0.25">
      <c r="A51" s="258"/>
      <c r="B51" s="655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299" t="str">
        <f>IF(OR(L49="",L51=""),"",IF(L51&gt;L49,"»",IF(L51&lt;L49,"¼","¹º")))</f>
        <v>¼</v>
      </c>
      <c r="K51" s="84"/>
      <c r="L51" s="266">
        <v>8.9</v>
      </c>
      <c r="M51" s="84"/>
      <c r="N51" s="148">
        <v>9.0972222222222204E-2</v>
      </c>
      <c r="O51" s="84"/>
      <c r="P51" s="299" t="str">
        <f>IF(OR(R49="",R51=""),"",IF(R51&gt;R49,"»",IF(R51&lt;R49,"¼","¹º")))</f>
        <v>¼</v>
      </c>
      <c r="Q51" s="84"/>
      <c r="R51" s="266">
        <v>13.1</v>
      </c>
      <c r="S51" s="84"/>
      <c r="T51" s="148">
        <v>0.55694444444444402</v>
      </c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>
        <v>32.4</v>
      </c>
      <c r="AB51" s="64"/>
      <c r="AC51" s="148">
        <v>0.4</v>
      </c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>
        <v>4</v>
      </c>
      <c r="AK51" s="64"/>
      <c r="AL51" s="148">
        <v>0.11458333333333333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0.11458333333333333</v>
      </c>
      <c r="AU51" s="659"/>
      <c r="AV51" s="8"/>
      <c r="AW51" s="66"/>
      <c r="AX51" s="145" t="str">
        <f>$C51</f>
        <v>Vendredi</v>
      </c>
      <c r="AY51" s="146">
        <f>$D51</f>
        <v>45709</v>
      </c>
      <c r="AZ51" s="64"/>
      <c r="BA51" s="148">
        <v>0.27499999999999997</v>
      </c>
      <c r="BB51" s="659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8"/>
      <c r="B52" s="655"/>
      <c r="C52" s="63"/>
      <c r="D52" s="64"/>
      <c r="E52" s="120"/>
      <c r="F52" s="120"/>
      <c r="G52" s="121"/>
      <c r="H52" s="121"/>
      <c r="I52" s="121"/>
      <c r="J52" s="300"/>
      <c r="K52" s="84"/>
      <c r="L52" s="64"/>
      <c r="M52" s="84"/>
      <c r="N52" s="84"/>
      <c r="O52" s="84"/>
      <c r="P52" s="300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59"/>
      <c r="AV52" s="8"/>
      <c r="AW52" s="66"/>
      <c r="AX52" s="63"/>
      <c r="AY52" s="64"/>
      <c r="AZ52" s="64"/>
      <c r="BA52" s="65"/>
      <c r="BB52" s="659"/>
      <c r="BC52" s="67"/>
      <c r="BD52" s="36"/>
      <c r="BE52" s="82"/>
      <c r="BF52" s="81"/>
    </row>
    <row r="53" spans="1:70" ht="27" customHeight="1" x14ac:dyDescent="0.25">
      <c r="A53" s="258"/>
      <c r="B53" s="655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299" t="str">
        <f>IF(OR(L51="",L53=""),"",IF(L53&gt;L51,"»",IF(L53&lt;L51,"¼","¹º")))</f>
        <v>»</v>
      </c>
      <c r="K53" s="84"/>
      <c r="L53" s="266">
        <v>9.3000000000000007</v>
      </c>
      <c r="M53" s="84"/>
      <c r="N53" s="148">
        <v>0.66458333333333297</v>
      </c>
      <c r="O53" s="84"/>
      <c r="P53" s="299" t="str">
        <f>IF(OR(R51="",R53=""),"",IF(R53&gt;R51,"»",IF(R53&lt;R51,"¼","¹º")))</f>
        <v>»</v>
      </c>
      <c r="Q53" s="84"/>
      <c r="R53" s="266">
        <v>14.9</v>
      </c>
      <c r="S53" s="84"/>
      <c r="T53" s="148">
        <v>0.59722222222222199</v>
      </c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>
        <v>18</v>
      </c>
      <c r="AB53" s="64"/>
      <c r="AC53" s="148">
        <v>1.18055555555556E-2</v>
      </c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>
        <v>25.1</v>
      </c>
      <c r="AK53" s="64"/>
      <c r="AL53" s="148">
        <v>0.34027777777777773</v>
      </c>
      <c r="AM53" s="64"/>
      <c r="AN53" s="148">
        <v>0.29166666666666669</v>
      </c>
      <c r="AO53" s="64"/>
      <c r="AP53" s="148">
        <v>4.8611111111111112E-2</v>
      </c>
      <c r="AQ53" s="64"/>
      <c r="AR53" s="148">
        <v>0</v>
      </c>
      <c r="AS53" s="64"/>
      <c r="AT53" s="148">
        <v>0</v>
      </c>
      <c r="AU53" s="659"/>
      <c r="AV53" s="8"/>
      <c r="AW53" s="66"/>
      <c r="AX53" s="145" t="str">
        <f>$C53</f>
        <v>Samedi</v>
      </c>
      <c r="AY53" s="146">
        <f>$D53</f>
        <v>45710</v>
      </c>
      <c r="AZ53" s="64"/>
      <c r="BA53" s="148">
        <v>0.37152777777777779</v>
      </c>
      <c r="BB53" s="659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8"/>
      <c r="B54" s="655"/>
      <c r="C54" s="63"/>
      <c r="D54" s="64"/>
      <c r="E54" s="120"/>
      <c r="F54" s="120"/>
      <c r="G54" s="121"/>
      <c r="H54" s="121"/>
      <c r="I54" s="121"/>
      <c r="J54" s="300"/>
      <c r="K54" s="84"/>
      <c r="L54" s="64"/>
      <c r="M54" s="84"/>
      <c r="N54" s="84"/>
      <c r="O54" s="84"/>
      <c r="P54" s="300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59"/>
      <c r="AV54" s="8"/>
      <c r="AW54" s="66"/>
      <c r="AX54" s="63"/>
      <c r="AY54" s="64"/>
      <c r="AZ54" s="64"/>
      <c r="BA54" s="65"/>
      <c r="BB54" s="659"/>
      <c r="BC54" s="67"/>
      <c r="BD54" s="36"/>
      <c r="BE54" s="68"/>
      <c r="BF54" s="69"/>
    </row>
    <row r="55" spans="1:70" ht="27" customHeight="1" x14ac:dyDescent="0.25">
      <c r="A55" s="258"/>
      <c r="B55" s="655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299" t="str">
        <f>IF(OR(L53="",L55=""),"",IF(L55&gt;L53,"»",IF(L55&lt;L53,"¼","¹º")))</f>
        <v>¼</v>
      </c>
      <c r="K55" s="84"/>
      <c r="L55" s="266">
        <v>8.8000000000000007</v>
      </c>
      <c r="M55" s="84"/>
      <c r="N55" s="148">
        <v>0.41458333333333303</v>
      </c>
      <c r="O55" s="84"/>
      <c r="P55" s="299" t="str">
        <f>IF(OR(R53="",R55=""),"",IF(R55&gt;R53,"»",IF(R55&lt;R53,"¼","¹º")))</f>
        <v>¼</v>
      </c>
      <c r="Q55" s="84"/>
      <c r="R55" s="266">
        <v>12.1</v>
      </c>
      <c r="S55" s="84"/>
      <c r="T55" s="148">
        <v>0</v>
      </c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>
        <v>18</v>
      </c>
      <c r="AB55" s="64"/>
      <c r="AC55" s="148">
        <v>0.58055555555555605</v>
      </c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59"/>
      <c r="AV55" s="8"/>
      <c r="AW55" s="66"/>
      <c r="AX55" s="145" t="str">
        <f>$C55</f>
        <v>Dimanche</v>
      </c>
      <c r="AY55" s="146">
        <f>$D55</f>
        <v>45711</v>
      </c>
      <c r="AZ55" s="64"/>
      <c r="BA55" s="148">
        <v>0.1388888888888889</v>
      </c>
      <c r="BB55" s="659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8"/>
      <c r="B56" s="655"/>
      <c r="C56" s="63"/>
      <c r="D56" s="64"/>
      <c r="E56" s="120"/>
      <c r="F56" s="121"/>
      <c r="G56" s="121"/>
      <c r="H56" s="121"/>
      <c r="I56" s="121"/>
      <c r="J56" s="300"/>
      <c r="K56" s="84"/>
      <c r="L56" s="84"/>
      <c r="M56" s="84"/>
      <c r="N56" s="84"/>
      <c r="O56" s="84"/>
      <c r="P56" s="300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59"/>
      <c r="AV56" s="8"/>
      <c r="AW56" s="66"/>
      <c r="AX56" s="63"/>
      <c r="AY56" s="64"/>
      <c r="AZ56" s="64"/>
      <c r="BA56" s="65"/>
      <c r="BB56" s="659"/>
      <c r="BC56" s="22"/>
      <c r="BD56" s="36"/>
      <c r="BE56" s="679"/>
      <c r="BF56" s="681"/>
    </row>
    <row r="57" spans="1:70" ht="27" customHeight="1" x14ac:dyDescent="0.25">
      <c r="A57" s="258"/>
      <c r="B57" s="655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299" t="str">
        <f>IF(OR(L55="",L57=""),"",IF(L57&gt;L55,"»",IF(L57&lt;L55,"¼","¹º")))</f>
        <v/>
      </c>
      <c r="K57" s="84"/>
      <c r="L57" s="266"/>
      <c r="M57" s="84"/>
      <c r="N57" s="148"/>
      <c r="O57" s="84"/>
      <c r="P57" s="299" t="str">
        <f>IF(OR(R55="",R57=""),"",IF(R57&gt;R55,"»",IF(R57&lt;R55,"¼","¹º")))</f>
        <v/>
      </c>
      <c r="Q57" s="84"/>
      <c r="R57" s="266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59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59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8"/>
      <c r="B58" s="655"/>
      <c r="C58" s="63"/>
      <c r="D58" s="64"/>
      <c r="E58" s="120"/>
      <c r="F58" s="120"/>
      <c r="G58" s="121"/>
      <c r="H58" s="121"/>
      <c r="I58" s="121"/>
      <c r="J58" s="300"/>
      <c r="K58" s="84"/>
      <c r="L58" s="64"/>
      <c r="M58" s="84"/>
      <c r="N58" s="84"/>
      <c r="O58" s="84"/>
      <c r="P58" s="300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59"/>
      <c r="AV58" s="8"/>
      <c r="AW58" s="66"/>
      <c r="AX58" s="63"/>
      <c r="AY58" s="64"/>
      <c r="AZ58" s="64"/>
      <c r="BA58" s="65"/>
      <c r="BB58" s="659"/>
      <c r="BC58" s="67"/>
      <c r="BD58" s="36"/>
      <c r="BE58" s="82"/>
      <c r="BF58" s="81"/>
    </row>
    <row r="59" spans="1:70" ht="27" customHeight="1" x14ac:dyDescent="0.25">
      <c r="A59" s="258"/>
      <c r="B59" s="655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299" t="str">
        <f>IF(OR(L57="",L59=""),"",IF(L59&gt;L57,"»",IF(L59&lt;L57,"¼","¹º")))</f>
        <v/>
      </c>
      <c r="K59" s="84"/>
      <c r="L59" s="266"/>
      <c r="M59" s="84"/>
      <c r="N59" s="148"/>
      <c r="O59" s="84"/>
      <c r="P59" s="299" t="str">
        <f>IF(OR(R57="",R59=""),"",IF(R59&gt;R57,"»",IF(R59&lt;R57,"¼","¹º")))</f>
        <v/>
      </c>
      <c r="Q59" s="84"/>
      <c r="R59" s="266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59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59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8"/>
      <c r="B60" s="655"/>
      <c r="C60" s="63"/>
      <c r="D60" s="64"/>
      <c r="E60" s="120"/>
      <c r="F60" s="120"/>
      <c r="G60" s="121"/>
      <c r="H60" s="121"/>
      <c r="I60" s="121"/>
      <c r="J60" s="300"/>
      <c r="K60" s="84"/>
      <c r="L60" s="64"/>
      <c r="M60" s="84"/>
      <c r="N60" s="84"/>
      <c r="O60" s="84"/>
      <c r="P60" s="300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59"/>
      <c r="AV60" s="8"/>
      <c r="AW60" s="66"/>
      <c r="AX60" s="63"/>
      <c r="AY60" s="64"/>
      <c r="AZ60" s="64"/>
      <c r="BA60" s="65"/>
      <c r="BB60" s="659"/>
      <c r="BC60" s="67"/>
      <c r="BD60" s="36"/>
      <c r="BE60" s="82"/>
      <c r="BF60" s="81"/>
    </row>
    <row r="61" spans="1:70" ht="27" customHeight="1" x14ac:dyDescent="0.25">
      <c r="A61" s="258"/>
      <c r="B61" s="655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299" t="str">
        <f>IF(OR(L59="",L61=""),"",IF(L61&gt;L59,"»",IF(L61&lt;L59,"¼","¹º")))</f>
        <v/>
      </c>
      <c r="K61" s="84"/>
      <c r="L61" s="266"/>
      <c r="M61" s="84"/>
      <c r="N61" s="148"/>
      <c r="O61" s="84"/>
      <c r="P61" s="299" t="str">
        <f>IF(OR(R59="",R61=""),"",IF(R61&gt;R59,"»",IF(R61&lt;R59,"¼","¹º")))</f>
        <v/>
      </c>
      <c r="Q61" s="84"/>
      <c r="R61" s="266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59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59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8"/>
      <c r="B62" s="655"/>
      <c r="C62" s="63"/>
      <c r="D62" s="64"/>
      <c r="E62" s="120"/>
      <c r="F62" s="120"/>
      <c r="G62" s="121"/>
      <c r="H62" s="121"/>
      <c r="I62" s="121"/>
      <c r="J62" s="300"/>
      <c r="K62" s="84"/>
      <c r="L62" s="64"/>
      <c r="M62" s="84"/>
      <c r="N62" s="84"/>
      <c r="O62" s="84"/>
      <c r="P62" s="300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59"/>
      <c r="AV62" s="8"/>
      <c r="AW62" s="66"/>
      <c r="AX62" s="63"/>
      <c r="AY62" s="64"/>
      <c r="AZ62" s="64"/>
      <c r="BA62" s="65"/>
      <c r="BB62" s="659"/>
      <c r="BC62" s="67"/>
      <c r="BD62" s="36"/>
      <c r="BE62" s="82"/>
      <c r="BF62" s="81"/>
    </row>
    <row r="63" spans="1:70" ht="27" customHeight="1" x14ac:dyDescent="0.25">
      <c r="A63" s="258"/>
      <c r="B63" s="655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299" t="str">
        <f>IF(OR(L61="",L63=""),"",IF(L63&gt;L61,"»",IF(L63&lt;L61,"¼","¹º")))</f>
        <v/>
      </c>
      <c r="K63" s="84"/>
      <c r="L63" s="266"/>
      <c r="M63" s="84"/>
      <c r="N63" s="148"/>
      <c r="O63" s="84"/>
      <c r="P63" s="299" t="str">
        <f>IF(OR(R61="",R63=""),"",IF(R63&gt;R61,"»",IF(R63&lt;R61,"¼","¹º")))</f>
        <v/>
      </c>
      <c r="Q63" s="84"/>
      <c r="R63" s="266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59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59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20"/>
      <c r="F64" s="120"/>
      <c r="G64" s="121"/>
      <c r="H64" s="121"/>
      <c r="I64" s="121"/>
      <c r="J64" s="300"/>
      <c r="K64" s="84"/>
      <c r="L64" s="64"/>
      <c r="M64" s="84"/>
      <c r="N64" s="84"/>
      <c r="O64" s="84"/>
      <c r="P64" s="300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59"/>
      <c r="AV64" s="8"/>
      <c r="AW64" s="66"/>
      <c r="AX64" s="63"/>
      <c r="AY64" s="64"/>
      <c r="AZ64" s="64"/>
      <c r="BA64" s="65"/>
      <c r="BB64" s="659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58"/>
      <c r="B65" s="655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299" t="str">
        <f>IF(OR(L63="",L65=""),"",IF(L65&gt;L63,"»",IF(L65&lt;L63,"¼","¹º")))</f>
        <v/>
      </c>
      <c r="K65" s="84"/>
      <c r="L65" s="266"/>
      <c r="M65" s="84"/>
      <c r="N65" s="148"/>
      <c r="O65" s="84"/>
      <c r="P65" s="299" t="str">
        <f>IF(OR(R63="",R65=""),"",IF(R65&gt;R63,"»",IF(R65&lt;R63,"¼","¹º")))</f>
        <v/>
      </c>
      <c r="Q65" s="84"/>
      <c r="R65" s="266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59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59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58"/>
      <c r="B66" s="655"/>
      <c r="C66" s="119"/>
      <c r="D66" s="120"/>
      <c r="E66" s="120"/>
      <c r="F66" s="122"/>
      <c r="G66" s="120"/>
      <c r="H66" s="123"/>
      <c r="I66" s="120"/>
      <c r="J66" s="300"/>
      <c r="K66" s="64"/>
      <c r="L66" s="122"/>
      <c r="M66" s="120"/>
      <c r="N66" s="123"/>
      <c r="O66" s="120"/>
      <c r="P66" s="300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59"/>
      <c r="AV66" s="8"/>
      <c r="AW66" s="66"/>
      <c r="AX66" s="63"/>
      <c r="AY66" s="64"/>
      <c r="AZ66" s="64"/>
      <c r="BA66" s="65"/>
      <c r="BB66" s="659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58"/>
      <c r="B67" s="25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6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251</v>
      </c>
      <c r="BJ71" s="5"/>
      <c r="BK71" s="5" t="s">
        <v>252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9"/>
      <c r="O72"/>
      <c r="P72" s="350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7">
        <f>SUM(BO76:BO95)/1.5</f>
        <v>144.1333333333333</v>
      </c>
      <c r="BP72" s="452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216.19999999999996</v>
      </c>
      <c r="BP73" s="453">
        <f>SUM(BP77:BP96)</f>
        <v>9.0770833333333325</v>
      </c>
      <c r="BQ73"/>
      <c r="BR73" s="180">
        <f>SUM(BR77:BR96)</f>
        <v>10.380555555555555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1"/>
      <c r="K74"/>
      <c r="L74"/>
      <c r="M74"/>
      <c r="N74" s="319"/>
      <c r="O74"/>
      <c r="P74" s="301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1"/>
      <c r="K75"/>
      <c r="L75"/>
      <c r="M75"/>
      <c r="N75"/>
      <c r="O75"/>
      <c r="P75" s="301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-4.5</v>
      </c>
      <c r="BJ75" s="176" t="s">
        <v>56</v>
      </c>
      <c r="BK75" s="177">
        <f>MAX(BK77:BK96)</f>
        <v>17.8</v>
      </c>
      <c r="BL75" s="176" t="s">
        <v>4</v>
      </c>
      <c r="BM75" s="444">
        <f>MAX(BM77:BM96)</f>
        <v>67.7</v>
      </c>
      <c r="BN75" s="178" t="s">
        <v>5</v>
      </c>
      <c r="BO75" s="179">
        <f>MAX(BO77:BO99)</f>
        <v>162.19999999999996</v>
      </c>
      <c r="BP75" s="453">
        <f>MAX(BP77:BP99)</f>
        <v>7.0041666666666664</v>
      </c>
      <c r="BQ75" s="176" t="s">
        <v>6</v>
      </c>
      <c r="BR75" s="180">
        <f>MAX(BR77:BR99)</f>
        <v>5.9229166666666657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1"/>
      <c r="K77"/>
      <c r="L77"/>
      <c r="M77"/>
      <c r="N77" t="s">
        <v>72</v>
      </c>
      <c r="O77"/>
      <c r="P77" s="301"/>
      <c r="Q77"/>
      <c r="R77"/>
      <c r="S77"/>
      <c r="T77"/>
      <c r="U77"/>
      <c r="V77"/>
      <c r="BE77"/>
      <c r="BF77"/>
      <c r="BG77"/>
      <c r="BH77" s="93" t="s">
        <v>57</v>
      </c>
      <c r="BI77" s="257">
        <v>-4.5</v>
      </c>
      <c r="BJ77" s="181" t="s">
        <v>57</v>
      </c>
      <c r="BK77" s="183">
        <v>13.5</v>
      </c>
      <c r="BL77" s="181" t="s">
        <v>57</v>
      </c>
      <c r="BM77" s="184">
        <v>67.7</v>
      </c>
      <c r="BN77" s="181" t="s">
        <v>57</v>
      </c>
      <c r="BO77" s="182">
        <v>162.19999999999996</v>
      </c>
      <c r="BP77" s="185">
        <v>7.0041666666666664</v>
      </c>
      <c r="BQ77" s="181" t="s">
        <v>57</v>
      </c>
      <c r="BR77" s="185">
        <v>4.4576388888888889</v>
      </c>
    </row>
    <row r="78" spans="1:70" s="5" customFormat="1" x14ac:dyDescent="0.25">
      <c r="C78" s="90" t="s">
        <v>70</v>
      </c>
      <c r="D78" s="124"/>
      <c r="E78" s="124"/>
      <c r="F78"/>
      <c r="G78"/>
      <c r="H78"/>
      <c r="I78"/>
      <c r="J78" s="301"/>
      <c r="K78"/>
      <c r="L78"/>
      <c r="M78"/>
      <c r="N78"/>
      <c r="O78"/>
      <c r="P78" s="301"/>
      <c r="Q78"/>
      <c r="R78"/>
      <c r="S78"/>
      <c r="T78"/>
      <c r="U78"/>
      <c r="V78"/>
      <c r="BE78"/>
      <c r="BF78"/>
      <c r="BG78"/>
      <c r="BH78" s="93" t="s">
        <v>250</v>
      </c>
      <c r="BI78" s="257">
        <f>$L$7</f>
        <v>-2.6</v>
      </c>
      <c r="BJ78" s="181" t="str">
        <f>BH78</f>
        <v>Février</v>
      </c>
      <c r="BK78" s="183">
        <f>$R$7</f>
        <v>17.8</v>
      </c>
      <c r="BL78" s="181" t="str">
        <f>BH78</f>
        <v>Février</v>
      </c>
      <c r="BM78" s="184">
        <f>$AA$9</f>
        <v>36.700000000000003</v>
      </c>
      <c r="BN78" s="181" t="str">
        <f>BH78</f>
        <v>Février</v>
      </c>
      <c r="BO78" s="182">
        <f>$AJ$5</f>
        <v>54</v>
      </c>
      <c r="BP78" s="185">
        <f>$AL$5</f>
        <v>2.0729166666666665</v>
      </c>
      <c r="BQ78" s="181" t="str">
        <f>BH78</f>
        <v>Février</v>
      </c>
      <c r="BR78" s="185">
        <f>$BA$5</f>
        <v>5.9229166666666657</v>
      </c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1"/>
      <c r="K79"/>
      <c r="L79"/>
      <c r="M79"/>
      <c r="N79"/>
      <c r="O79"/>
      <c r="P79" s="301"/>
      <c r="Q79"/>
      <c r="R79"/>
      <c r="S79"/>
      <c r="T79"/>
      <c r="U79"/>
      <c r="V79"/>
      <c r="BB79"/>
      <c r="BE79"/>
      <c r="BF79"/>
      <c r="BG79"/>
      <c r="BH79" s="93"/>
      <c r="BI79" s="183"/>
      <c r="BJ79" s="181"/>
      <c r="BK79" s="183"/>
      <c r="BL79" s="181"/>
      <c r="BM79" s="184"/>
      <c r="BN79" s="181"/>
      <c r="BO79" s="182"/>
      <c r="BP79" s="185"/>
      <c r="BQ79" s="181"/>
      <c r="BR79" s="185"/>
    </row>
    <row r="80" spans="1:70" x14ac:dyDescent="0.25">
      <c r="C80" s="90" t="s">
        <v>71</v>
      </c>
      <c r="D80" s="124"/>
      <c r="E80" s="124"/>
      <c r="BG80"/>
      <c r="BH80" s="93"/>
      <c r="BI80" s="183"/>
      <c r="BJ80" s="181"/>
      <c r="BK80" s="183"/>
      <c r="BL80" s="181"/>
      <c r="BM80" s="184"/>
      <c r="BN80" s="181"/>
      <c r="BO80" s="182"/>
      <c r="BP80" s="185"/>
      <c r="BQ80" s="181"/>
      <c r="BR80" s="185"/>
    </row>
    <row r="81" spans="6:70" x14ac:dyDescent="0.25">
      <c r="F81">
        <v>17.5</v>
      </c>
      <c r="H81">
        <v>0.19166666666666701</v>
      </c>
      <c r="BG81"/>
      <c r="BH81" s="93"/>
      <c r="BI81" s="183"/>
      <c r="BJ81" s="181"/>
      <c r="BK81" s="183"/>
      <c r="BL81" s="181"/>
      <c r="BM81" s="184"/>
      <c r="BN81" s="181"/>
      <c r="BO81" s="182"/>
      <c r="BP81" s="185"/>
      <c r="BQ81" s="181"/>
      <c r="BR81" s="185"/>
    </row>
    <row r="82" spans="6:70" x14ac:dyDescent="0.25">
      <c r="BG82"/>
      <c r="BH82" s="93"/>
      <c r="BI82" s="183"/>
      <c r="BJ82" s="181"/>
      <c r="BK82" s="183"/>
      <c r="BL82" s="181"/>
      <c r="BM82" s="184"/>
      <c r="BN82" s="181"/>
      <c r="BO82" s="182"/>
      <c r="BP82" s="185"/>
      <c r="BQ82" s="181"/>
      <c r="BR82" s="185"/>
    </row>
    <row r="83" spans="6:70" x14ac:dyDescent="0.25">
      <c r="F83">
        <v>16.8</v>
      </c>
      <c r="H83">
        <v>0.60069444444444398</v>
      </c>
      <c r="BG83"/>
      <c r="BH83" s="93"/>
      <c r="BI83" s="257"/>
      <c r="BJ83" s="181"/>
      <c r="BK83" s="183"/>
      <c r="BL83" s="181"/>
      <c r="BM83" s="184"/>
      <c r="BN83" s="181"/>
      <c r="BO83" s="182"/>
      <c r="BP83" s="185"/>
      <c r="BQ83" s="181"/>
      <c r="BR83" s="185"/>
    </row>
    <row r="84" spans="6:70" x14ac:dyDescent="0.25">
      <c r="BG84"/>
      <c r="BH84" s="93"/>
      <c r="BI84" s="257"/>
      <c r="BJ84" s="181"/>
      <c r="BK84" s="183"/>
      <c r="BL84" s="181"/>
      <c r="BM84" s="184"/>
      <c r="BN84" s="181"/>
      <c r="BO84" s="182"/>
      <c r="BP84" s="185"/>
      <c r="BQ84" s="181"/>
      <c r="BR84" s="185"/>
    </row>
    <row r="85" spans="6:70" x14ac:dyDescent="0.25">
      <c r="F85">
        <v>15.9</v>
      </c>
      <c r="H85">
        <v>0.54930555555555605</v>
      </c>
      <c r="BG85"/>
      <c r="BH85" s="93"/>
      <c r="BI85" s="183"/>
      <c r="BJ85" s="181"/>
      <c r="BK85" s="183"/>
      <c r="BL85" s="181"/>
      <c r="BM85" s="184"/>
      <c r="BN85" s="181"/>
      <c r="BO85" s="182"/>
      <c r="BP85" s="185"/>
      <c r="BQ85" s="181"/>
      <c r="BR85" s="185"/>
    </row>
    <row r="86" spans="6:70" x14ac:dyDescent="0.25">
      <c r="BG86"/>
      <c r="BH86" s="93"/>
      <c r="BI86" s="257"/>
      <c r="BJ86" s="93"/>
      <c r="BK86" s="183"/>
      <c r="BL86" s="93"/>
      <c r="BM86" s="184"/>
      <c r="BN86" s="93"/>
      <c r="BO86" s="182"/>
      <c r="BP86" s="185"/>
      <c r="BQ86" s="93"/>
      <c r="BR86" s="185"/>
    </row>
    <row r="87" spans="6:70" x14ac:dyDescent="0.25">
      <c r="F87">
        <v>16.5</v>
      </c>
      <c r="H87">
        <v>0.64791666666666703</v>
      </c>
      <c r="BG87"/>
      <c r="BH87" s="93"/>
      <c r="BI87" s="257"/>
      <c r="BJ87" s="93"/>
      <c r="BK87" s="183"/>
      <c r="BL87" s="93"/>
      <c r="BM87" s="184"/>
      <c r="BN87" s="93"/>
      <c r="BO87" s="182"/>
      <c r="BP87" s="185"/>
      <c r="BQ87" s="93"/>
      <c r="BR87" s="185"/>
    </row>
    <row r="88" spans="6:70" x14ac:dyDescent="0.25">
      <c r="BG88"/>
      <c r="BH88" s="93"/>
      <c r="BI88" s="257"/>
      <c r="BJ88" s="181"/>
      <c r="BK88" s="183"/>
      <c r="BL88" s="181"/>
      <c r="BM88" s="184"/>
      <c r="BN88" s="181"/>
      <c r="BO88" s="182"/>
      <c r="BP88" s="185"/>
      <c r="BQ88" s="181"/>
      <c r="BR88" s="185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9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135</v>
      </c>
      <c r="W1"/>
      <c r="X1" s="404" t="s">
        <v>134</v>
      </c>
      <c r="Y1" s="489">
        <f>Relevés!$W$5</f>
        <v>0</v>
      </c>
      <c r="Z1" s="52" t="s">
        <v>138</v>
      </c>
      <c r="AC1" s="522"/>
      <c r="AD1" s="618"/>
      <c r="AE1" s="619"/>
      <c r="AF1" s="522"/>
      <c r="AG1" s="617"/>
      <c r="AH1" s="598"/>
      <c r="AI1" s="598"/>
      <c r="AJ1" s="540" t="s">
        <v>178</v>
      </c>
      <c r="AK1" s="540" t="s">
        <v>179</v>
      </c>
      <c r="AL1" s="511"/>
      <c r="AM1" s="599" t="s">
        <v>142</v>
      </c>
      <c r="AN1" s="600" t="s">
        <v>179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7"/>
      <c r="T2" s="283"/>
      <c r="U2" s="283"/>
      <c r="V2" s="441" t="s">
        <v>41</v>
      </c>
      <c r="W2" s="398"/>
      <c r="X2" s="399" t="s">
        <v>122</v>
      </c>
      <c r="Y2" s="489">
        <f>Février_2025!$AL$1</f>
        <v>54</v>
      </c>
      <c r="Z2" t="s">
        <v>164</v>
      </c>
      <c r="AC2" s="522"/>
      <c r="AD2" s="628"/>
      <c r="AE2" s="626"/>
      <c r="AF2" s="627"/>
      <c r="AG2" s="522"/>
      <c r="AJ2" s="579">
        <v>-10000</v>
      </c>
      <c r="AK2" s="580" t="s">
        <v>180</v>
      </c>
      <c r="AL2" s="511"/>
      <c r="AM2" s="601">
        <v>10</v>
      </c>
      <c r="AN2" s="602" t="s">
        <v>181</v>
      </c>
    </row>
    <row r="3" spans="1:40" ht="18.75" x14ac:dyDescent="0.3">
      <c r="A3" s="258"/>
      <c r="B3" s="477"/>
      <c r="C3" s="493" t="s">
        <v>160</v>
      </c>
      <c r="D3" s="473"/>
      <c r="E3" s="470"/>
      <c r="F3" s="472" t="s">
        <v>155</v>
      </c>
      <c r="G3" s="470"/>
      <c r="H3" s="470"/>
      <c r="I3" s="494" t="s">
        <v>153</v>
      </c>
      <c r="J3" s="494"/>
      <c r="K3" s="470"/>
      <c r="L3" s="493" t="s">
        <v>156</v>
      </c>
      <c r="M3" s="479"/>
      <c r="N3" s="472" t="s">
        <v>157</v>
      </c>
      <c r="O3" s="472"/>
      <c r="P3" s="472"/>
      <c r="Q3" s="480"/>
      <c r="R3" s="387"/>
      <c r="T3" s="284"/>
      <c r="U3" s="284"/>
      <c r="V3" s="446">
        <v>160</v>
      </c>
      <c r="W3"/>
      <c r="X3" s="404" t="s">
        <v>132</v>
      </c>
      <c r="Y3" s="489">
        <f>Février_2025!$BO$73+$Y$1</f>
        <v>216.19999999999996</v>
      </c>
      <c r="Z3" t="s">
        <v>165</v>
      </c>
      <c r="AB3" s="500"/>
      <c r="AC3" s="523"/>
      <c r="AD3" s="631">
        <f ca="1">NOW()</f>
        <v>45712.393739699073</v>
      </c>
      <c r="AE3" s="630"/>
      <c r="AF3" s="629"/>
      <c r="AG3" s="522"/>
      <c r="AJ3" s="553">
        <v>3</v>
      </c>
      <c r="AK3" s="554" t="s">
        <v>182</v>
      </c>
      <c r="AL3" s="511"/>
      <c r="AM3" s="551">
        <v>20</v>
      </c>
      <c r="AN3" s="552" t="s">
        <v>183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7"/>
      <c r="V4" s="496">
        <f>Relevés!R4</f>
        <v>0</v>
      </c>
      <c r="AC4" s="522"/>
      <c r="AD4" s="622"/>
      <c r="AE4" s="619"/>
      <c r="AF4" s="624"/>
      <c r="AG4" s="522"/>
      <c r="AJ4" s="555">
        <v>6</v>
      </c>
      <c r="AK4" s="556" t="s">
        <v>184</v>
      </c>
      <c r="AM4" s="559">
        <v>30</v>
      </c>
      <c r="AN4" s="560" t="s">
        <v>185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7"/>
      <c r="V5" s="446">
        <v>2.5</v>
      </c>
      <c r="X5" s="389" t="s">
        <v>125</v>
      </c>
      <c r="Y5" s="517">
        <f>LOOKUP(9^9,Relevés!$B:$B)</f>
        <v>11.1</v>
      </c>
      <c r="Z5" s="499" t="s">
        <v>162</v>
      </c>
      <c r="AC5" s="522"/>
      <c r="AD5" s="621"/>
      <c r="AE5" s="640"/>
      <c r="AF5" s="623"/>
      <c r="AG5" s="522"/>
      <c r="AJ5" s="557">
        <v>11</v>
      </c>
      <c r="AK5" s="558" t="s">
        <v>186</v>
      </c>
      <c r="AL5" s="511"/>
      <c r="AM5" s="603">
        <v>40</v>
      </c>
      <c r="AN5" s="604" t="s">
        <v>187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7"/>
      <c r="S6" s="54"/>
      <c r="T6" s="256"/>
      <c r="V6" s="447">
        <f>V3-V4-V5</f>
        <v>157.5</v>
      </c>
      <c r="X6" s="466" t="s">
        <v>142</v>
      </c>
      <c r="Y6" s="644">
        <f>LOOKUP(9^9,Relevés!$C:$C)</f>
        <v>89</v>
      </c>
      <c r="Z6" s="499" t="s">
        <v>167</v>
      </c>
      <c r="AC6" s="522"/>
      <c r="AD6" s="621"/>
      <c r="AE6" s="522"/>
      <c r="AF6" s="623"/>
      <c r="AG6" s="522"/>
      <c r="AJ6" s="551">
        <v>16</v>
      </c>
      <c r="AK6" s="552" t="s">
        <v>183</v>
      </c>
      <c r="AL6" s="511"/>
      <c r="AM6" s="605">
        <v>50</v>
      </c>
      <c r="AN6" s="606" t="s">
        <v>188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7"/>
      <c r="S7" s="54"/>
      <c r="T7" s="256"/>
      <c r="U7" s="256"/>
      <c r="V7" s="256"/>
      <c r="X7" s="467" t="s">
        <v>20</v>
      </c>
      <c r="Y7" s="501">
        <f>LOOKUP(9^9,Relevés!$F:$G)</f>
        <v>12.2</v>
      </c>
      <c r="Z7" s="499" t="s">
        <v>166</v>
      </c>
      <c r="AC7" s="522"/>
      <c r="AD7" s="621"/>
      <c r="AE7" s="522"/>
      <c r="AF7" s="623"/>
      <c r="AG7" s="522"/>
      <c r="AJ7" s="559">
        <v>21</v>
      </c>
      <c r="AK7" s="560" t="s">
        <v>185</v>
      </c>
      <c r="AL7" s="511"/>
      <c r="AM7" s="607">
        <v>60</v>
      </c>
      <c r="AN7" s="608" t="s">
        <v>189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7"/>
      <c r="T8" s="391"/>
      <c r="U8" s="256"/>
      <c r="V8" s="441" t="s">
        <v>18</v>
      </c>
      <c r="AC8" s="522"/>
      <c r="AD8" s="642" t="s">
        <v>214</v>
      </c>
      <c r="AE8" s="522"/>
      <c r="AF8" s="641" t="s">
        <v>41</v>
      </c>
      <c r="AG8" s="522"/>
      <c r="AJ8" s="561">
        <v>26</v>
      </c>
      <c r="AK8" s="562" t="s">
        <v>190</v>
      </c>
      <c r="AL8" s="511"/>
      <c r="AM8" s="609">
        <v>70</v>
      </c>
      <c r="AN8" s="610" t="s">
        <v>191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7"/>
      <c r="V9" s="446">
        <v>160</v>
      </c>
      <c r="X9" s="458" t="s">
        <v>124</v>
      </c>
      <c r="Y9" s="692">
        <f>LOOKUP(9^9,Relevés!$D:$D)</f>
        <v>9.3000000000000007</v>
      </c>
      <c r="Z9" s="459" t="s">
        <v>106</v>
      </c>
      <c r="AC9" s="522"/>
      <c r="AD9" s="638">
        <f>Relevés!$N$5</f>
        <v>11.1</v>
      </c>
      <c r="AE9" s="522"/>
      <c r="AF9" s="639">
        <f>$V$4</f>
        <v>0</v>
      </c>
      <c r="AG9" s="522"/>
      <c r="AJ9" s="563">
        <v>31</v>
      </c>
      <c r="AK9" s="564" t="s">
        <v>192</v>
      </c>
      <c r="AL9" s="511"/>
      <c r="AM9" s="611">
        <v>80</v>
      </c>
      <c r="AN9" s="612" t="s">
        <v>193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7"/>
      <c r="V10" s="497">
        <f>IF(Relevés!$Q$4&gt;Février_2025!$AA$9,Relevés!$Q$4,Février_2025!$AA$9)</f>
        <v>36.700000000000003</v>
      </c>
      <c r="X10" s="458" t="s">
        <v>124</v>
      </c>
      <c r="Y10" s="460">
        <f>243.04*(LN($Y$6)+17.625*$Y$5/(243.04+$Y$5))/(17.625-(LN($Y$6)+17.625*$Y$5/(243.04+$Y$5)))</f>
        <v>103.34407626525523</v>
      </c>
      <c r="Z10" s="459" t="s">
        <v>106</v>
      </c>
      <c r="AA10" t="s">
        <v>163</v>
      </c>
      <c r="AC10" s="522"/>
      <c r="AD10" s="621"/>
      <c r="AE10" s="522"/>
      <c r="AF10" s="623"/>
      <c r="AG10" s="522"/>
      <c r="AJ10" s="581">
        <v>36</v>
      </c>
      <c r="AK10" s="582" t="s">
        <v>194</v>
      </c>
      <c r="AL10" s="511"/>
      <c r="AM10" s="613">
        <v>90</v>
      </c>
      <c r="AN10" s="614" t="s">
        <v>195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7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180</v>
      </c>
      <c r="AL11" s="511"/>
      <c r="AM11" s="615">
        <v>100</v>
      </c>
      <c r="AN11" s="616" t="s">
        <v>196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7"/>
      <c r="V12" s="447">
        <f>V9-V10-V11</f>
        <v>120.3</v>
      </c>
      <c r="X12" s="392" t="s">
        <v>127</v>
      </c>
      <c r="Y12" s="468">
        <f>LOOKUP(9^9,Relevés!$E:$E)</f>
        <v>11.1</v>
      </c>
      <c r="Z12" s="52" t="s">
        <v>169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154</v>
      </c>
      <c r="D13" s="473"/>
      <c r="E13" s="470"/>
      <c r="F13" s="472" t="s">
        <v>150</v>
      </c>
      <c r="G13" s="470"/>
      <c r="H13" s="470"/>
      <c r="I13" s="470"/>
      <c r="J13" s="470"/>
      <c r="K13" s="470"/>
      <c r="L13" s="470"/>
      <c r="M13" s="470"/>
      <c r="N13" s="470"/>
      <c r="O13" s="473" t="s">
        <v>144</v>
      </c>
      <c r="P13" s="470"/>
      <c r="Q13" s="480"/>
      <c r="R13" s="387"/>
      <c r="X13" s="392" t="s">
        <v>127</v>
      </c>
      <c r="Y13" s="468">
        <f>IF(Y7&lt;5,Y5,(13.12+0.6215*$Y$5)-(11.37*$Y$7^0.16)+(0.3965*$Y$5*$Y$7^0.16))</f>
        <v>9.6199586072362955</v>
      </c>
      <c r="Z13" t="s">
        <v>163</v>
      </c>
      <c r="AC13" s="522"/>
      <c r="AD13" s="621"/>
      <c r="AE13" s="522"/>
      <c r="AF13" s="623"/>
      <c r="AG13" s="522"/>
      <c r="AJ13" s="540" t="s">
        <v>4</v>
      </c>
      <c r="AK13" s="540" t="s">
        <v>179</v>
      </c>
      <c r="AL13" s="511"/>
      <c r="AM13" s="540" t="s">
        <v>6</v>
      </c>
      <c r="AN13" s="540" t="s">
        <v>179</v>
      </c>
    </row>
    <row r="14" spans="1:40" ht="15.75" customHeight="1" x14ac:dyDescent="0.3">
      <c r="A14" s="258"/>
      <c r="B14" s="477"/>
      <c r="C14" s="470"/>
      <c r="D14" s="470"/>
      <c r="E14" s="470"/>
      <c r="F14" s="672" t="s">
        <v>151</v>
      </c>
      <c r="G14" s="673"/>
      <c r="H14" s="488"/>
      <c r="I14" s="488" t="s">
        <v>159</v>
      </c>
      <c r="J14" s="488"/>
      <c r="K14" s="470"/>
      <c r="L14" s="470"/>
      <c r="M14" s="483" t="s">
        <v>145</v>
      </c>
      <c r="N14" s="483"/>
      <c r="O14" s="470"/>
      <c r="P14" s="470"/>
      <c r="Q14" s="480"/>
      <c r="R14" s="387"/>
      <c r="V14" s="441" t="s">
        <v>15</v>
      </c>
      <c r="X14" s="521" t="s">
        <v>172</v>
      </c>
      <c r="Y14" s="520"/>
      <c r="AC14" s="522"/>
      <c r="AD14" s="642" t="s">
        <v>1</v>
      </c>
      <c r="AE14" s="522"/>
      <c r="AF14" s="641" t="s">
        <v>213</v>
      </c>
      <c r="AG14" s="522"/>
      <c r="AJ14" s="549">
        <v>0</v>
      </c>
      <c r="AK14" s="550" t="s">
        <v>205</v>
      </c>
      <c r="AL14" s="511"/>
      <c r="AM14" s="585">
        <v>0</v>
      </c>
      <c r="AN14" s="586" t="s">
        <v>204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146</v>
      </c>
      <c r="P15" s="470"/>
      <c r="Q15" s="480"/>
      <c r="R15" s="387"/>
      <c r="V15" s="446">
        <v>160</v>
      </c>
      <c r="X15" s="526" t="s">
        <v>15</v>
      </c>
      <c r="Y15" s="527">
        <v>24</v>
      </c>
      <c r="AC15" s="522"/>
      <c r="AD15" s="638">
        <f>Relevés!$K$5</f>
        <v>10.1</v>
      </c>
      <c r="AE15" s="522"/>
      <c r="AF15" s="639">
        <f>$V$10</f>
        <v>36.700000000000003</v>
      </c>
      <c r="AG15" s="522"/>
      <c r="AJ15" s="551">
        <v>5</v>
      </c>
      <c r="AK15" s="552" t="s">
        <v>183</v>
      </c>
      <c r="AL15" s="511"/>
      <c r="AM15" s="590">
        <v>120</v>
      </c>
      <c r="AN15" s="588" t="s">
        <v>208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7"/>
      <c r="V16" s="498">
        <f>Février_2025!$AC$3</f>
        <v>20.9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182</v>
      </c>
      <c r="AL16" s="511"/>
      <c r="AM16" s="591">
        <v>240</v>
      </c>
      <c r="AN16" s="589" t="s">
        <v>209</v>
      </c>
    </row>
    <row r="17" spans="1:40" ht="13.5" customHeight="1" x14ac:dyDescent="0.25">
      <c r="A17" s="258"/>
      <c r="B17" s="477"/>
      <c r="C17" s="470"/>
      <c r="D17" s="478" t="s">
        <v>147</v>
      </c>
      <c r="E17" s="479"/>
      <c r="F17" s="470"/>
      <c r="G17" s="470"/>
      <c r="H17" s="470"/>
      <c r="I17" s="478" t="s">
        <v>152</v>
      </c>
      <c r="J17" s="478"/>
      <c r="K17" s="470"/>
      <c r="L17" s="470">
        <v>17</v>
      </c>
      <c r="M17" s="512" t="s">
        <v>170</v>
      </c>
      <c r="N17" s="649" t="s">
        <v>171</v>
      </c>
      <c r="O17" s="512"/>
      <c r="P17" s="512" t="s">
        <v>41</v>
      </c>
      <c r="Q17" s="480"/>
      <c r="R17" s="387"/>
      <c r="V17" s="446">
        <v>3</v>
      </c>
      <c r="X17" s="595" t="s">
        <v>41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184</v>
      </c>
      <c r="AL17" s="511"/>
      <c r="AM17" s="592">
        <v>540</v>
      </c>
      <c r="AN17" s="587" t="s">
        <v>210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7"/>
      <c r="V18" s="447">
        <f>V15-V16-V17</f>
        <v>136.1</v>
      </c>
      <c r="X18" s="93" t="s">
        <v>173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186</v>
      </c>
      <c r="AL18" s="511"/>
      <c r="AM18" s="596">
        <v>900</v>
      </c>
      <c r="AN18" s="597" t="s">
        <v>190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7"/>
      <c r="X19" s="93" t="s">
        <v>4</v>
      </c>
      <c r="Y19" s="501">
        <f>Février_2025!AC2</f>
        <v>0</v>
      </c>
      <c r="AA19" s="282"/>
      <c r="AB19" s="282"/>
      <c r="AC19" s="524"/>
      <c r="AD19" s="622"/>
      <c r="AE19" s="619"/>
      <c r="AF19" s="624"/>
      <c r="AG19" s="522"/>
      <c r="AJ19" s="551">
        <v>26</v>
      </c>
      <c r="AK19" s="552" t="s">
        <v>183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7"/>
      <c r="V20" s="440" t="s">
        <v>139</v>
      </c>
      <c r="X20" s="93" t="s">
        <v>142</v>
      </c>
      <c r="Y20" s="643">
        <f>$Y$6</f>
        <v>89</v>
      </c>
      <c r="AA20" s="282"/>
      <c r="AB20" s="282"/>
      <c r="AC20" s="524"/>
      <c r="AD20" s="621"/>
      <c r="AE20" s="723" t="s">
        <v>215</v>
      </c>
      <c r="AF20" s="724"/>
      <c r="AG20" s="522"/>
      <c r="AJ20" s="559">
        <v>31</v>
      </c>
      <c r="AK20" s="560" t="s">
        <v>185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7"/>
      <c r="V21" s="438">
        <v>1030</v>
      </c>
      <c r="X21" s="518" t="s">
        <v>6</v>
      </c>
      <c r="Y21" s="519">
        <f>Y22</f>
        <v>0</v>
      </c>
      <c r="AA21" s="282"/>
      <c r="AB21" s="282"/>
      <c r="AC21" s="524"/>
      <c r="AD21" s="621"/>
      <c r="AE21" s="522"/>
      <c r="AF21" s="623"/>
      <c r="AG21" s="525"/>
      <c r="AJ21" s="561">
        <v>36</v>
      </c>
      <c r="AK21" s="562" t="s">
        <v>190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7"/>
      <c r="V22" s="448">
        <f>$Y$22</f>
        <v>0</v>
      </c>
      <c r="X22" s="392" t="s">
        <v>6</v>
      </c>
      <c r="Y22" s="539">
        <f>Relevés!AH4</f>
        <v>0</v>
      </c>
      <c r="Z22" s="499" t="s">
        <v>168</v>
      </c>
      <c r="AA22" s="282"/>
      <c r="AB22" s="282"/>
      <c r="AC22" s="524"/>
      <c r="AD22" s="621"/>
      <c r="AE22" s="522"/>
      <c r="AF22" s="623"/>
      <c r="AG22" s="522"/>
      <c r="AJ22" s="563">
        <v>41</v>
      </c>
      <c r="AK22" s="564" t="s">
        <v>192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7"/>
      <c r="V23" s="438">
        <v>30</v>
      </c>
      <c r="Y23" s="490">
        <f>$Y$22/60/24</f>
        <v>0</v>
      </c>
      <c r="Z23" s="445" t="s">
        <v>137</v>
      </c>
      <c r="AA23" s="282"/>
      <c r="AB23" s="282"/>
      <c r="AC23" s="524"/>
      <c r="AD23" s="621"/>
      <c r="AE23" s="522"/>
      <c r="AF23" s="623"/>
      <c r="AG23" s="522"/>
      <c r="AJ23" s="565">
        <v>46</v>
      </c>
      <c r="AK23" s="566" t="s">
        <v>197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7"/>
      <c r="V24" s="439">
        <f>$V21-$V22-$V23</f>
        <v>1000</v>
      </c>
      <c r="X24" s="456"/>
      <c r="AB24" s="282"/>
      <c r="AC24" s="524"/>
      <c r="AD24" s="621"/>
      <c r="AE24" s="522"/>
      <c r="AF24" s="623"/>
      <c r="AG24" s="522"/>
      <c r="AJ24" s="567">
        <v>51</v>
      </c>
      <c r="AK24" s="568" t="s">
        <v>198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7"/>
      <c r="W25"/>
      <c r="AB25" s="282"/>
      <c r="AC25" s="524"/>
      <c r="AD25" s="621"/>
      <c r="AE25" s="522"/>
      <c r="AF25" s="623"/>
      <c r="AG25" s="522"/>
      <c r="AJ25" s="569">
        <v>56</v>
      </c>
      <c r="AK25" s="541" t="s">
        <v>199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7"/>
      <c r="V26" s="449" t="s">
        <v>142</v>
      </c>
      <c r="AB26" s="282"/>
      <c r="AC26" s="524"/>
      <c r="AD26" s="621"/>
      <c r="AE26" s="522"/>
      <c r="AF26" s="623"/>
      <c r="AG26" s="522"/>
      <c r="AJ26" s="570">
        <v>61</v>
      </c>
      <c r="AK26" s="571" t="s">
        <v>196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7"/>
      <c r="V27" s="450">
        <v>132</v>
      </c>
      <c r="AB27" s="282"/>
      <c r="AC27" s="524"/>
      <c r="AD27" s="621"/>
      <c r="AE27" s="522"/>
      <c r="AF27" s="623"/>
      <c r="AG27" s="522"/>
      <c r="AJ27" s="546">
        <v>66</v>
      </c>
      <c r="AK27" s="572" t="s">
        <v>206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7"/>
      <c r="V28" s="438"/>
      <c r="AB28" s="282"/>
      <c r="AC28" s="524"/>
      <c r="AD28" s="621"/>
      <c r="AE28" s="522"/>
      <c r="AF28" s="623"/>
      <c r="AG28" s="522"/>
      <c r="AJ28" s="542">
        <v>71</v>
      </c>
      <c r="AK28" s="543" t="s">
        <v>200</v>
      </c>
      <c r="AL28" s="511"/>
    </row>
    <row r="29" spans="1:40" ht="15.75" x14ac:dyDescent="0.25">
      <c r="A29" s="258"/>
      <c r="B29" s="477"/>
      <c r="C29" s="478" t="s">
        <v>148</v>
      </c>
      <c r="D29" s="478"/>
      <c r="E29" s="478"/>
      <c r="F29" s="478"/>
      <c r="G29" s="493" t="s">
        <v>158</v>
      </c>
      <c r="H29" s="487" t="s">
        <v>149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7"/>
      <c r="V29" s="451">
        <f>$Y$6</f>
        <v>89</v>
      </c>
      <c r="W29"/>
      <c r="AA29" s="282"/>
      <c r="AB29" s="282"/>
      <c r="AC29" s="524"/>
      <c r="AD29" s="621"/>
      <c r="AE29" s="522"/>
      <c r="AF29" s="623"/>
      <c r="AG29" s="522"/>
      <c r="AJ29" s="573">
        <v>76</v>
      </c>
      <c r="AK29" s="574" t="s">
        <v>201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7"/>
      <c r="V30" s="438">
        <v>4</v>
      </c>
      <c r="X30" s="392" t="s">
        <v>126</v>
      </c>
      <c r="Y30" s="491">
        <f>LOOKUP(9^9,Relevés!H:H)</f>
        <v>1019.7</v>
      </c>
      <c r="Z30" t="s">
        <v>129</v>
      </c>
      <c r="AB30" s="282"/>
      <c r="AC30" s="524"/>
      <c r="AD30" s="621"/>
      <c r="AE30" s="522"/>
      <c r="AF30" s="623"/>
      <c r="AG30" s="522"/>
      <c r="AJ30" s="575">
        <v>81</v>
      </c>
      <c r="AK30" s="576" t="s">
        <v>202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7"/>
      <c r="V31" s="439">
        <f>V27-V29-V30</f>
        <v>39</v>
      </c>
      <c r="X31" s="392" t="s">
        <v>126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128</v>
      </c>
      <c r="AB31" s="282"/>
      <c r="AC31" s="524"/>
      <c r="AD31" s="621"/>
      <c r="AE31" s="522"/>
      <c r="AF31" s="623"/>
      <c r="AG31" s="522"/>
      <c r="AJ31" s="547">
        <v>86</v>
      </c>
      <c r="AK31" s="548" t="s">
        <v>207</v>
      </c>
      <c r="AL31" s="511"/>
    </row>
    <row r="32" spans="1:40" ht="15.75" thickBot="1" x14ac:dyDescent="0.3">
      <c r="A32" s="258"/>
      <c r="B32" s="670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7"/>
      <c r="Z32" s="282" t="s">
        <v>131</v>
      </c>
      <c r="AB32" s="282"/>
      <c r="AC32" s="524"/>
      <c r="AD32" s="621"/>
      <c r="AE32" s="522"/>
      <c r="AF32" s="623"/>
      <c r="AG32" s="522"/>
      <c r="AJ32" s="577">
        <v>91</v>
      </c>
      <c r="AK32" s="578" t="s">
        <v>180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6">
        <f ca="1">DAY(TODAY())</f>
        <v>24</v>
      </c>
      <c r="S33" s="442" t="s">
        <v>21</v>
      </c>
      <c r="T33" s="443">
        <f>T35-T34</f>
        <v>0.45277777777777778</v>
      </c>
      <c r="V33" s="449" t="s">
        <v>56</v>
      </c>
      <c r="W33"/>
      <c r="AB33" s="282"/>
      <c r="AC33" s="524"/>
      <c r="AD33" s="621"/>
      <c r="AE33" s="522"/>
      <c r="AF33" s="623"/>
      <c r="AG33" s="522"/>
      <c r="AJ33" s="544">
        <v>100</v>
      </c>
      <c r="AK33" s="545" t="s">
        <v>203</v>
      </c>
    </row>
    <row r="34" spans="1:37" ht="15.75" x14ac:dyDescent="0.25">
      <c r="A34" s="414">
        <v>0.79166666666666663</v>
      </c>
      <c r="B34" s="721">
        <f ca="1">NOW()</f>
        <v>45712.393739699073</v>
      </c>
      <c r="C34" s="721"/>
      <c r="D34" s="721"/>
      <c r="E34" s="721"/>
      <c r="G34" s="257">
        <v>9</v>
      </c>
      <c r="I34" s="504"/>
      <c r="J34" s="505"/>
      <c r="K34" s="507"/>
      <c r="L34" s="506"/>
      <c r="M34" s="505"/>
      <c r="N34" s="505"/>
      <c r="Q34" s="510"/>
      <c r="S34" s="395" t="s">
        <v>118</v>
      </c>
      <c r="T34" s="436">
        <v>0.32847222222222222</v>
      </c>
      <c r="V34" s="450">
        <v>60</v>
      </c>
      <c r="X34" s="400" t="s">
        <v>95</v>
      </c>
      <c r="Y34" s="401" t="s">
        <v>102</v>
      </c>
      <c r="Z34" s="394"/>
      <c r="AB34" s="282"/>
      <c r="AC34" s="524"/>
      <c r="AD34" s="621"/>
      <c r="AE34" s="640"/>
      <c r="AF34" s="623"/>
      <c r="AG34" s="522"/>
    </row>
    <row r="35" spans="1:37" ht="15" customHeight="1" x14ac:dyDescent="0.25">
      <c r="A35" s="722" t="str">
        <f ca="1">REPT("À demain",AND(NOW()-TODAY()&gt;A34,A34&lt;&gt;""))</f>
        <v/>
      </c>
      <c r="B35" s="72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119</v>
      </c>
      <c r="T35" s="437">
        <v>0.78125</v>
      </c>
      <c r="V35" s="451">
        <f>Relevés!N5</f>
        <v>11.1</v>
      </c>
      <c r="X35" s="306" t="s">
        <v>99</v>
      </c>
      <c r="Y35" s="397" t="s">
        <v>101</v>
      </c>
      <c r="Z35" s="282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220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8" t="s">
        <v>98</v>
      </c>
      <c r="Y36" s="402" t="s">
        <v>100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221</v>
      </c>
      <c r="V37" s="439">
        <f>V34-V35-V36</f>
        <v>47.4</v>
      </c>
      <c r="X37" t="s">
        <v>130</v>
      </c>
      <c r="Y37" s="403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211</v>
      </c>
      <c r="AE38" s="634" t="s">
        <v>18</v>
      </c>
      <c r="AF38" s="633" t="s">
        <v>41</v>
      </c>
      <c r="AG38" s="522"/>
    </row>
    <row r="39" spans="1:37" ht="15" customHeight="1" x14ac:dyDescent="0.25">
      <c r="V39" s="449" t="s">
        <v>55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77.5</v>
      </c>
      <c r="H41" s="529">
        <v>48</v>
      </c>
      <c r="I41" s="534">
        <v>240</v>
      </c>
      <c r="J41" s="504"/>
      <c r="K41" s="533">
        <f>100*(1-($Y$3/M41))</f>
        <v>80.345454545454558</v>
      </c>
      <c r="L41" s="529">
        <v>50</v>
      </c>
      <c r="M41" s="534">
        <v>1100</v>
      </c>
      <c r="T41" s="511"/>
      <c r="V41" s="451">
        <f>Relevés!$K$5</f>
        <v>10.1</v>
      </c>
      <c r="AC41" s="522"/>
      <c r="AD41" s="621"/>
      <c r="AE41" s="522"/>
      <c r="AF41" s="623"/>
      <c r="AG41" s="522"/>
    </row>
    <row r="42" spans="1:37" ht="15.75" x14ac:dyDescent="0.25">
      <c r="C42" s="531" t="s">
        <v>177</v>
      </c>
      <c r="D42" s="532">
        <f>20*$C$41/100</f>
        <v>20</v>
      </c>
      <c r="E42" s="537" t="s">
        <v>174</v>
      </c>
      <c r="F42" s="504"/>
      <c r="G42" s="535" t="s">
        <v>177</v>
      </c>
      <c r="H42" s="536">
        <f>20*$G$41/100</f>
        <v>15.5</v>
      </c>
      <c r="I42" s="538" t="s">
        <v>175</v>
      </c>
      <c r="J42" s="504"/>
      <c r="K42" s="535" t="s">
        <v>177</v>
      </c>
      <c r="L42" s="536">
        <f>20*$K$41/100</f>
        <v>16.069090909090914</v>
      </c>
      <c r="M42" s="538" t="s">
        <v>176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7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48.4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Février_2025!$AL$5</f>
        <v>2.0729166666666665</v>
      </c>
      <c r="AF54" s="637">
        <f>Février_2025!$BP$73</f>
        <v>9.0770833333333325</v>
      </c>
      <c r="AG54" s="522"/>
    </row>
    <row r="55" spans="29:33" ht="15.75" thickBot="1" x14ac:dyDescent="0.3">
      <c r="AC55" s="522"/>
      <c r="AD55" s="664"/>
      <c r="AE55" s="618"/>
      <c r="AF55" s="665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5"/>
      <c r="B1" s="647" t="s">
        <v>216</v>
      </c>
      <c r="C1" s="261"/>
      <c r="D1" s="396">
        <f ca="1">NOW()</f>
        <v>45712.393739699073</v>
      </c>
      <c r="E1" s="411"/>
      <c r="F1" s="647" t="s">
        <v>217</v>
      </c>
      <c r="G1" s="674"/>
      <c r="H1" s="258"/>
    </row>
    <row r="2" spans="1:8" ht="17.25" customHeight="1" x14ac:dyDescent="0.3">
      <c r="A2" s="262"/>
      <c r="B2" s="409"/>
      <c r="C2" s="410"/>
      <c r="D2" s="396"/>
      <c r="E2" s="412"/>
      <c r="F2" s="409"/>
      <c r="G2" s="264"/>
      <c r="H2" s="258"/>
    </row>
    <row r="3" spans="1:8" ht="22.5" customHeight="1" x14ac:dyDescent="0.3">
      <c r="A3" s="262"/>
      <c r="B3" s="676" t="s">
        <v>86</v>
      </c>
      <c r="C3" s="263"/>
      <c r="D3" s="258"/>
      <c r="E3" s="262"/>
      <c r="F3" s="259" t="s">
        <v>113</v>
      </c>
      <c r="G3" s="264"/>
      <c r="H3" s="258"/>
    </row>
    <row r="4" spans="1:8" ht="174.75" customHeight="1" x14ac:dyDescent="0.25">
      <c r="A4" s="262"/>
      <c r="B4" s="676"/>
      <c r="C4" s="264"/>
      <c r="D4" s="258" t="s">
        <v>69</v>
      </c>
      <c r="E4" s="262"/>
      <c r="F4" s="258"/>
      <c r="G4" s="264"/>
      <c r="H4" s="258"/>
    </row>
    <row r="5" spans="1:8" ht="31.5" customHeight="1" x14ac:dyDescent="0.3">
      <c r="A5" s="262"/>
      <c r="B5" s="677" t="s">
        <v>133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114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78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78"/>
      <c r="C10" s="264"/>
      <c r="D10" s="432"/>
      <c r="E10" s="409" t="s">
        <v>123</v>
      </c>
      <c r="F10" s="259" t="s">
        <v>20</v>
      </c>
      <c r="G10" s="264"/>
      <c r="H10" s="258"/>
    </row>
    <row r="11" spans="1:8" ht="22.5" customHeight="1" x14ac:dyDescent="0.25">
      <c r="A11" s="262"/>
      <c r="B11" s="676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115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113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68"/>
      <c r="F22" s="666"/>
      <c r="G22" s="667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223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68"/>
      <c r="B44" s="666"/>
      <c r="C44" s="667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109</v>
      </c>
      <c r="D1" s="374" t="s">
        <v>108</v>
      </c>
      <c r="E1" s="374" t="s">
        <v>112</v>
      </c>
    </row>
    <row r="2" spans="1:9" x14ac:dyDescent="0.25">
      <c r="B2" s="375" t="s">
        <v>107</v>
      </c>
      <c r="C2" s="376">
        <f ca="1">INDIRECT("C"&amp;(Console!$R$33*2+3))</f>
        <v>8.6805555555555552E-2</v>
      </c>
      <c r="D2" s="376">
        <f ca="1">INDIRECT("D"&amp;(Console!$R$33*2+3))</f>
        <v>0.32569444444444445</v>
      </c>
      <c r="E2" s="377">
        <f ca="1">INDIRECT("E"&amp;(Console!$R$33*2+3))</f>
        <v>0</v>
      </c>
    </row>
    <row r="3" spans="1:9" x14ac:dyDescent="0.25">
      <c r="B3" s="378" t="s">
        <v>110</v>
      </c>
      <c r="C3" s="376">
        <f ca="1">INDIRECT("C"&amp;(Console!$R$33*2+4))</f>
        <v>0.61458333333333337</v>
      </c>
      <c r="D3" s="376">
        <f ca="1">INDIRECT("D"&amp;(Console!$R$33*2+4))</f>
        <v>0.85</v>
      </c>
      <c r="E3" s="377">
        <f ca="1">INDIRECT("E"&amp;(Console!$R$33*2+4))</f>
        <v>0</v>
      </c>
      <c r="G3" s="350"/>
    </row>
    <row r="4" spans="1:9" x14ac:dyDescent="0.25">
      <c r="A4" s="94" t="s">
        <v>57</v>
      </c>
      <c r="B4" s="370">
        <f ca="1">DAY(TODAY())</f>
        <v>24</v>
      </c>
      <c r="C4" s="368" t="s">
        <v>109</v>
      </c>
      <c r="D4" s="369" t="s">
        <v>108</v>
      </c>
      <c r="E4" s="364" t="s">
        <v>111</v>
      </c>
    </row>
    <row r="5" spans="1:9" x14ac:dyDescent="0.25">
      <c r="A5" s="5">
        <v>1</v>
      </c>
      <c r="B5" s="361" t="s">
        <v>107</v>
      </c>
      <c r="C5" s="366"/>
      <c r="D5" s="431"/>
      <c r="E5" s="360"/>
      <c r="F5" s="361"/>
      <c r="G5" s="366"/>
      <c r="H5" s="431"/>
      <c r="I5" s="360"/>
    </row>
    <row r="6" spans="1:9" x14ac:dyDescent="0.25">
      <c r="A6" s="365"/>
      <c r="B6" s="362" t="s">
        <v>110</v>
      </c>
      <c r="C6" s="367"/>
      <c r="D6" s="430"/>
      <c r="E6" s="363"/>
      <c r="F6" s="362"/>
      <c r="G6" s="367"/>
      <c r="H6" s="430"/>
      <c r="I6" s="363"/>
    </row>
    <row r="7" spans="1:9" x14ac:dyDescent="0.25">
      <c r="A7" s="5">
        <v>2</v>
      </c>
      <c r="B7" s="361" t="s">
        <v>107</v>
      </c>
      <c r="C7" s="366"/>
      <c r="D7" s="429"/>
      <c r="E7" s="360"/>
      <c r="F7" s="361"/>
      <c r="G7" s="366"/>
      <c r="H7" s="429"/>
      <c r="I7" s="360"/>
    </row>
    <row r="8" spans="1:9" x14ac:dyDescent="0.25">
      <c r="B8" s="362" t="s">
        <v>110</v>
      </c>
      <c r="C8" s="367"/>
      <c r="D8" s="430"/>
      <c r="E8" s="363"/>
      <c r="F8" s="362"/>
      <c r="G8" s="367"/>
      <c r="H8" s="430"/>
      <c r="I8" s="363"/>
    </row>
    <row r="9" spans="1:9" x14ac:dyDescent="0.25">
      <c r="A9" s="5">
        <v>3</v>
      </c>
      <c r="B9" s="361" t="s">
        <v>107</v>
      </c>
      <c r="C9" s="366"/>
      <c r="D9" s="429"/>
      <c r="E9" s="360"/>
      <c r="F9" s="361"/>
      <c r="G9" s="366"/>
      <c r="H9" s="429"/>
      <c r="I9" s="360"/>
    </row>
    <row r="10" spans="1:9" x14ac:dyDescent="0.25">
      <c r="B10" s="362" t="s">
        <v>110</v>
      </c>
      <c r="C10" s="367"/>
      <c r="D10" s="430"/>
      <c r="E10" s="363"/>
      <c r="F10" s="362"/>
      <c r="G10" s="367"/>
      <c r="H10" s="430"/>
      <c r="I10" s="363"/>
    </row>
    <row r="11" spans="1:9" x14ac:dyDescent="0.25">
      <c r="A11" s="5">
        <v>4</v>
      </c>
      <c r="B11" s="361" t="s">
        <v>107</v>
      </c>
      <c r="C11" s="366"/>
      <c r="D11" s="429"/>
      <c r="E11" s="360"/>
      <c r="F11" s="361"/>
      <c r="G11" s="366"/>
      <c r="H11" s="429"/>
      <c r="I11" s="360"/>
    </row>
    <row r="12" spans="1:9" x14ac:dyDescent="0.25">
      <c r="B12" s="362" t="s">
        <v>110</v>
      </c>
      <c r="C12" s="367"/>
      <c r="D12" s="430"/>
      <c r="E12" s="363"/>
      <c r="F12" s="362"/>
      <c r="G12" s="367"/>
      <c r="H12" s="430"/>
      <c r="I12" s="363"/>
    </row>
    <row r="13" spans="1:9" x14ac:dyDescent="0.25">
      <c r="A13" s="5">
        <v>5</v>
      </c>
      <c r="B13" s="361" t="s">
        <v>107</v>
      </c>
      <c r="C13" s="366">
        <v>0.40555555555555556</v>
      </c>
      <c r="D13" s="429">
        <v>0.14166666666666666</v>
      </c>
      <c r="E13" s="360"/>
      <c r="F13" s="361"/>
      <c r="G13" s="366"/>
      <c r="H13" s="429"/>
      <c r="I13" s="360"/>
    </row>
    <row r="14" spans="1:9" x14ac:dyDescent="0.25">
      <c r="B14" s="362" t="s">
        <v>110</v>
      </c>
      <c r="C14" s="367">
        <v>0.94444444444444442</v>
      </c>
      <c r="D14" s="430">
        <v>0.66041666666666665</v>
      </c>
      <c r="E14" s="363"/>
      <c r="F14" s="362"/>
      <c r="G14" s="367"/>
      <c r="H14" s="430"/>
      <c r="I14" s="363"/>
    </row>
    <row r="15" spans="1:9" x14ac:dyDescent="0.25">
      <c r="A15" s="5">
        <v>6</v>
      </c>
      <c r="B15" s="361" t="s">
        <v>107</v>
      </c>
      <c r="C15" s="366">
        <v>0.48125000000000001</v>
      </c>
      <c r="D15" s="429">
        <v>0.18194444444444444</v>
      </c>
      <c r="E15" s="360"/>
      <c r="F15" s="361"/>
      <c r="G15" s="366"/>
      <c r="H15" s="429"/>
      <c r="I15" s="360"/>
    </row>
    <row r="16" spans="1:9" x14ac:dyDescent="0.25">
      <c r="B16" s="362" t="s">
        <v>110</v>
      </c>
      <c r="C16" s="367" t="s">
        <v>247</v>
      </c>
      <c r="D16" s="430">
        <v>0.70416666666666672</v>
      </c>
      <c r="E16" s="363"/>
      <c r="F16" s="362"/>
      <c r="G16" s="367"/>
      <c r="H16" s="430"/>
      <c r="I16" s="363"/>
    </row>
    <row r="17" spans="1:9" x14ac:dyDescent="0.25">
      <c r="A17" s="5">
        <v>7</v>
      </c>
      <c r="B17" s="361" t="s">
        <v>107</v>
      </c>
      <c r="C17" s="366">
        <v>1.5277777777777777E-2</v>
      </c>
      <c r="D17" s="429">
        <v>0.23125000000000001</v>
      </c>
      <c r="E17" s="360"/>
      <c r="F17" s="361"/>
      <c r="G17" s="366"/>
      <c r="H17" s="429"/>
      <c r="I17" s="360"/>
    </row>
    <row r="18" spans="1:9" x14ac:dyDescent="0.25">
      <c r="B18" s="362" t="s">
        <v>110</v>
      </c>
      <c r="C18" s="367">
        <v>0.54374999999999996</v>
      </c>
      <c r="D18" s="430">
        <v>0.75624999999999998</v>
      </c>
      <c r="E18" s="363"/>
      <c r="F18" s="362"/>
      <c r="G18" s="367"/>
      <c r="H18" s="430"/>
      <c r="I18" s="363"/>
    </row>
    <row r="19" spans="1:9" x14ac:dyDescent="0.25">
      <c r="A19" s="5">
        <v>8</v>
      </c>
      <c r="B19" s="361" t="s">
        <v>107</v>
      </c>
      <c r="C19" s="366">
        <v>6.8750000000000006E-2</v>
      </c>
      <c r="D19" s="429">
        <v>0.28819444444444442</v>
      </c>
      <c r="E19" s="360"/>
      <c r="F19" s="361"/>
      <c r="G19" s="366"/>
      <c r="H19" s="429"/>
      <c r="I19" s="360"/>
    </row>
    <row r="20" spans="1:9" x14ac:dyDescent="0.25">
      <c r="B20" s="362" t="s">
        <v>110</v>
      </c>
      <c r="C20" s="367">
        <v>0.59444444444444444</v>
      </c>
      <c r="D20" s="430">
        <v>0.81319444444444444</v>
      </c>
      <c r="E20" s="363"/>
      <c r="F20" s="362"/>
      <c r="G20" s="367"/>
      <c r="H20" s="430"/>
      <c r="I20" s="363"/>
    </row>
    <row r="21" spans="1:9" x14ac:dyDescent="0.25">
      <c r="A21" s="5">
        <v>9</v>
      </c>
      <c r="B21" s="361" t="s">
        <v>107</v>
      </c>
      <c r="C21" s="366">
        <v>0.11319444444444444</v>
      </c>
      <c r="D21" s="429">
        <v>0.34444444444444444</v>
      </c>
      <c r="E21" s="360"/>
      <c r="F21" s="361"/>
      <c r="G21" s="366"/>
      <c r="H21" s="429"/>
      <c r="I21" s="360"/>
    </row>
    <row r="22" spans="1:9" x14ac:dyDescent="0.25">
      <c r="B22" s="362" t="s">
        <v>110</v>
      </c>
      <c r="C22" s="367">
        <v>0.63402777777777775</v>
      </c>
      <c r="D22" s="430">
        <v>0.86250000000000004</v>
      </c>
      <c r="E22" s="363"/>
      <c r="F22" s="362"/>
      <c r="G22" s="367"/>
      <c r="H22" s="430"/>
      <c r="I22" s="363"/>
    </row>
    <row r="23" spans="1:9" x14ac:dyDescent="0.25">
      <c r="A23" s="5">
        <v>10</v>
      </c>
      <c r="B23" s="361" t="s">
        <v>107</v>
      </c>
      <c r="C23" s="366">
        <v>0.14861111111111111</v>
      </c>
      <c r="D23" s="429">
        <v>0.38819444444444445</v>
      </c>
      <c r="E23" s="360"/>
      <c r="F23" s="361"/>
      <c r="G23" s="366"/>
      <c r="H23" s="429"/>
      <c r="I23" s="360"/>
    </row>
    <row r="24" spans="1:9" x14ac:dyDescent="0.25">
      <c r="B24" s="362" t="s">
        <v>110</v>
      </c>
      <c r="C24" s="367">
        <v>0.66527777777777775</v>
      </c>
      <c r="D24" s="430">
        <v>0.90069444444444446</v>
      </c>
      <c r="E24" s="363"/>
      <c r="F24" s="362"/>
      <c r="G24" s="367"/>
      <c r="H24" s="430"/>
      <c r="I24" s="363"/>
    </row>
    <row r="25" spans="1:9" x14ac:dyDescent="0.25">
      <c r="A25" s="5">
        <v>11</v>
      </c>
      <c r="B25" s="361" t="s">
        <v>107</v>
      </c>
      <c r="C25" s="366">
        <v>0.17708333333333334</v>
      </c>
      <c r="D25" s="429">
        <v>0.4236111111111111</v>
      </c>
      <c r="E25" s="360"/>
      <c r="F25" s="361"/>
      <c r="G25" s="366"/>
      <c r="H25" s="429"/>
      <c r="I25" s="360"/>
    </row>
    <row r="26" spans="1:9" x14ac:dyDescent="0.25">
      <c r="B26" s="362" t="s">
        <v>110</v>
      </c>
      <c r="C26" s="367">
        <v>0.69027777777777777</v>
      </c>
      <c r="D26" s="430">
        <v>0.93333333333333335</v>
      </c>
      <c r="E26" s="363"/>
      <c r="F26" s="362"/>
      <c r="G26" s="367"/>
      <c r="H26" s="430"/>
      <c r="I26" s="363"/>
    </row>
    <row r="27" spans="1:9" x14ac:dyDescent="0.25">
      <c r="A27" s="5">
        <v>12</v>
      </c>
      <c r="B27" s="361" t="s">
        <v>107</v>
      </c>
      <c r="C27" s="366">
        <v>0.2</v>
      </c>
      <c r="D27" s="429">
        <v>0.45347222222222222</v>
      </c>
      <c r="E27" s="360"/>
      <c r="F27" s="361"/>
      <c r="G27" s="366"/>
      <c r="H27" s="429"/>
      <c r="I27" s="360"/>
    </row>
    <row r="28" spans="1:9" x14ac:dyDescent="0.25">
      <c r="B28" s="362" t="s">
        <v>110</v>
      </c>
      <c r="C28" s="367">
        <v>0.71111111111111114</v>
      </c>
      <c r="D28" s="430">
        <v>0.96180555555555558</v>
      </c>
      <c r="E28" s="363"/>
      <c r="F28" s="362"/>
      <c r="G28" s="367"/>
      <c r="H28" s="430"/>
      <c r="I28" s="363"/>
    </row>
    <row r="29" spans="1:9" x14ac:dyDescent="0.25">
      <c r="A29" s="5">
        <v>13</v>
      </c>
      <c r="B29" s="361" t="s">
        <v>107</v>
      </c>
      <c r="C29" s="366">
        <v>0.21875</v>
      </c>
      <c r="D29" s="429">
        <v>0.48055555555555557</v>
      </c>
      <c r="E29" s="360"/>
      <c r="F29" s="361"/>
      <c r="G29" s="366"/>
      <c r="H29" s="429"/>
      <c r="I29" s="360"/>
    </row>
    <row r="30" spans="1:9" x14ac:dyDescent="0.25">
      <c r="B30" s="362" t="s">
        <v>110</v>
      </c>
      <c r="C30" s="367">
        <v>0.72777777777777775</v>
      </c>
      <c r="D30" s="430">
        <v>0.98750000000000004</v>
      </c>
      <c r="E30" s="363"/>
      <c r="F30" s="362"/>
      <c r="G30" s="367"/>
      <c r="H30" s="430"/>
      <c r="I30" s="363"/>
    </row>
    <row r="31" spans="1:9" x14ac:dyDescent="0.25">
      <c r="A31" s="5">
        <v>14</v>
      </c>
      <c r="B31" s="361" t="s">
        <v>107</v>
      </c>
      <c r="C31" s="366">
        <v>0.23472222222222222</v>
      </c>
      <c r="D31" s="429">
        <v>0.50486111111111109</v>
      </c>
      <c r="E31" s="360"/>
      <c r="F31" s="361"/>
      <c r="G31" s="366"/>
      <c r="H31" s="429"/>
      <c r="I31" s="360"/>
    </row>
    <row r="32" spans="1:9" x14ac:dyDescent="0.25">
      <c r="B32" s="362" t="s">
        <v>110</v>
      </c>
      <c r="C32" s="367">
        <v>0.74305555555555558</v>
      </c>
      <c r="D32" s="430" t="s">
        <v>247</v>
      </c>
      <c r="E32" s="363"/>
      <c r="F32" s="362"/>
      <c r="G32" s="367"/>
      <c r="H32" s="430"/>
      <c r="I32" s="363"/>
    </row>
    <row r="33" spans="1:9" x14ac:dyDescent="0.25">
      <c r="A33" s="5">
        <v>15</v>
      </c>
      <c r="B33" s="361" t="s">
        <v>107</v>
      </c>
      <c r="C33" s="366">
        <v>0.25069444444444444</v>
      </c>
      <c r="D33" s="429">
        <v>1.1805555555555555E-2</v>
      </c>
      <c r="E33" s="360"/>
      <c r="F33" s="361"/>
      <c r="G33" s="366"/>
      <c r="H33" s="429"/>
      <c r="I33" s="360"/>
    </row>
    <row r="34" spans="1:9" x14ac:dyDescent="0.25">
      <c r="A34" s="365"/>
      <c r="B34" s="362" t="s">
        <v>110</v>
      </c>
      <c r="C34" s="367">
        <v>0.75972222222222219</v>
      </c>
      <c r="D34" s="430">
        <v>0.52777777777777779</v>
      </c>
      <c r="E34" s="363"/>
      <c r="F34" s="362"/>
      <c r="G34" s="367"/>
      <c r="H34" s="430"/>
      <c r="I34" s="363"/>
    </row>
    <row r="35" spans="1:9" x14ac:dyDescent="0.25">
      <c r="A35" s="5">
        <v>16</v>
      </c>
      <c r="B35" s="361" t="s">
        <v>107</v>
      </c>
      <c r="C35" s="366">
        <v>0.26874999999999999</v>
      </c>
      <c r="D35" s="429">
        <v>3.4722222222222224E-2</v>
      </c>
      <c r="E35" s="360"/>
      <c r="F35" s="361"/>
      <c r="G35" s="366"/>
      <c r="H35" s="429"/>
      <c r="I35" s="360"/>
    </row>
    <row r="36" spans="1:9" x14ac:dyDescent="0.25">
      <c r="A36" s="96"/>
      <c r="B36" s="362" t="s">
        <v>110</v>
      </c>
      <c r="C36" s="367">
        <v>0.77847222222222223</v>
      </c>
      <c r="D36" s="430">
        <v>0.55000000000000004</v>
      </c>
      <c r="E36" s="363"/>
      <c r="F36" s="362"/>
      <c r="G36" s="367"/>
      <c r="H36" s="430"/>
      <c r="I36" s="363"/>
    </row>
    <row r="37" spans="1:9" x14ac:dyDescent="0.25">
      <c r="A37" s="360">
        <v>17</v>
      </c>
      <c r="B37" s="361" t="s">
        <v>107</v>
      </c>
      <c r="C37" s="366">
        <v>0.28749999999999998</v>
      </c>
      <c r="D37" s="429">
        <v>5.7638888888888892E-2</v>
      </c>
      <c r="E37" s="360"/>
      <c r="F37" s="361"/>
      <c r="G37" s="366"/>
      <c r="H37" s="429"/>
      <c r="I37" s="360"/>
    </row>
    <row r="38" spans="1:9" x14ac:dyDescent="0.25">
      <c r="B38" s="362" t="s">
        <v>110</v>
      </c>
      <c r="C38" s="367">
        <v>0.79722222222222228</v>
      </c>
      <c r="D38" s="430">
        <v>0.57152777777777775</v>
      </c>
      <c r="E38" s="363"/>
      <c r="F38" s="362"/>
      <c r="G38" s="367"/>
      <c r="H38" s="430"/>
      <c r="I38" s="363"/>
    </row>
    <row r="39" spans="1:9" x14ac:dyDescent="0.25">
      <c r="A39" s="5">
        <v>18</v>
      </c>
      <c r="B39" s="361" t="s">
        <v>107</v>
      </c>
      <c r="C39" s="366">
        <v>0.30555555555555558</v>
      </c>
      <c r="D39" s="429">
        <v>7.9861111111111105E-2</v>
      </c>
      <c r="E39" s="360"/>
      <c r="F39" s="361"/>
      <c r="G39" s="366"/>
      <c r="H39" s="429"/>
      <c r="I39" s="360"/>
    </row>
    <row r="40" spans="1:9" x14ac:dyDescent="0.25">
      <c r="B40" s="362" t="s">
        <v>110</v>
      </c>
      <c r="C40" s="367">
        <v>0.81666666666666665</v>
      </c>
      <c r="D40" s="430">
        <v>0.59375</v>
      </c>
      <c r="E40" s="363"/>
      <c r="F40" s="362"/>
      <c r="G40" s="367"/>
      <c r="H40" s="430"/>
      <c r="I40" s="363"/>
    </row>
    <row r="41" spans="1:9" x14ac:dyDescent="0.25">
      <c r="A41" s="5">
        <v>19</v>
      </c>
      <c r="B41" s="361" t="s">
        <v>107</v>
      </c>
      <c r="C41" s="366">
        <v>0.32361111111111113</v>
      </c>
      <c r="D41" s="429">
        <v>0.10347222222222222</v>
      </c>
      <c r="E41" s="360"/>
      <c r="F41" s="361"/>
      <c r="G41" s="366"/>
      <c r="H41" s="429"/>
      <c r="I41" s="360"/>
    </row>
    <row r="42" spans="1:9" x14ac:dyDescent="0.25">
      <c r="B42" s="362" t="s">
        <v>110</v>
      </c>
      <c r="C42" s="367">
        <v>0.83750000000000002</v>
      </c>
      <c r="D42" s="430">
        <v>0.61805555555555558</v>
      </c>
      <c r="E42" s="363"/>
      <c r="F42" s="362"/>
      <c r="G42" s="367"/>
      <c r="H42" s="430"/>
      <c r="I42" s="363"/>
    </row>
    <row r="43" spans="1:9" x14ac:dyDescent="0.25">
      <c r="A43" s="5">
        <v>20</v>
      </c>
      <c r="B43" s="361" t="s">
        <v>107</v>
      </c>
      <c r="C43" s="366">
        <v>0.34375</v>
      </c>
      <c r="D43" s="429">
        <v>0.15138888888888888</v>
      </c>
      <c r="E43" s="360"/>
      <c r="F43" s="361"/>
      <c r="G43" s="366"/>
      <c r="H43" s="429"/>
      <c r="I43" s="360"/>
    </row>
    <row r="44" spans="1:9" x14ac:dyDescent="0.25">
      <c r="B44" s="362" t="s">
        <v>110</v>
      </c>
      <c r="C44" s="367">
        <v>0.86805555555555558</v>
      </c>
      <c r="D44" s="430">
        <v>0.64583333333333337</v>
      </c>
      <c r="E44" s="363"/>
      <c r="F44" s="362"/>
      <c r="G44" s="367"/>
      <c r="H44" s="430"/>
      <c r="I44" s="363"/>
    </row>
    <row r="45" spans="1:9" x14ac:dyDescent="0.25">
      <c r="A45" s="5">
        <v>21</v>
      </c>
      <c r="B45" s="361" t="s">
        <v>107</v>
      </c>
      <c r="C45" s="366">
        <v>0.37430555555555556</v>
      </c>
      <c r="D45" s="429">
        <v>0.16250000000000001</v>
      </c>
      <c r="E45" s="360"/>
      <c r="F45" s="361"/>
      <c r="G45" s="366"/>
      <c r="H45" s="429"/>
      <c r="I45" s="360"/>
    </row>
    <row r="46" spans="1:9" x14ac:dyDescent="0.25">
      <c r="B46" s="362" t="s">
        <v>110</v>
      </c>
      <c r="C46" s="367">
        <v>0.98611111111111116</v>
      </c>
      <c r="D46" s="430">
        <v>0.68333333333333335</v>
      </c>
      <c r="E46" s="363"/>
      <c r="F46" s="362"/>
      <c r="G46" s="367"/>
      <c r="H46" s="430"/>
      <c r="I46" s="363"/>
    </row>
    <row r="47" spans="1:9" x14ac:dyDescent="0.25">
      <c r="A47" s="5">
        <v>22</v>
      </c>
      <c r="B47" s="361" t="s">
        <v>107</v>
      </c>
      <c r="C47" s="366">
        <v>0.52430555555555558</v>
      </c>
      <c r="D47" s="429">
        <v>0.20555555555555555</v>
      </c>
      <c r="E47" s="360"/>
      <c r="F47" s="361"/>
      <c r="G47" s="366"/>
      <c r="H47" s="429"/>
      <c r="I47" s="360"/>
    </row>
    <row r="48" spans="1:9" x14ac:dyDescent="0.25">
      <c r="B48" s="362" t="s">
        <v>110</v>
      </c>
      <c r="C48" s="367" t="s">
        <v>247</v>
      </c>
      <c r="D48" s="430">
        <v>0.73750000000000004</v>
      </c>
      <c r="E48" s="363"/>
      <c r="F48" s="362"/>
      <c r="G48" s="367"/>
      <c r="H48" s="430"/>
      <c r="I48" s="363"/>
    </row>
    <row r="49" spans="1:9" x14ac:dyDescent="0.25">
      <c r="A49" s="5">
        <v>23</v>
      </c>
      <c r="B49" s="361" t="s">
        <v>107</v>
      </c>
      <c r="C49" s="366">
        <v>4.5138888888888888E-2</v>
      </c>
      <c r="D49" s="429">
        <v>0.26527777777777778</v>
      </c>
      <c r="E49" s="360"/>
      <c r="F49" s="361"/>
      <c r="G49" s="366"/>
      <c r="H49" s="429"/>
      <c r="I49" s="360"/>
    </row>
    <row r="50" spans="1:9" x14ac:dyDescent="0.25">
      <c r="B50" s="362" t="s">
        <v>110</v>
      </c>
      <c r="C50" s="367">
        <v>0.57777777777777772</v>
      </c>
      <c r="D50" s="430">
        <v>0.8041666666666667</v>
      </c>
      <c r="E50" s="363"/>
      <c r="F50" s="362"/>
      <c r="G50" s="367"/>
      <c r="H50" s="430"/>
      <c r="I50" s="363"/>
    </row>
    <row r="51" spans="1:9" x14ac:dyDescent="0.25">
      <c r="A51" s="5">
        <v>24</v>
      </c>
      <c r="B51" s="361" t="s">
        <v>107</v>
      </c>
      <c r="C51" s="366">
        <v>8.6805555555555552E-2</v>
      </c>
      <c r="D51" s="429">
        <v>0.32569444444444445</v>
      </c>
      <c r="E51" s="360"/>
      <c r="F51" s="361"/>
      <c r="G51" s="366"/>
      <c r="H51" s="429"/>
      <c r="I51" s="360"/>
    </row>
    <row r="52" spans="1:9" x14ac:dyDescent="0.25">
      <c r="B52" s="362" t="s">
        <v>110</v>
      </c>
      <c r="C52" s="367">
        <v>0.61458333333333337</v>
      </c>
      <c r="D52" s="430">
        <v>0.85</v>
      </c>
      <c r="E52" s="363"/>
      <c r="F52" s="362"/>
      <c r="G52" s="367"/>
      <c r="H52" s="430"/>
      <c r="I52" s="363"/>
    </row>
    <row r="53" spans="1:9" x14ac:dyDescent="0.25">
      <c r="A53" s="5">
        <v>25</v>
      </c>
      <c r="B53" s="361" t="s">
        <v>107</v>
      </c>
      <c r="C53" s="366">
        <v>0.12013888888888889</v>
      </c>
      <c r="D53" s="429">
        <v>0.36736111111111114</v>
      </c>
      <c r="E53" s="360"/>
      <c r="F53" s="361"/>
      <c r="G53" s="366"/>
      <c r="H53" s="429"/>
      <c r="I53" s="360"/>
    </row>
    <row r="54" spans="1:9" x14ac:dyDescent="0.25">
      <c r="B54" s="362" t="s">
        <v>110</v>
      </c>
      <c r="C54" s="367">
        <v>0.64375000000000004</v>
      </c>
      <c r="D54" s="430">
        <v>0.88472222222222219</v>
      </c>
      <c r="E54" s="363"/>
      <c r="F54" s="362"/>
      <c r="G54" s="367"/>
      <c r="H54" s="430"/>
      <c r="I54" s="363"/>
    </row>
    <row r="55" spans="1:9" x14ac:dyDescent="0.25">
      <c r="A55" s="5">
        <v>26</v>
      </c>
      <c r="B55" s="361" t="s">
        <v>107</v>
      </c>
      <c r="C55" s="366">
        <v>0.15</v>
      </c>
      <c r="D55" s="429">
        <v>0.40069444444444446</v>
      </c>
      <c r="E55" s="360"/>
      <c r="F55" s="361"/>
      <c r="G55" s="366"/>
      <c r="H55" s="429"/>
      <c r="I55" s="360"/>
    </row>
    <row r="56" spans="1:9" x14ac:dyDescent="0.25">
      <c r="B56" s="362" t="s">
        <v>110</v>
      </c>
      <c r="C56" s="367">
        <v>0.6694444444444444</v>
      </c>
      <c r="D56" s="430">
        <v>0.91527777777777775</v>
      </c>
      <c r="E56" s="363"/>
      <c r="F56" s="362"/>
      <c r="G56" s="367"/>
      <c r="H56" s="430"/>
      <c r="I56" s="363"/>
    </row>
    <row r="57" spans="1:9" x14ac:dyDescent="0.25">
      <c r="A57" s="5">
        <v>27</v>
      </c>
      <c r="B57" s="361" t="s">
        <v>107</v>
      </c>
      <c r="C57" s="366">
        <v>0.17708333333333334</v>
      </c>
      <c r="D57" s="429">
        <v>0.43055555555555558</v>
      </c>
      <c r="E57" s="360"/>
      <c r="F57" s="361"/>
      <c r="G57" s="366"/>
      <c r="H57" s="429"/>
      <c r="I57" s="360"/>
    </row>
    <row r="58" spans="1:9" x14ac:dyDescent="0.25">
      <c r="B58" s="362" t="s">
        <v>110</v>
      </c>
      <c r="C58" s="367">
        <v>0.69374999999999998</v>
      </c>
      <c r="D58" s="430">
        <v>0.94444444444444442</v>
      </c>
      <c r="E58" s="363"/>
      <c r="F58" s="362"/>
      <c r="G58" s="367"/>
      <c r="H58" s="430"/>
      <c r="I58" s="363"/>
    </row>
    <row r="59" spans="1:9" x14ac:dyDescent="0.25">
      <c r="A59" s="5">
        <v>28</v>
      </c>
      <c r="B59" s="361" t="s">
        <v>107</v>
      </c>
      <c r="C59" s="366">
        <v>0.20347222222222222</v>
      </c>
      <c r="D59" s="429">
        <v>0.4597222222222222</v>
      </c>
      <c r="E59" s="360"/>
      <c r="F59" s="361"/>
      <c r="G59" s="366"/>
      <c r="H59" s="429"/>
      <c r="I59" s="360"/>
    </row>
    <row r="60" spans="1:9" x14ac:dyDescent="0.25">
      <c r="B60" s="362" t="s">
        <v>110</v>
      </c>
      <c r="C60" s="367">
        <v>0.71736111111111112</v>
      </c>
      <c r="D60" s="430">
        <v>0.97291666666666665</v>
      </c>
      <c r="E60" s="363"/>
      <c r="F60" s="362"/>
      <c r="G60" s="367"/>
      <c r="H60" s="430"/>
      <c r="I60" s="363"/>
    </row>
    <row r="61" spans="1:9" x14ac:dyDescent="0.25">
      <c r="A61" s="5">
        <v>29</v>
      </c>
      <c r="B61" s="361" t="s">
        <v>107</v>
      </c>
      <c r="C61" s="366"/>
      <c r="D61" s="429"/>
      <c r="E61" s="360"/>
      <c r="F61" s="361"/>
      <c r="G61" s="366"/>
      <c r="H61" s="429"/>
      <c r="I61" s="360"/>
    </row>
    <row r="62" spans="1:9" x14ac:dyDescent="0.25">
      <c r="B62" s="362" t="s">
        <v>110</v>
      </c>
      <c r="C62" s="367"/>
      <c r="D62" s="430"/>
      <c r="E62" s="363"/>
      <c r="F62" s="362"/>
      <c r="G62" s="367"/>
      <c r="H62" s="430"/>
      <c r="I62" s="363"/>
    </row>
    <row r="63" spans="1:9" x14ac:dyDescent="0.25">
      <c r="A63" s="5">
        <v>30</v>
      </c>
      <c r="B63" s="361" t="s">
        <v>107</v>
      </c>
      <c r="C63" s="366"/>
      <c r="D63" s="429"/>
      <c r="E63" s="360"/>
      <c r="F63" s="361"/>
      <c r="G63" s="366"/>
      <c r="H63" s="429"/>
      <c r="I63" s="360"/>
    </row>
    <row r="64" spans="1:9" x14ac:dyDescent="0.25">
      <c r="B64" s="362" t="s">
        <v>110</v>
      </c>
      <c r="C64" s="367"/>
      <c r="D64" s="430"/>
      <c r="E64" s="363"/>
      <c r="F64" s="362"/>
      <c r="G64" s="367"/>
      <c r="H64" s="430"/>
      <c r="I64" s="363"/>
    </row>
    <row r="65" spans="1:9" x14ac:dyDescent="0.25">
      <c r="A65" s="5">
        <v>31</v>
      </c>
      <c r="B65" s="361" t="s">
        <v>107</v>
      </c>
      <c r="C65" s="366"/>
      <c r="D65" s="429"/>
      <c r="E65" s="360"/>
      <c r="F65" s="361"/>
      <c r="G65" s="366"/>
      <c r="H65" s="429"/>
      <c r="I65" s="360"/>
    </row>
    <row r="66" spans="1:9" x14ac:dyDescent="0.25">
      <c r="B66" s="362" t="s">
        <v>110</v>
      </c>
      <c r="C66" s="367"/>
      <c r="D66" s="430"/>
      <c r="E66" s="363"/>
      <c r="F66" s="362"/>
      <c r="G66" s="367"/>
      <c r="H66" s="430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2025-02-24T08:28:57Z</dcterms:modified>
</cp:coreProperties>
</file>