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5C8B5E2-F3F9-4EE3-8557-5B5F61B1D620}" xr6:coauthVersionLast="47" xr6:coauthVersionMax="47" xr10:uidLastSave="{00000000-0000-0000-0000-000000000000}"/>
  <bookViews>
    <workbookView xWindow="-45" yWindow="60" windowWidth="2293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" i="3" l="1" a="1"/>
  <c r="R1" i="3" s="1"/>
  <c r="P15" i="3"/>
  <c r="AA15" i="1"/>
  <c r="D14" i="3"/>
  <c r="X7" i="3"/>
  <c r="X6" i="3"/>
  <c r="R1" i="8" a="1"/>
  <c r="R1" i="8" s="1"/>
  <c r="AL5" i="2"/>
  <c r="X20" i="3" l="1"/>
  <c r="U29" i="3"/>
  <c r="B4" i="9"/>
  <c r="F3" i="9" s="1"/>
  <c r="E3" i="9" s="1"/>
  <c r="N31" i="3" l="1"/>
  <c r="F2" i="9"/>
  <c r="W2" i="8"/>
  <c r="W3" i="8"/>
  <c r="V3" i="8" s="1"/>
  <c r="D2" i="9"/>
  <c r="F31" i="3" l="1"/>
  <c r="E2" i="9"/>
  <c r="V2" i="8"/>
  <c r="AA14" i="1"/>
  <c r="N5" i="1"/>
  <c r="Q33" i="3"/>
  <c r="T3" i="8"/>
  <c r="C3" i="9"/>
  <c r="D3" i="9"/>
  <c r="C2" i="9"/>
  <c r="U3" i="8"/>
  <c r="T2" i="8"/>
  <c r="U2" i="8"/>
  <c r="H19" i="3" l="1"/>
  <c r="O31" i="3"/>
  <c r="M31" i="3"/>
  <c r="E31" i="3"/>
  <c r="D31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X2" i="3" s="1"/>
  <c r="D1" i="4"/>
  <c r="U31" i="3"/>
  <c r="U16" i="3"/>
  <c r="U18" i="3" s="1"/>
  <c r="X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X5" i="3" s="1"/>
  <c r="E5" i="1"/>
  <c r="H5" i="1"/>
  <c r="X31" i="3" s="1" a="1"/>
  <c r="X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X10" i="3"/>
  <c r="X13" i="3"/>
  <c r="U41" i="3"/>
  <c r="F14" i="3"/>
  <c r="X12" i="3"/>
  <c r="BO94" i="2"/>
  <c r="BO79" i="2" s="1"/>
  <c r="X3" i="3" s="1"/>
  <c r="W1304" i="1"/>
  <c r="BP94" i="2"/>
  <c r="BI94" i="2"/>
  <c r="BI81" i="2" s="1"/>
  <c r="BK94" i="2"/>
  <c r="BK81" i="2" s="1"/>
  <c r="U10" i="3"/>
  <c r="U12" i="3" s="1"/>
  <c r="BM94" i="2"/>
  <c r="BM81" i="2" s="1"/>
  <c r="U4" i="3" s="1"/>
  <c r="U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X9" i="3" s="1"/>
  <c r="X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U35" i="3"/>
  <c r="U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X1" i="3"/>
  <c r="C41" i="3" s="1"/>
  <c r="D42" i="3" s="1"/>
  <c r="Q6" i="1"/>
  <c r="R5" i="1" s="1"/>
  <c r="I31" i="3" s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U43" i="3"/>
  <c r="G5" i="1"/>
  <c r="U489" i="1"/>
  <c r="W489" i="1"/>
  <c r="S6" i="1"/>
  <c r="C11" i="2"/>
  <c r="BE11" i="2"/>
  <c r="Y11" i="2"/>
  <c r="D13" i="2"/>
  <c r="AH11" i="2"/>
  <c r="H7" i="2"/>
  <c r="H9" i="2"/>
  <c r="N9" i="2"/>
  <c r="K41" i="3" l="1"/>
  <c r="L42" i="3" s="1"/>
  <c r="K19" i="3"/>
  <c r="BP81" i="2"/>
  <c r="BP79" i="2"/>
  <c r="K31" i="3" s="1"/>
  <c r="BO81" i="2"/>
  <c r="BO78" i="2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X22" i="3" s="1"/>
  <c r="AI4" i="1"/>
  <c r="C15" i="2"/>
  <c r="X15" i="2" s="1"/>
  <c r="BE15" i="2"/>
  <c r="Y15" i="2"/>
  <c r="D17" i="2"/>
  <c r="AH15" i="2"/>
  <c r="AC9" i="2" s="1"/>
  <c r="AY15" i="2"/>
  <c r="X23" i="3" l="1"/>
  <c r="U22" i="3"/>
  <c r="U24" i="3" s="1"/>
  <c r="BR94" i="2"/>
  <c r="X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<sst xmlns="http://schemas.openxmlformats.org/spreadsheetml/2006/main" count="1582" uniqueCount="477">
  <si>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</si>
  <si>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</si>
  <si>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</si>
  <si>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</si>
  <si>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</si>
  <si>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</si>
  <si>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</si>
  <si>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</si>
  <si>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</si>
  <si>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</si>
  <si>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</si>
  <si>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</si>
  <si>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</si>
  <si>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</si>
  <si>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</si>
  <si>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</si>
  <si>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</si>
  <si>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</si>
  <si>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</si>
  <si>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</si>
  <si>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</si>
  <si>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</si>
  <si>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</si>
  <si>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</si>
  <si>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</si>
  <si>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</si>
  <si>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</si>
  <si>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</si>
  <si>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</si>
  <si>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</si>
  <si>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</si>
  <si>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</si>
  <si>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</si>
  <si>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</si>
  <si>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</si>
  <si>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</si>
  <si>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</si>
  <si>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</si>
  <si>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</si>
  <si>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</si>
  <si>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</si>
  <si>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</si>
  <si>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</si>
  <si>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</si>
  <si>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</si>
  <si>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</si>
  <si>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</si>
  <si>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</si>
  <si>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</si>
  <si>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</si>
  <si>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</si>
  <si>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</si>
  <si>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</si>
  <si>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</si>
  <si>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</si>
  <si>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</si>
  <si>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</si>
  <si>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</si>
  <si>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</si>
  <si>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</si>
  <si>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</si>
  <si>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</si>
  <si>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</si>
  <si>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</si>
  <si>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</si>
  <si>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</si>
  <si>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</si>
  <si>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</si>
  <si>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</si>
  <si>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</si>
  <si>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</si>
  <si>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</si>
  <si>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</si>
  <si>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</si>
  <si>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</si>
  <si>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</si>
  <si>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</si>
  <si>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</si>
  <si>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</si>
  <si>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</si>
  <si>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</si>
  <si>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</si>
  <si>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</si>
  <si>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</si>
  <si>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</si>
  <si>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</si>
  <si>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</si>
  <si>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</si>
  <si>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</si>
  <si>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</si>
  <si>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</si>
  <si>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</si>
  <si>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</si>
  <si>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</si>
  <si>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</si>
  <si>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</si>
  <si>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</si>
  <si>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</si>
  <si>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</si>
  <si>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</si>
  <si>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</si>
  <si>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</si>
  <si>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</si>
  <si>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</si>
  <si>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</si>
  <si>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</si>
  <si>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</si>
  <si>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</si>
  <si>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</si>
  <si>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</si>
  <si>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</si>
  <si>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</si>
  <si>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</si>
  <si>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</si>
  <si>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</si>
  <si>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</si>
  <si>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</si>
  <si>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</si>
  <si>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</si>
  <si>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</si>
  <si>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</si>
  <si>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</si>
  <si>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</si>
  <si>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</si>
  <si>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</si>
  <si>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</si>
  <si>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</si>
  <si>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</si>
  <si>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</si>
  <si>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</si>
  <si>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</si>
  <si>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</si>
  <si>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</si>
  <si>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</si>
  <si>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</si>
  <si>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</si>
  <si>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</si>
  <si>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</si>
  <si>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</si>
  <si>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</si>
  <si>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</si>
  <si>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</si>
  <si>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</si>
  <si>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</si>
  <si>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</si>
  <si>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</si>
  <si>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</si>
  <si>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</si>
  <si>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</si>
  <si>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</si>
  <si>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</si>
  <si>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</si>
  <si>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</si>
  <si>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</si>
  <si>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</si>
  <si>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</si>
  <si>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</si>
  <si>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</si>
  <si>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</si>
  <si>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</si>
  <si>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</si>
  <si>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</si>
  <si>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</si>
  <si>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</si>
  <si>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</si>
  <si>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</si>
  <si>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</si>
  <si>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</si>
  <si>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</si>
  <si>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</si>
  <si>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</si>
  <si>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</si>
  <si>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</si>
  <si>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</si>
  <si>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</si>
  <si>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</si>
  <si>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</si>
  <si>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</si>
  <si>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</si>
  <si>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</si>
  <si>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</si>
  <si>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</si>
  <si>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</si>
  <si>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</si>
  <si>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</si>
  <si>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</si>
  <si>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</si>
  <si>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</si>
  <si>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</si>
  <si>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</si>
  <si>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</si>
  <si>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</si>
  <si>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</si>
  <si>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</si>
  <si>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</si>
  <si>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</si>
  <si>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</si>
  <si>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</si>
  <si>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</si>
  <si>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</si>
  <si>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</si>
  <si>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</si>
  <si>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</si>
  <si>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</si>
  <si>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</si>
  <si>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</si>
  <si>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</si>
  <si>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</si>
  <si>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</si>
  <si>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</si>
  <si>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</si>
  <si>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</si>
  <si>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</si>
  <si>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</si>
  <si>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</si>
  <si>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</si>
  <si>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</si>
  <si>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</si>
  <si>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</si>
  <si>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</si>
  <si>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</si>
  <si>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</si>
  <si>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</si>
  <si>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</si>
  <si>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</si>
  <si>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</si>
  <si>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</si>
  <si>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</si>
  <si>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</si>
  <si>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</si>
  <si>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</si>
  <si>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</si>
  <si>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</si>
  <si>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</si>
  <si>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</si>
  <si>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</si>
  <si>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</si>
  <si>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</si>
  <si>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</si>
  <si>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</si>
  <si>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</si>
  <si>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</si>
  <si>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</si>
  <si>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</si>
  <si>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</si>
  <si>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</si>
  <si>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</si>
  <si>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</si>
  <si>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</si>
  <si>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</si>
  <si>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</si>
  <si>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</si>
  <si>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</si>
  <si>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</si>
  <si>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</si>
  <si>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</si>
  <si>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</si>
  <si>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</si>
  <si>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</si>
  <si>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</si>
  <si>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</si>
  <si>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</si>
  <si>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</si>
  <si>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</si>
  <si>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</si>
  <si>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</si>
  <si>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</si>
  <si>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</si>
  <si>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</si>
  <si>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</si>
  <si>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</si>
  <si>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</si>
  <si>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</si>
  <si>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</si>
  <si>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</si>
  <si>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</si>
  <si>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</si>
  <si>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</si>
  <si>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</si>
  <si>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</si>
  <si>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</si>
  <si>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</si>
  <si>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</si>
  <si>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</si>
  <si>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</si>
  <si>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</si>
  <si>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</si>
  <si>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</si>
  <si>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</si>
  <si>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</si>
  <si>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</si>
  <si>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</si>
  <si>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</si>
  <si>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</si>
  <si>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</si>
  <si>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</si>
  <si>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</si>
  <si>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</si>
  <si>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</si>
  <si>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</si>
  <si>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</si>
  <si>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</si>
  <si>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</si>
  <si>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</si>
  <si>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</si>
  <si>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</si>
  <si>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</si>
  <si>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</si>
  <si>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</si>
  <si>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</si>
  <si>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</si>
  <si>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</si>
  <si>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</si>
  <si>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</si>
  <si>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</si>
  <si>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</si>
  <si>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</si>
  <si>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</si>
  <si>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</si>
  <si>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</si>
  <si>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</si>
  <si>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</si>
  <si>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</si>
  <si>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</si>
  <si>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</si>
  <si>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</si>
  <si>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</si>
  <si>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</si>
  <si>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</si>
  <si>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</si>
  <si>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</si>
  <si>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</si>
  <si>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</si>
  <si>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</si>
  <si>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</si>
  <si>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</si>
  <si>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</si>
  <si>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</si>
  <si>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</si>
  <si>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</si>
  <si>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</si>
  <si>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</si>
  <si>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</si>
  <si>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</si>
  <si>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</si>
  <si>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</si>
  <si>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</si>
  <si>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</si>
  <si>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</si>
  <si>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</si>
  <si>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</si>
  <si>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</si>
  <si>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</si>
  <si>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</si>
  <si>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</si>
  <si>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</si>
  <si>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</si>
  <si>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</si>
  <si>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</si>
  <si>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</si>
  <si>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</si>
  <si>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</si>
  <si>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</si>
  <si>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</si>
  <si>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</si>
  <si>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</si>
  <si>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</si>
  <si>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</si>
  <si>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</si>
  <si>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</si>
  <si>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</si>
  <si>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</si>
  <si>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</si>
  <si>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</si>
  <si>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</si>
  <si>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</si>
  <si>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</si>
  <si>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</si>
  <si>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</si>
  <si>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</si>
  <si>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</si>
  <si>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</si>
  <si>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</si>
  <si>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</si>
  <si>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</si>
  <si>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</si>
  <si>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</si>
  <si>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</si>
  <si>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</si>
  <si>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</si>
  <si>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</si>
  <si>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</si>
  <si>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</si>
  <si>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</si>
  <si>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</si>
  <si>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</si>
  <si>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</si>
  <si>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</si>
  <si>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</si>
  <si>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</si>
  <si>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</si>
  <si>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</si>
  <si>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</si>
  <si>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</si>
  <si>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</si>
  <si>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</si>
  <si>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</si>
  <si>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</si>
  <si>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</si>
  <si>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</si>
  <si>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</si>
  <si>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</si>
  <si>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</si>
  <si>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</si>
  <si>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</si>
  <si>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</si>
  <si>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</si>
  <si>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</si>
  <si>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</si>
  <si>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</si>
  <si>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</si>
  <si>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</si>
  <si>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</si>
  <si>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</si>
  <si>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</si>
  <si>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</si>
  <si>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</si>
  <si>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</si>
  <si>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</si>
  <si>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</si>
  <si>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</si>
  <si>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</si>
  <si>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</si>
  <si>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</si>
  <si>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</si>
  <si>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</si>
  <si>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</si>
  <si>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</si>
  <si>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</si>
  <si>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</si>
  <si>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</si>
  <si>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</si>
  <si>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</si>
  <si>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</si>
  <si>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</si>
  <si>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</si>
  <si>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</si>
  <si>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</si>
  <si>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</si>
  <si>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</si>
  <si>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</si>
  <si>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</si>
  <si>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</si>
  <si>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</si>
  <si>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</si>
  <si>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</si>
  <si>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</si>
  <si>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</si>
  <si>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</si>
  <si>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</si>
  <si>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</si>
  <si>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</si>
  <si>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</si>
  <si>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</si>
  <si>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</si>
  <si>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</si>
  <si>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</si>
  <si>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</si>
  <si>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</si>
  <si>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</si>
  <si>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</si>
  <si>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</si>
  <si>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</si>
  <si>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</si>
  <si>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</si>
  <si>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  Jour                             Mois                             Année      </t>
  </si>
  <si>
    <t>20251212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</si>
</sst>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6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7" borderId="4" xfId="0" applyFill="1" applyBorder="1" applyAlignment="1">
      <alignment horizontal="center" vertical="center"/>
    </xf>
    <xf numFmtId="20" fontId="0" fillId="47" borderId="4" xfId="0" applyNumberFormat="1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76" fontId="32" fillId="32" borderId="0" xfId="0" applyNumberFormat="1" applyFont="1" applyFill="1" applyAlignment="1">
      <alignment horizontal="right" vertical="top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0" fillId="51" borderId="4" xfId="0" applyFill="1" applyBorder="1" applyAlignment="1">
      <alignment horizontal="center" vertical="center"/>
    </xf>
    <xf numFmtId="20" fontId="0" fillId="51" borderId="4" xfId="0" applyNumberFormat="1" applyFill="1" applyBorder="1" applyAlignment="1">
      <alignment horizontal="center" vertical="center"/>
    </xf>
    <xf numFmtId="0" fontId="0" fillId="50" borderId="4" xfId="0" applyFill="1" applyBorder="1" applyAlignment="1">
      <alignment horizontal="center" vertical="center"/>
    </xf>
    <xf numFmtId="20" fontId="0" fillId="50" borderId="4" xfId="0" applyNumberFormat="1" applyFill="1" applyBorder="1" applyAlignment="1">
      <alignment horizontal="center"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51" borderId="95" xfId="0" applyFont="1" applyFill="1" applyBorder="1" applyAlignment="1">
      <alignment horizontal="center"/>
    </xf>
    <xf numFmtId="20" fontId="82" fillId="51" borderId="96" xfId="0" applyNumberFormat="1" applyFont="1" applyFill="1" applyBorder="1" applyAlignment="1">
      <alignment horizontal="center" vertical="center"/>
    </xf>
    <xf numFmtId="0" fontId="60" fillId="50" borderId="95" xfId="0" applyFont="1" applyFill="1" applyBorder="1" applyAlignment="1">
      <alignment horizontal="center"/>
    </xf>
    <xf numFmtId="20" fontId="82" fillId="50" borderId="96" xfId="0" applyNumberFormat="1" applyFont="1" applyFill="1" applyBorder="1" applyAlignment="1">
      <alignment horizontal="center" vertical="center"/>
    </xf>
    <xf numFmtId="173" fontId="60" fillId="49" borderId="97" xfId="0" applyNumberFormat="1" applyFont="1" applyFill="1" applyBorder="1" applyAlignment="1">
      <alignment horizontal="center" vertical="center"/>
    </xf>
    <xf numFmtId="173" fontId="32" fillId="32" borderId="9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41" borderId="2" xfId="0" applyFill="1" applyBorder="1" applyAlignment="1">
      <alignment horizontal="center" vertical="center"/>
    </xf>
    <xf numFmtId="1" fontId="32" fillId="37" borderId="99" xfId="0" applyNumberFormat="1" applyFont="1" applyFill="1" applyBorder="1" applyAlignment="1">
      <alignment horizontal="center" vertical="center"/>
    </xf>
    <xf numFmtId="1" fontId="32" fillId="37" borderId="94" xfId="0" applyNumberFormat="1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6" xfId="0" applyBorder="1"/>
    <xf numFmtId="0" fontId="0" fillId="0" borderId="100" xfId="0" applyBorder="1"/>
    <xf numFmtId="0" fontId="0" fillId="2" borderId="24" xfId="0" applyFill="1" applyBorder="1" applyAlignment="1">
      <alignment horizontal="center"/>
    </xf>
    <xf numFmtId="0" fontId="0" fillId="0" borderId="15" xfId="0" applyBorder="1"/>
    <xf numFmtId="20" fontId="82" fillId="0" borderId="26" xfId="0" applyNumberFormat="1" applyFont="1" applyBorder="1" applyAlignment="1">
      <alignment horizontal="center" vertical="center"/>
    </xf>
    <xf numFmtId="0" fontId="0" fillId="0" borderId="100" xfId="0" applyBorder="1" applyAlignment="1">
      <alignment horizontal="center"/>
    </xf>
    <xf numFmtId="20" fontId="82" fillId="0" borderId="100" xfId="0" applyNumberFormat="1" applyFont="1" applyBorder="1" applyAlignment="1">
      <alignment horizontal="center" vertical="center"/>
    </xf>
    <xf numFmtId="168" fontId="84" fillId="32" borderId="10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center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Console!$U$35:$U$37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Console!$U$41:$U$43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Console!$U$22:$U$24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Console!$U$4:$U$6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Console!$U$10:$U$12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Console!$U$16:$U$18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Console!$U$29:$U$31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92</c:v>
                </c:pt>
                <c:pt idx="321">
                  <c:v>91</c:v>
                </c:pt>
                <c:pt idx="322">
                  <c:v>91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90</c:v>
                </c:pt>
                <c:pt idx="47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10.5</c:v>
                </c:pt>
                <c:pt idx="7">
                  <c:v>10.6</c:v>
                </c:pt>
                <c:pt idx="8">
                  <c:v>10.6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10.5</c:v>
                </c:pt>
                <c:pt idx="85">
                  <c:v>10.5</c:v>
                </c:pt>
                <c:pt idx="86">
                  <c:v>10.5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10.5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10.5</c:v>
                </c:pt>
                <c:pt idx="107">
                  <c:v>10.5</c:v>
                </c:pt>
                <c:pt idx="108">
                  <c:v>10.5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10.6</c:v>
                </c:pt>
                <c:pt idx="142">
                  <c:v>10.6</c:v>
                </c:pt>
                <c:pt idx="143">
                  <c:v>10.6</c:v>
                </c:pt>
                <c:pt idx="144">
                  <c:v>10.6</c:v>
                </c:pt>
                <c:pt idx="145">
                  <c:v>10.6</c:v>
                </c:pt>
                <c:pt idx="146">
                  <c:v>10.6</c:v>
                </c:pt>
                <c:pt idx="147">
                  <c:v>10.6</c:v>
                </c:pt>
                <c:pt idx="148">
                  <c:v>10.6</c:v>
                </c:pt>
                <c:pt idx="149">
                  <c:v>10.6</c:v>
                </c:pt>
                <c:pt idx="150">
                  <c:v>10.6</c:v>
                </c:pt>
                <c:pt idx="151">
                  <c:v>10.6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10.7</c:v>
                </c:pt>
                <c:pt idx="158">
                  <c:v>10.7</c:v>
                </c:pt>
                <c:pt idx="159">
                  <c:v>10.7</c:v>
                </c:pt>
                <c:pt idx="160">
                  <c:v>10.7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10.7</c:v>
                </c:pt>
                <c:pt idx="165">
                  <c:v>10.7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10.7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10.7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10.8</c:v>
                </c:pt>
                <c:pt idx="203">
                  <c:v>10.8</c:v>
                </c:pt>
                <c:pt idx="204">
                  <c:v>10.8</c:v>
                </c:pt>
                <c:pt idx="205">
                  <c:v>10.8</c:v>
                </c:pt>
                <c:pt idx="206">
                  <c:v>10.8</c:v>
                </c:pt>
                <c:pt idx="207">
                  <c:v>10.8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10.8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10.6</c:v>
                </c:pt>
                <c:pt idx="275">
                  <c:v>10.7</c:v>
                </c:pt>
                <c:pt idx="276">
                  <c:v>10.7</c:v>
                </c:pt>
                <c:pt idx="277">
                  <c:v>10.6</c:v>
                </c:pt>
                <c:pt idx="278">
                  <c:v>10.6</c:v>
                </c:pt>
                <c:pt idx="279">
                  <c:v>10.5</c:v>
                </c:pt>
                <c:pt idx="280">
                  <c:v>10.5</c:v>
                </c:pt>
                <c:pt idx="281">
                  <c:v>10.5</c:v>
                </c:pt>
                <c:pt idx="282">
                  <c:v>10.4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10.3</c:v>
                </c:pt>
                <c:pt idx="293">
                  <c:v>10.3</c:v>
                </c:pt>
                <c:pt idx="294">
                  <c:v>10.3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10.4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10.5</c:v>
                </c:pt>
                <c:pt idx="304">
                  <c:v>10.5</c:v>
                </c:pt>
                <c:pt idx="305">
                  <c:v>10.5</c:v>
                </c:pt>
                <c:pt idx="306">
                  <c:v>10.3</c:v>
                </c:pt>
                <c:pt idx="307">
                  <c:v>10</c:v>
                </c:pt>
                <c:pt idx="308">
                  <c:v>9.9</c:v>
                </c:pt>
                <c:pt idx="309">
                  <c:v>9.8000000000000007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9.4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9.3000000000000007</c:v>
                </c:pt>
                <c:pt idx="350">
                  <c:v>9.4</c:v>
                </c:pt>
                <c:pt idx="351">
                  <c:v>9.4</c:v>
                </c:pt>
                <c:pt idx="352">
                  <c:v>9.4</c:v>
                </c:pt>
                <c:pt idx="353">
                  <c:v>9.4</c:v>
                </c:pt>
                <c:pt idx="354">
                  <c:v>9.4</c:v>
                </c:pt>
                <c:pt idx="355">
                  <c:v>9.5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9.8000000000000007</c:v>
                </c:pt>
                <c:pt idx="359">
                  <c:v>10</c:v>
                </c:pt>
                <c:pt idx="360">
                  <c:v>10</c:v>
                </c:pt>
                <c:pt idx="361">
                  <c:v>10.1</c:v>
                </c:pt>
                <c:pt idx="362">
                  <c:v>10.1</c:v>
                </c:pt>
                <c:pt idx="363">
                  <c:v>10.1</c:v>
                </c:pt>
                <c:pt idx="364">
                  <c:v>10.1</c:v>
                </c:pt>
                <c:pt idx="365">
                  <c:v>10.1</c:v>
                </c:pt>
                <c:pt idx="366">
                  <c:v>10.199999999999999</c:v>
                </c:pt>
                <c:pt idx="367">
                  <c:v>10.199999999999999</c:v>
                </c:pt>
                <c:pt idx="368">
                  <c:v>10.199999999999999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10.3</c:v>
                </c:pt>
                <c:pt idx="373">
                  <c:v>10.3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10.3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10.4</c:v>
                </c:pt>
                <c:pt idx="384">
                  <c:v>10.4</c:v>
                </c:pt>
                <c:pt idx="385">
                  <c:v>10.3</c:v>
                </c:pt>
                <c:pt idx="386">
                  <c:v>10.4</c:v>
                </c:pt>
                <c:pt idx="387">
                  <c:v>10.4</c:v>
                </c:pt>
                <c:pt idx="388">
                  <c:v>10.4</c:v>
                </c:pt>
                <c:pt idx="389">
                  <c:v>10.4</c:v>
                </c:pt>
                <c:pt idx="390">
                  <c:v>10.5</c:v>
                </c:pt>
                <c:pt idx="391">
                  <c:v>10.5</c:v>
                </c:pt>
                <c:pt idx="392">
                  <c:v>10.5</c:v>
                </c:pt>
                <c:pt idx="393">
                  <c:v>10.5</c:v>
                </c:pt>
                <c:pt idx="394">
                  <c:v>10.5</c:v>
                </c:pt>
                <c:pt idx="395">
                  <c:v>10.5</c:v>
                </c:pt>
                <c:pt idx="396">
                  <c:v>10.5</c:v>
                </c:pt>
                <c:pt idx="397">
                  <c:v>10.5</c:v>
                </c:pt>
                <c:pt idx="398">
                  <c:v>10.6</c:v>
                </c:pt>
                <c:pt idx="399">
                  <c:v>10.5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10.8</c:v>
                </c:pt>
                <c:pt idx="446">
                  <c:v>10.8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10.8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10.8</c:v>
                </c:pt>
                <c:pt idx="477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6.8</c:v>
                </c:pt>
                <c:pt idx="3">
                  <c:v>5.8</c:v>
                </c:pt>
                <c:pt idx="4">
                  <c:v>6.1</c:v>
                </c:pt>
                <c:pt idx="5">
                  <c:v>4</c:v>
                </c:pt>
                <c:pt idx="6">
                  <c:v>6.8</c:v>
                </c:pt>
                <c:pt idx="7">
                  <c:v>5.4</c:v>
                </c:pt>
                <c:pt idx="8">
                  <c:v>8.6</c:v>
                </c:pt>
                <c:pt idx="9">
                  <c:v>9</c:v>
                </c:pt>
                <c:pt idx="10">
                  <c:v>7.9</c:v>
                </c:pt>
                <c:pt idx="11">
                  <c:v>5.4</c:v>
                </c:pt>
                <c:pt idx="12">
                  <c:v>6.8</c:v>
                </c:pt>
                <c:pt idx="13">
                  <c:v>7.9</c:v>
                </c:pt>
                <c:pt idx="14">
                  <c:v>9</c:v>
                </c:pt>
                <c:pt idx="15">
                  <c:v>7.6</c:v>
                </c:pt>
                <c:pt idx="16">
                  <c:v>8.6</c:v>
                </c:pt>
                <c:pt idx="17">
                  <c:v>5.8</c:v>
                </c:pt>
                <c:pt idx="18">
                  <c:v>5</c:v>
                </c:pt>
                <c:pt idx="19">
                  <c:v>2.9</c:v>
                </c:pt>
                <c:pt idx="20">
                  <c:v>6.8</c:v>
                </c:pt>
                <c:pt idx="21">
                  <c:v>3.6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8.3000000000000007</c:v>
                </c:pt>
                <c:pt idx="26">
                  <c:v>7.9</c:v>
                </c:pt>
                <c:pt idx="27">
                  <c:v>9.4</c:v>
                </c:pt>
                <c:pt idx="28">
                  <c:v>8.3000000000000007</c:v>
                </c:pt>
                <c:pt idx="29">
                  <c:v>5.8</c:v>
                </c:pt>
                <c:pt idx="30">
                  <c:v>6.8</c:v>
                </c:pt>
                <c:pt idx="31">
                  <c:v>7.2</c:v>
                </c:pt>
                <c:pt idx="32">
                  <c:v>5.8</c:v>
                </c:pt>
                <c:pt idx="33">
                  <c:v>6.1</c:v>
                </c:pt>
                <c:pt idx="34">
                  <c:v>6.1</c:v>
                </c:pt>
                <c:pt idx="35">
                  <c:v>2.9</c:v>
                </c:pt>
                <c:pt idx="36">
                  <c:v>4.7</c:v>
                </c:pt>
                <c:pt idx="37">
                  <c:v>4.3</c:v>
                </c:pt>
                <c:pt idx="38">
                  <c:v>9</c:v>
                </c:pt>
                <c:pt idx="39">
                  <c:v>7.6</c:v>
                </c:pt>
                <c:pt idx="40">
                  <c:v>3.6</c:v>
                </c:pt>
                <c:pt idx="41">
                  <c:v>6.8</c:v>
                </c:pt>
                <c:pt idx="42">
                  <c:v>7.6</c:v>
                </c:pt>
                <c:pt idx="43">
                  <c:v>4.7</c:v>
                </c:pt>
                <c:pt idx="44">
                  <c:v>5.8</c:v>
                </c:pt>
                <c:pt idx="45">
                  <c:v>4.3</c:v>
                </c:pt>
                <c:pt idx="46">
                  <c:v>8.3000000000000007</c:v>
                </c:pt>
                <c:pt idx="47">
                  <c:v>7.6</c:v>
                </c:pt>
                <c:pt idx="48">
                  <c:v>8.3000000000000007</c:v>
                </c:pt>
                <c:pt idx="49">
                  <c:v>7.6</c:v>
                </c:pt>
                <c:pt idx="50">
                  <c:v>13.7</c:v>
                </c:pt>
                <c:pt idx="51">
                  <c:v>7.9</c:v>
                </c:pt>
                <c:pt idx="52">
                  <c:v>7.9</c:v>
                </c:pt>
                <c:pt idx="53">
                  <c:v>9.4</c:v>
                </c:pt>
                <c:pt idx="54">
                  <c:v>7.6</c:v>
                </c:pt>
                <c:pt idx="55">
                  <c:v>7.2</c:v>
                </c:pt>
                <c:pt idx="56">
                  <c:v>6.5</c:v>
                </c:pt>
                <c:pt idx="57">
                  <c:v>7.9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5.8</c:v>
                </c:pt>
                <c:pt idx="62">
                  <c:v>6.5</c:v>
                </c:pt>
                <c:pt idx="63">
                  <c:v>4.3</c:v>
                </c:pt>
                <c:pt idx="64">
                  <c:v>5</c:v>
                </c:pt>
                <c:pt idx="65">
                  <c:v>5.8</c:v>
                </c:pt>
                <c:pt idx="66">
                  <c:v>7.9</c:v>
                </c:pt>
                <c:pt idx="67">
                  <c:v>6.8</c:v>
                </c:pt>
                <c:pt idx="68">
                  <c:v>9</c:v>
                </c:pt>
                <c:pt idx="69">
                  <c:v>7.2</c:v>
                </c:pt>
                <c:pt idx="70">
                  <c:v>8.6</c:v>
                </c:pt>
                <c:pt idx="71">
                  <c:v>8.3000000000000007</c:v>
                </c:pt>
                <c:pt idx="72">
                  <c:v>10.1</c:v>
                </c:pt>
                <c:pt idx="73">
                  <c:v>7.6</c:v>
                </c:pt>
                <c:pt idx="74">
                  <c:v>7.9</c:v>
                </c:pt>
                <c:pt idx="75">
                  <c:v>7.6</c:v>
                </c:pt>
                <c:pt idx="76">
                  <c:v>5.8</c:v>
                </c:pt>
                <c:pt idx="77">
                  <c:v>6.5</c:v>
                </c:pt>
                <c:pt idx="78">
                  <c:v>4.3</c:v>
                </c:pt>
                <c:pt idx="79">
                  <c:v>5.4</c:v>
                </c:pt>
                <c:pt idx="80">
                  <c:v>7.2</c:v>
                </c:pt>
                <c:pt idx="81">
                  <c:v>4</c:v>
                </c:pt>
                <c:pt idx="82">
                  <c:v>4.3</c:v>
                </c:pt>
                <c:pt idx="83">
                  <c:v>9</c:v>
                </c:pt>
                <c:pt idx="84">
                  <c:v>11.2</c:v>
                </c:pt>
                <c:pt idx="85">
                  <c:v>12.2</c:v>
                </c:pt>
                <c:pt idx="86">
                  <c:v>7.2</c:v>
                </c:pt>
                <c:pt idx="87">
                  <c:v>9</c:v>
                </c:pt>
                <c:pt idx="88">
                  <c:v>4.3</c:v>
                </c:pt>
                <c:pt idx="89">
                  <c:v>9</c:v>
                </c:pt>
                <c:pt idx="90">
                  <c:v>3.2</c:v>
                </c:pt>
                <c:pt idx="91">
                  <c:v>5</c:v>
                </c:pt>
                <c:pt idx="92">
                  <c:v>3.6</c:v>
                </c:pt>
                <c:pt idx="93">
                  <c:v>3.6</c:v>
                </c:pt>
                <c:pt idx="94">
                  <c:v>4</c:v>
                </c:pt>
                <c:pt idx="95">
                  <c:v>7.2</c:v>
                </c:pt>
                <c:pt idx="96">
                  <c:v>6.1</c:v>
                </c:pt>
                <c:pt idx="97">
                  <c:v>6.1</c:v>
                </c:pt>
                <c:pt idx="98">
                  <c:v>7.9</c:v>
                </c:pt>
                <c:pt idx="99">
                  <c:v>7.9</c:v>
                </c:pt>
                <c:pt idx="100">
                  <c:v>4.7</c:v>
                </c:pt>
                <c:pt idx="101">
                  <c:v>5.4</c:v>
                </c:pt>
                <c:pt idx="102">
                  <c:v>4</c:v>
                </c:pt>
                <c:pt idx="103">
                  <c:v>6.1</c:v>
                </c:pt>
                <c:pt idx="104">
                  <c:v>5.4</c:v>
                </c:pt>
                <c:pt idx="105">
                  <c:v>4.3</c:v>
                </c:pt>
                <c:pt idx="106">
                  <c:v>9</c:v>
                </c:pt>
                <c:pt idx="107">
                  <c:v>5</c:v>
                </c:pt>
                <c:pt idx="108">
                  <c:v>10.8</c:v>
                </c:pt>
                <c:pt idx="109">
                  <c:v>8.6</c:v>
                </c:pt>
                <c:pt idx="110">
                  <c:v>7.9</c:v>
                </c:pt>
                <c:pt idx="111">
                  <c:v>4</c:v>
                </c:pt>
                <c:pt idx="112">
                  <c:v>4.3</c:v>
                </c:pt>
                <c:pt idx="113">
                  <c:v>7.2</c:v>
                </c:pt>
                <c:pt idx="114">
                  <c:v>5.8</c:v>
                </c:pt>
                <c:pt idx="115">
                  <c:v>7.6</c:v>
                </c:pt>
                <c:pt idx="116">
                  <c:v>8.6</c:v>
                </c:pt>
                <c:pt idx="117">
                  <c:v>7.6</c:v>
                </c:pt>
                <c:pt idx="118">
                  <c:v>7.6</c:v>
                </c:pt>
                <c:pt idx="119">
                  <c:v>7.2</c:v>
                </c:pt>
                <c:pt idx="120">
                  <c:v>4.3</c:v>
                </c:pt>
                <c:pt idx="121">
                  <c:v>6.8</c:v>
                </c:pt>
                <c:pt idx="122">
                  <c:v>7.2</c:v>
                </c:pt>
                <c:pt idx="123">
                  <c:v>7.2</c:v>
                </c:pt>
                <c:pt idx="124">
                  <c:v>9</c:v>
                </c:pt>
                <c:pt idx="125">
                  <c:v>6.1</c:v>
                </c:pt>
                <c:pt idx="126">
                  <c:v>4.7</c:v>
                </c:pt>
                <c:pt idx="127">
                  <c:v>8.6</c:v>
                </c:pt>
                <c:pt idx="128">
                  <c:v>6.1</c:v>
                </c:pt>
                <c:pt idx="129">
                  <c:v>6.1</c:v>
                </c:pt>
                <c:pt idx="130">
                  <c:v>8.6</c:v>
                </c:pt>
                <c:pt idx="131">
                  <c:v>4</c:v>
                </c:pt>
                <c:pt idx="132">
                  <c:v>5.4</c:v>
                </c:pt>
                <c:pt idx="133">
                  <c:v>6.1</c:v>
                </c:pt>
                <c:pt idx="134">
                  <c:v>4.3</c:v>
                </c:pt>
                <c:pt idx="135">
                  <c:v>5</c:v>
                </c:pt>
                <c:pt idx="136">
                  <c:v>6.1</c:v>
                </c:pt>
                <c:pt idx="137">
                  <c:v>10.1</c:v>
                </c:pt>
                <c:pt idx="138">
                  <c:v>5.8</c:v>
                </c:pt>
                <c:pt idx="139">
                  <c:v>5.4</c:v>
                </c:pt>
                <c:pt idx="140">
                  <c:v>7.9</c:v>
                </c:pt>
                <c:pt idx="141">
                  <c:v>6.5</c:v>
                </c:pt>
                <c:pt idx="142">
                  <c:v>5</c:v>
                </c:pt>
                <c:pt idx="143">
                  <c:v>6.8</c:v>
                </c:pt>
                <c:pt idx="144">
                  <c:v>4.7</c:v>
                </c:pt>
                <c:pt idx="145">
                  <c:v>7.6</c:v>
                </c:pt>
                <c:pt idx="146">
                  <c:v>8.6</c:v>
                </c:pt>
                <c:pt idx="147">
                  <c:v>7.6</c:v>
                </c:pt>
                <c:pt idx="148">
                  <c:v>7.6</c:v>
                </c:pt>
                <c:pt idx="149">
                  <c:v>5.8</c:v>
                </c:pt>
                <c:pt idx="150">
                  <c:v>4.7</c:v>
                </c:pt>
                <c:pt idx="151">
                  <c:v>5.8</c:v>
                </c:pt>
                <c:pt idx="152">
                  <c:v>9</c:v>
                </c:pt>
                <c:pt idx="153">
                  <c:v>4.7</c:v>
                </c:pt>
                <c:pt idx="154">
                  <c:v>7.2</c:v>
                </c:pt>
                <c:pt idx="155">
                  <c:v>6.1</c:v>
                </c:pt>
                <c:pt idx="156">
                  <c:v>5.4</c:v>
                </c:pt>
                <c:pt idx="157">
                  <c:v>5.8</c:v>
                </c:pt>
                <c:pt idx="158">
                  <c:v>4.7</c:v>
                </c:pt>
                <c:pt idx="159">
                  <c:v>5.4</c:v>
                </c:pt>
                <c:pt idx="160">
                  <c:v>2.5</c:v>
                </c:pt>
                <c:pt idx="161">
                  <c:v>3.6</c:v>
                </c:pt>
                <c:pt idx="162">
                  <c:v>4.7</c:v>
                </c:pt>
                <c:pt idx="163">
                  <c:v>4.3</c:v>
                </c:pt>
                <c:pt idx="164">
                  <c:v>6.1</c:v>
                </c:pt>
                <c:pt idx="165">
                  <c:v>6.1</c:v>
                </c:pt>
                <c:pt idx="166">
                  <c:v>4</c:v>
                </c:pt>
                <c:pt idx="167">
                  <c:v>2.9</c:v>
                </c:pt>
                <c:pt idx="168">
                  <c:v>3.2</c:v>
                </c:pt>
                <c:pt idx="169">
                  <c:v>4</c:v>
                </c:pt>
                <c:pt idx="170">
                  <c:v>5.4</c:v>
                </c:pt>
                <c:pt idx="171">
                  <c:v>5.8</c:v>
                </c:pt>
                <c:pt idx="172">
                  <c:v>3.6</c:v>
                </c:pt>
                <c:pt idx="173">
                  <c:v>4</c:v>
                </c:pt>
                <c:pt idx="174">
                  <c:v>2.5</c:v>
                </c:pt>
                <c:pt idx="175">
                  <c:v>4</c:v>
                </c:pt>
                <c:pt idx="176">
                  <c:v>2.5</c:v>
                </c:pt>
                <c:pt idx="177">
                  <c:v>5.4</c:v>
                </c:pt>
                <c:pt idx="178">
                  <c:v>6.1</c:v>
                </c:pt>
                <c:pt idx="179">
                  <c:v>4.3</c:v>
                </c:pt>
                <c:pt idx="180">
                  <c:v>5</c:v>
                </c:pt>
                <c:pt idx="181">
                  <c:v>4.3</c:v>
                </c:pt>
                <c:pt idx="182">
                  <c:v>5</c:v>
                </c:pt>
                <c:pt idx="183">
                  <c:v>4.3</c:v>
                </c:pt>
                <c:pt idx="184">
                  <c:v>6.1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6.1</c:v>
                </c:pt>
                <c:pt idx="189">
                  <c:v>6.1</c:v>
                </c:pt>
                <c:pt idx="190">
                  <c:v>7.6</c:v>
                </c:pt>
                <c:pt idx="191">
                  <c:v>5.4</c:v>
                </c:pt>
                <c:pt idx="192">
                  <c:v>6.1</c:v>
                </c:pt>
                <c:pt idx="193">
                  <c:v>6.1</c:v>
                </c:pt>
                <c:pt idx="194">
                  <c:v>4</c:v>
                </c:pt>
                <c:pt idx="195">
                  <c:v>5</c:v>
                </c:pt>
                <c:pt idx="196">
                  <c:v>6.5</c:v>
                </c:pt>
                <c:pt idx="197">
                  <c:v>9.4</c:v>
                </c:pt>
                <c:pt idx="198">
                  <c:v>7.9</c:v>
                </c:pt>
                <c:pt idx="199">
                  <c:v>5.4</c:v>
                </c:pt>
                <c:pt idx="200">
                  <c:v>4.7</c:v>
                </c:pt>
                <c:pt idx="201">
                  <c:v>5.4</c:v>
                </c:pt>
                <c:pt idx="202">
                  <c:v>3.6</c:v>
                </c:pt>
                <c:pt idx="203">
                  <c:v>4.3</c:v>
                </c:pt>
                <c:pt idx="204">
                  <c:v>8.6</c:v>
                </c:pt>
                <c:pt idx="205">
                  <c:v>6.5</c:v>
                </c:pt>
                <c:pt idx="206">
                  <c:v>6.8</c:v>
                </c:pt>
                <c:pt idx="207">
                  <c:v>9.6999999999999993</c:v>
                </c:pt>
                <c:pt idx="208">
                  <c:v>6.1</c:v>
                </c:pt>
                <c:pt idx="209">
                  <c:v>8.6</c:v>
                </c:pt>
                <c:pt idx="210">
                  <c:v>7.6</c:v>
                </c:pt>
                <c:pt idx="211">
                  <c:v>6.5</c:v>
                </c:pt>
                <c:pt idx="212">
                  <c:v>9</c:v>
                </c:pt>
                <c:pt idx="213">
                  <c:v>6.8</c:v>
                </c:pt>
                <c:pt idx="214">
                  <c:v>7.2</c:v>
                </c:pt>
                <c:pt idx="215">
                  <c:v>4.7</c:v>
                </c:pt>
                <c:pt idx="216">
                  <c:v>8.6</c:v>
                </c:pt>
                <c:pt idx="217">
                  <c:v>5</c:v>
                </c:pt>
                <c:pt idx="218">
                  <c:v>8.3000000000000007</c:v>
                </c:pt>
                <c:pt idx="219">
                  <c:v>8.6</c:v>
                </c:pt>
                <c:pt idx="220">
                  <c:v>8.3000000000000007</c:v>
                </c:pt>
                <c:pt idx="221">
                  <c:v>7.6</c:v>
                </c:pt>
                <c:pt idx="222">
                  <c:v>6.5</c:v>
                </c:pt>
                <c:pt idx="223">
                  <c:v>10.1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6.1</c:v>
                </c:pt>
                <c:pt idx="227">
                  <c:v>10.8</c:v>
                </c:pt>
                <c:pt idx="228">
                  <c:v>7.6</c:v>
                </c:pt>
                <c:pt idx="229">
                  <c:v>9.4</c:v>
                </c:pt>
                <c:pt idx="230">
                  <c:v>7.6</c:v>
                </c:pt>
                <c:pt idx="231">
                  <c:v>9.4</c:v>
                </c:pt>
                <c:pt idx="232">
                  <c:v>7.2</c:v>
                </c:pt>
                <c:pt idx="233">
                  <c:v>4.3</c:v>
                </c:pt>
                <c:pt idx="234">
                  <c:v>5.4</c:v>
                </c:pt>
                <c:pt idx="235">
                  <c:v>6.8</c:v>
                </c:pt>
                <c:pt idx="236">
                  <c:v>9.4</c:v>
                </c:pt>
                <c:pt idx="237">
                  <c:v>8.3000000000000007</c:v>
                </c:pt>
                <c:pt idx="238">
                  <c:v>6.1</c:v>
                </c:pt>
                <c:pt idx="239">
                  <c:v>4</c:v>
                </c:pt>
                <c:pt idx="240">
                  <c:v>6.1</c:v>
                </c:pt>
                <c:pt idx="241">
                  <c:v>4.3</c:v>
                </c:pt>
                <c:pt idx="242">
                  <c:v>5.4</c:v>
                </c:pt>
                <c:pt idx="243">
                  <c:v>8.3000000000000007</c:v>
                </c:pt>
                <c:pt idx="244">
                  <c:v>12.2</c:v>
                </c:pt>
                <c:pt idx="245">
                  <c:v>5.4</c:v>
                </c:pt>
                <c:pt idx="246">
                  <c:v>5.8</c:v>
                </c:pt>
                <c:pt idx="247">
                  <c:v>7.2</c:v>
                </c:pt>
                <c:pt idx="248">
                  <c:v>7.2</c:v>
                </c:pt>
                <c:pt idx="249">
                  <c:v>7.6</c:v>
                </c:pt>
                <c:pt idx="250">
                  <c:v>5.8</c:v>
                </c:pt>
                <c:pt idx="251">
                  <c:v>6.1</c:v>
                </c:pt>
                <c:pt idx="252">
                  <c:v>4.7</c:v>
                </c:pt>
                <c:pt idx="253">
                  <c:v>6.8</c:v>
                </c:pt>
                <c:pt idx="254">
                  <c:v>7.2</c:v>
                </c:pt>
                <c:pt idx="255">
                  <c:v>9</c:v>
                </c:pt>
                <c:pt idx="256">
                  <c:v>8.6</c:v>
                </c:pt>
                <c:pt idx="257">
                  <c:v>4.7</c:v>
                </c:pt>
                <c:pt idx="258">
                  <c:v>7.2</c:v>
                </c:pt>
                <c:pt idx="259">
                  <c:v>7.2</c:v>
                </c:pt>
                <c:pt idx="260">
                  <c:v>12.2</c:v>
                </c:pt>
                <c:pt idx="261">
                  <c:v>11.2</c:v>
                </c:pt>
                <c:pt idx="262">
                  <c:v>8.3000000000000007</c:v>
                </c:pt>
                <c:pt idx="263">
                  <c:v>8.6</c:v>
                </c:pt>
                <c:pt idx="264">
                  <c:v>10.4</c:v>
                </c:pt>
                <c:pt idx="265">
                  <c:v>8.3000000000000007</c:v>
                </c:pt>
                <c:pt idx="266">
                  <c:v>13.3</c:v>
                </c:pt>
                <c:pt idx="267">
                  <c:v>9.4</c:v>
                </c:pt>
                <c:pt idx="268">
                  <c:v>6.8</c:v>
                </c:pt>
                <c:pt idx="269">
                  <c:v>13.3</c:v>
                </c:pt>
                <c:pt idx="270">
                  <c:v>12.2</c:v>
                </c:pt>
                <c:pt idx="271">
                  <c:v>9</c:v>
                </c:pt>
                <c:pt idx="272">
                  <c:v>8.6</c:v>
                </c:pt>
                <c:pt idx="273">
                  <c:v>4.7</c:v>
                </c:pt>
                <c:pt idx="274">
                  <c:v>7.9</c:v>
                </c:pt>
                <c:pt idx="275">
                  <c:v>9</c:v>
                </c:pt>
                <c:pt idx="276">
                  <c:v>6.5</c:v>
                </c:pt>
                <c:pt idx="277">
                  <c:v>16.899999999999999</c:v>
                </c:pt>
                <c:pt idx="278">
                  <c:v>7.6</c:v>
                </c:pt>
                <c:pt idx="279">
                  <c:v>7.6</c:v>
                </c:pt>
                <c:pt idx="280">
                  <c:v>10.1</c:v>
                </c:pt>
                <c:pt idx="281">
                  <c:v>6.1</c:v>
                </c:pt>
                <c:pt idx="282">
                  <c:v>2.5</c:v>
                </c:pt>
                <c:pt idx="283">
                  <c:v>4</c:v>
                </c:pt>
                <c:pt idx="284">
                  <c:v>6.5</c:v>
                </c:pt>
                <c:pt idx="285">
                  <c:v>7.9</c:v>
                </c:pt>
                <c:pt idx="286">
                  <c:v>5.4</c:v>
                </c:pt>
                <c:pt idx="287">
                  <c:v>5.4</c:v>
                </c:pt>
                <c:pt idx="288">
                  <c:v>5.8</c:v>
                </c:pt>
                <c:pt idx="289">
                  <c:v>7.6</c:v>
                </c:pt>
                <c:pt idx="290">
                  <c:v>6.1</c:v>
                </c:pt>
                <c:pt idx="291">
                  <c:v>2.9</c:v>
                </c:pt>
                <c:pt idx="292">
                  <c:v>5.8</c:v>
                </c:pt>
                <c:pt idx="293">
                  <c:v>3.2</c:v>
                </c:pt>
                <c:pt idx="294">
                  <c:v>2.9</c:v>
                </c:pt>
                <c:pt idx="295">
                  <c:v>4.7</c:v>
                </c:pt>
                <c:pt idx="296">
                  <c:v>3.6</c:v>
                </c:pt>
                <c:pt idx="297">
                  <c:v>7.2</c:v>
                </c:pt>
                <c:pt idx="298">
                  <c:v>6.1</c:v>
                </c:pt>
                <c:pt idx="299">
                  <c:v>3.2</c:v>
                </c:pt>
                <c:pt idx="300">
                  <c:v>5.8</c:v>
                </c:pt>
                <c:pt idx="301">
                  <c:v>6.5</c:v>
                </c:pt>
                <c:pt idx="302">
                  <c:v>6.1</c:v>
                </c:pt>
                <c:pt idx="303">
                  <c:v>7.2</c:v>
                </c:pt>
                <c:pt idx="304">
                  <c:v>5.8</c:v>
                </c:pt>
                <c:pt idx="305">
                  <c:v>5</c:v>
                </c:pt>
                <c:pt idx="306">
                  <c:v>4.3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2.5</c:v>
                </c:pt>
                <c:pt idx="336">
                  <c:v>4.7</c:v>
                </c:pt>
                <c:pt idx="337">
                  <c:v>3.6</c:v>
                </c:pt>
                <c:pt idx="338">
                  <c:v>4.7</c:v>
                </c:pt>
                <c:pt idx="339">
                  <c:v>4.3</c:v>
                </c:pt>
                <c:pt idx="340">
                  <c:v>5</c:v>
                </c:pt>
                <c:pt idx="341">
                  <c:v>4.7</c:v>
                </c:pt>
                <c:pt idx="342">
                  <c:v>3.6</c:v>
                </c:pt>
                <c:pt idx="343">
                  <c:v>3.2</c:v>
                </c:pt>
                <c:pt idx="344">
                  <c:v>4.3</c:v>
                </c:pt>
                <c:pt idx="345">
                  <c:v>3.6</c:v>
                </c:pt>
                <c:pt idx="346">
                  <c:v>5</c:v>
                </c:pt>
                <c:pt idx="347">
                  <c:v>4</c:v>
                </c:pt>
                <c:pt idx="348">
                  <c:v>4.7</c:v>
                </c:pt>
                <c:pt idx="349">
                  <c:v>7.9</c:v>
                </c:pt>
                <c:pt idx="350">
                  <c:v>5.4</c:v>
                </c:pt>
                <c:pt idx="351">
                  <c:v>4</c:v>
                </c:pt>
                <c:pt idx="352">
                  <c:v>4.3</c:v>
                </c:pt>
                <c:pt idx="353">
                  <c:v>5.4</c:v>
                </c:pt>
                <c:pt idx="354">
                  <c:v>3.6</c:v>
                </c:pt>
                <c:pt idx="355">
                  <c:v>4.3</c:v>
                </c:pt>
                <c:pt idx="356">
                  <c:v>5</c:v>
                </c:pt>
                <c:pt idx="357">
                  <c:v>4.7</c:v>
                </c:pt>
                <c:pt idx="358">
                  <c:v>4.7</c:v>
                </c:pt>
                <c:pt idx="359">
                  <c:v>6.1</c:v>
                </c:pt>
                <c:pt idx="360">
                  <c:v>6.8</c:v>
                </c:pt>
                <c:pt idx="361">
                  <c:v>6.5</c:v>
                </c:pt>
                <c:pt idx="362">
                  <c:v>5.8</c:v>
                </c:pt>
                <c:pt idx="363">
                  <c:v>5.8</c:v>
                </c:pt>
                <c:pt idx="364">
                  <c:v>5</c:v>
                </c:pt>
                <c:pt idx="365">
                  <c:v>4.3</c:v>
                </c:pt>
                <c:pt idx="366">
                  <c:v>5.8</c:v>
                </c:pt>
                <c:pt idx="367">
                  <c:v>5.8</c:v>
                </c:pt>
                <c:pt idx="368">
                  <c:v>5</c:v>
                </c:pt>
                <c:pt idx="369">
                  <c:v>3.6</c:v>
                </c:pt>
                <c:pt idx="370">
                  <c:v>3.6</c:v>
                </c:pt>
                <c:pt idx="371">
                  <c:v>3.2</c:v>
                </c:pt>
                <c:pt idx="372">
                  <c:v>4</c:v>
                </c:pt>
                <c:pt idx="373">
                  <c:v>4.3</c:v>
                </c:pt>
                <c:pt idx="374">
                  <c:v>7.2</c:v>
                </c:pt>
                <c:pt idx="375">
                  <c:v>5.4</c:v>
                </c:pt>
                <c:pt idx="376">
                  <c:v>4.3</c:v>
                </c:pt>
                <c:pt idx="377">
                  <c:v>5.8</c:v>
                </c:pt>
                <c:pt idx="378">
                  <c:v>3.2</c:v>
                </c:pt>
                <c:pt idx="379">
                  <c:v>6.8</c:v>
                </c:pt>
                <c:pt idx="380">
                  <c:v>3.6</c:v>
                </c:pt>
                <c:pt idx="381">
                  <c:v>4</c:v>
                </c:pt>
                <c:pt idx="382">
                  <c:v>9.6999999999999993</c:v>
                </c:pt>
                <c:pt idx="383">
                  <c:v>6.8</c:v>
                </c:pt>
                <c:pt idx="384">
                  <c:v>3.6</c:v>
                </c:pt>
                <c:pt idx="385">
                  <c:v>4.3</c:v>
                </c:pt>
                <c:pt idx="386">
                  <c:v>6.1</c:v>
                </c:pt>
                <c:pt idx="387">
                  <c:v>6.1</c:v>
                </c:pt>
                <c:pt idx="388">
                  <c:v>4</c:v>
                </c:pt>
                <c:pt idx="389">
                  <c:v>5.4</c:v>
                </c:pt>
                <c:pt idx="390">
                  <c:v>6.1</c:v>
                </c:pt>
                <c:pt idx="391">
                  <c:v>5.4</c:v>
                </c:pt>
                <c:pt idx="392">
                  <c:v>6.5</c:v>
                </c:pt>
                <c:pt idx="393">
                  <c:v>6.8</c:v>
                </c:pt>
                <c:pt idx="394">
                  <c:v>7.2</c:v>
                </c:pt>
                <c:pt idx="395">
                  <c:v>6.8</c:v>
                </c:pt>
                <c:pt idx="396">
                  <c:v>5.8</c:v>
                </c:pt>
                <c:pt idx="397">
                  <c:v>7.9</c:v>
                </c:pt>
                <c:pt idx="398">
                  <c:v>9</c:v>
                </c:pt>
                <c:pt idx="399">
                  <c:v>7.9</c:v>
                </c:pt>
                <c:pt idx="400">
                  <c:v>5.8</c:v>
                </c:pt>
                <c:pt idx="401">
                  <c:v>9</c:v>
                </c:pt>
                <c:pt idx="402">
                  <c:v>6.5</c:v>
                </c:pt>
                <c:pt idx="403">
                  <c:v>5.4</c:v>
                </c:pt>
                <c:pt idx="404">
                  <c:v>9.4</c:v>
                </c:pt>
                <c:pt idx="405">
                  <c:v>10.4</c:v>
                </c:pt>
                <c:pt idx="406">
                  <c:v>6.8</c:v>
                </c:pt>
                <c:pt idx="407">
                  <c:v>11.5</c:v>
                </c:pt>
                <c:pt idx="408">
                  <c:v>7.2</c:v>
                </c:pt>
                <c:pt idx="409">
                  <c:v>8.3000000000000007</c:v>
                </c:pt>
                <c:pt idx="410">
                  <c:v>5.4</c:v>
                </c:pt>
                <c:pt idx="411">
                  <c:v>8.6</c:v>
                </c:pt>
                <c:pt idx="412">
                  <c:v>9</c:v>
                </c:pt>
                <c:pt idx="413">
                  <c:v>7.9</c:v>
                </c:pt>
                <c:pt idx="414">
                  <c:v>7.2</c:v>
                </c:pt>
                <c:pt idx="415">
                  <c:v>5.8</c:v>
                </c:pt>
                <c:pt idx="416">
                  <c:v>7.6</c:v>
                </c:pt>
                <c:pt idx="417">
                  <c:v>8.3000000000000007</c:v>
                </c:pt>
                <c:pt idx="418">
                  <c:v>3.6</c:v>
                </c:pt>
                <c:pt idx="419">
                  <c:v>7.9</c:v>
                </c:pt>
                <c:pt idx="420">
                  <c:v>6.5</c:v>
                </c:pt>
                <c:pt idx="421">
                  <c:v>9.6999999999999993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8.3000000000000007</c:v>
                </c:pt>
                <c:pt idx="425">
                  <c:v>5</c:v>
                </c:pt>
                <c:pt idx="426">
                  <c:v>4.7</c:v>
                </c:pt>
                <c:pt idx="427">
                  <c:v>7.2</c:v>
                </c:pt>
                <c:pt idx="428">
                  <c:v>6.8</c:v>
                </c:pt>
                <c:pt idx="429">
                  <c:v>7.9</c:v>
                </c:pt>
                <c:pt idx="430">
                  <c:v>6.1</c:v>
                </c:pt>
                <c:pt idx="431">
                  <c:v>8.6</c:v>
                </c:pt>
                <c:pt idx="432">
                  <c:v>6.5</c:v>
                </c:pt>
                <c:pt idx="433">
                  <c:v>7.2</c:v>
                </c:pt>
                <c:pt idx="434">
                  <c:v>8.6</c:v>
                </c:pt>
                <c:pt idx="435">
                  <c:v>4.7</c:v>
                </c:pt>
                <c:pt idx="436">
                  <c:v>4</c:v>
                </c:pt>
                <c:pt idx="437">
                  <c:v>10.4</c:v>
                </c:pt>
                <c:pt idx="438">
                  <c:v>8.3000000000000007</c:v>
                </c:pt>
                <c:pt idx="439">
                  <c:v>6.1</c:v>
                </c:pt>
                <c:pt idx="440">
                  <c:v>9.4</c:v>
                </c:pt>
                <c:pt idx="441">
                  <c:v>6.8</c:v>
                </c:pt>
                <c:pt idx="442">
                  <c:v>4</c:v>
                </c:pt>
                <c:pt idx="443">
                  <c:v>13</c:v>
                </c:pt>
                <c:pt idx="444">
                  <c:v>6.8</c:v>
                </c:pt>
                <c:pt idx="445">
                  <c:v>6.1</c:v>
                </c:pt>
                <c:pt idx="446">
                  <c:v>6.8</c:v>
                </c:pt>
                <c:pt idx="447">
                  <c:v>5.8</c:v>
                </c:pt>
                <c:pt idx="448">
                  <c:v>5.4</c:v>
                </c:pt>
                <c:pt idx="449">
                  <c:v>6.5</c:v>
                </c:pt>
                <c:pt idx="450">
                  <c:v>7.2</c:v>
                </c:pt>
                <c:pt idx="451">
                  <c:v>8.6</c:v>
                </c:pt>
                <c:pt idx="452">
                  <c:v>9</c:v>
                </c:pt>
                <c:pt idx="453">
                  <c:v>8.3000000000000007</c:v>
                </c:pt>
                <c:pt idx="454">
                  <c:v>7.2</c:v>
                </c:pt>
                <c:pt idx="455">
                  <c:v>8.3000000000000007</c:v>
                </c:pt>
                <c:pt idx="456">
                  <c:v>6.5</c:v>
                </c:pt>
                <c:pt idx="457">
                  <c:v>9</c:v>
                </c:pt>
                <c:pt idx="458">
                  <c:v>11.5</c:v>
                </c:pt>
                <c:pt idx="459">
                  <c:v>10.1</c:v>
                </c:pt>
                <c:pt idx="460">
                  <c:v>10.8</c:v>
                </c:pt>
                <c:pt idx="461">
                  <c:v>4.3</c:v>
                </c:pt>
                <c:pt idx="462">
                  <c:v>11.5</c:v>
                </c:pt>
                <c:pt idx="463">
                  <c:v>8.3000000000000007</c:v>
                </c:pt>
                <c:pt idx="464">
                  <c:v>6.1</c:v>
                </c:pt>
                <c:pt idx="465">
                  <c:v>5</c:v>
                </c:pt>
                <c:pt idx="466">
                  <c:v>9.6999999999999993</c:v>
                </c:pt>
                <c:pt idx="467">
                  <c:v>9.4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6.5</c:v>
                </c:pt>
                <c:pt idx="471">
                  <c:v>7.2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7.2</c:v>
                </c:pt>
                <c:pt idx="476">
                  <c:v>13.7</c:v>
                </c:pt>
                <c:pt idx="47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-2.8000000000000007</c:v>
                </c:pt>
                <c:pt idx="400">
                  <c:v>-2.9000000000000004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-2.6999999999999993</c:v>
                </c:pt>
                <c:pt idx="417">
                  <c:v>-2.6999999999999993</c:v>
                </c:pt>
                <c:pt idx="418">
                  <c:v>-2.6999999999999993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-2.6999999999999993</c:v>
                </c:pt>
                <c:pt idx="423">
                  <c:v>-2.7999999999999989</c:v>
                </c:pt>
                <c:pt idx="424">
                  <c:v>-2.6999999999999993</c:v>
                </c:pt>
                <c:pt idx="425">
                  <c:v>-2.6999999999999993</c:v>
                </c:pt>
                <c:pt idx="426">
                  <c:v>-2.6999999999999993</c:v>
                </c:pt>
                <c:pt idx="427">
                  <c:v>-2.6999999999999993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-2.5999999999999996</c:v>
                </c:pt>
                <c:pt idx="441">
                  <c:v>-2.5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-2.6000000000000014</c:v>
                </c:pt>
                <c:pt idx="446">
                  <c:v>-2.6000000000000014</c:v>
                </c:pt>
                <c:pt idx="447">
                  <c:v>-2.5</c:v>
                </c:pt>
                <c:pt idx="448">
                  <c:v>-2.5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-2.3999999999999986</c:v>
                </c:pt>
                <c:pt idx="453">
                  <c:v>-2.5</c:v>
                </c:pt>
                <c:pt idx="454">
                  <c:v>-2.3999999999999986</c:v>
                </c:pt>
                <c:pt idx="455">
                  <c:v>-2.3999999999999986</c:v>
                </c:pt>
                <c:pt idx="456">
                  <c:v>-2.3999999999999986</c:v>
                </c:pt>
                <c:pt idx="457">
                  <c:v>-2.3999999999999986</c:v>
                </c:pt>
                <c:pt idx="458">
                  <c:v>-2.3999999999999986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-2.3999999999999986</c:v>
                </c:pt>
                <c:pt idx="470">
                  <c:v>-2.3999999999999986</c:v>
                </c:pt>
                <c:pt idx="471">
                  <c:v>-2.4000000000000004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</c:v>
                </c:pt>
                <c:pt idx="475">
                  <c:v>-2.4000000000000004</c:v>
                </c:pt>
                <c:pt idx="476">
                  <c:v>-2.5</c:v>
                </c:pt>
                <c:pt idx="477">
                  <c:v>-2.5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12 décembre 2025 à 08:10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22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Y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123825</xdr:colOff>
      <xdr:row>34</xdr:row>
      <xdr:rowOff>47625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67722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63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47700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42 h 15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X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590550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X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23899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X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590550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U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16.9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U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61999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X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38525"/>
          <a:ext cx="3509169" cy="275708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180976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180976</xdr:colOff>
      <xdr:row>19</xdr:row>
      <xdr:rowOff>76200</xdr:rowOff>
    </xdr:from>
    <xdr:to>
      <xdr:col>22</xdr:col>
      <xdr:colOff>432603</xdr:colOff>
      <xdr:row>27</xdr:row>
      <xdr:rowOff>52575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487276" y="374332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333376</xdr:colOff>
      <xdr:row>18</xdr:row>
      <xdr:rowOff>104775</xdr:rowOff>
    </xdr:from>
    <xdr:to>
      <xdr:col>15</xdr:col>
      <xdr:colOff>590401</xdr:colOff>
      <xdr:row>26</xdr:row>
      <xdr:rowOff>81150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74C55CF6-DC56-B32A-B835-6218D0769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53401" y="3581400"/>
          <a:ext cx="3676500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08:10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X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X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08:10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7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28575</xdr:colOff>
      <xdr:row>0</xdr:row>
      <xdr:rowOff>180975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5950" y="1809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8" sqref="V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1.7604166666666665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8.6999999999999993</v>
      </c>
      <c r="C5" s="130"/>
      <c r="D5" s="129">
        <f>VLOOKUP($B5,$E$9:$R$2617,14,0)</f>
        <v>0.242361111111111</v>
      </c>
      <c r="E5" s="128">
        <f>MIN($B$9:$B$1448)</f>
        <v>9.1999999999999993</v>
      </c>
      <c r="F5" s="127"/>
      <c r="G5" s="126">
        <f>VLOOKUP($E5,$B$9:$R$1448,17,0)</f>
        <v>0.234722222222222</v>
      </c>
      <c r="H5" s="125">
        <f>MAX($B$9:$B$1448)</f>
        <v>10.8</v>
      </c>
      <c r="I5" s="124"/>
      <c r="J5" s="123">
        <f>VLOOKUP($H5,$B$9:$R$1448,17,0)</f>
        <v>0.120138888888889</v>
      </c>
      <c r="K5" s="91">
        <f>MAX($G$9:$G$1448)</f>
        <v>16.899999999999999</v>
      </c>
      <c r="L5" s="106"/>
      <c r="M5" s="122">
        <f>VLOOKUP($K5,$G$9:$R$1448,12,0)</f>
        <v>0.19236111111111101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16.899999999999999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16.899999999999999</v>
      </c>
      <c r="L7" s="90"/>
      <c r="M7" s="89">
        <f>VLOOKUP($K5,$G$9:$R$1448,12,0)</f>
        <v>0.19236111111111101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16.899999999999999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92</v>
      </c>
      <c r="D9" s="2">
        <v>9.4</v>
      </c>
      <c r="E9" s="2">
        <v>10.6</v>
      </c>
      <c r="F9" s="2">
        <v>3.6</v>
      </c>
      <c r="G9" s="2">
        <v>4.7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10.7</v>
      </c>
      <c r="Q9">
        <v>10.7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92</v>
      </c>
      <c r="D10" s="2">
        <v>9.4</v>
      </c>
      <c r="E10" s="2">
        <v>10.6</v>
      </c>
      <c r="F10" s="2">
        <v>3.6</v>
      </c>
      <c r="G10" s="2">
        <v>4.7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10.7</v>
      </c>
      <c r="Q10">
        <v>10.7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31" t="s">
        <v>29</v>
      </c>
      <c r="AG10" s="632"/>
      <c r="AH10" s="632"/>
      <c r="AI10" s="632"/>
      <c r="AJ10" s="63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92</v>
      </c>
      <c r="D11" s="2">
        <v>9.4</v>
      </c>
      <c r="E11" s="2">
        <v>10.6</v>
      </c>
      <c r="F11" s="2">
        <v>4.7</v>
      </c>
      <c r="G11" s="2">
        <v>6.8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10.7</v>
      </c>
      <c r="Q11">
        <v>10.7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92</v>
      </c>
      <c r="D12" s="2">
        <v>9.4</v>
      </c>
      <c r="E12" s="2">
        <v>10.6</v>
      </c>
      <c r="F12" s="2">
        <v>2.9</v>
      </c>
      <c r="G12" s="2">
        <v>5.8</v>
      </c>
      <c r="H12" s="2">
        <v>1015.4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10.7</v>
      </c>
      <c r="Q12">
        <v>10.7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10.6</v>
      </c>
      <c r="C13" s="2">
        <v>92</v>
      </c>
      <c r="D13" s="2">
        <v>9.4</v>
      </c>
      <c r="E13" s="2">
        <v>10.6</v>
      </c>
      <c r="F13" s="2">
        <v>5.4</v>
      </c>
      <c r="G13" s="2">
        <v>6.1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10.7</v>
      </c>
      <c r="Q13">
        <v>10.7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92</v>
      </c>
      <c r="D14" s="2">
        <v>9.4</v>
      </c>
      <c r="E14" s="2">
        <v>10.6</v>
      </c>
      <c r="F14" s="2">
        <v>3.2</v>
      </c>
      <c r="G14" s="2">
        <v>4</v>
      </c>
      <c r="H14" s="2">
        <v>1015.4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10.7</v>
      </c>
      <c r="Q14">
        <v>10.7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10.5</v>
      </c>
      <c r="C15" s="2">
        <v>92</v>
      </c>
      <c r="D15" s="2">
        <v>9.3000000000000007</v>
      </c>
      <c r="E15" s="2">
        <v>10.5</v>
      </c>
      <c r="F15" s="2">
        <v>5</v>
      </c>
      <c r="G15" s="2">
        <v>6.8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10.7</v>
      </c>
      <c r="Q15">
        <v>10.7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10.6</v>
      </c>
      <c r="C16" s="2">
        <v>92</v>
      </c>
      <c r="D16" s="2">
        <v>9.4</v>
      </c>
      <c r="E16" s="2">
        <v>10.6</v>
      </c>
      <c r="F16" s="2">
        <v>5.4</v>
      </c>
      <c r="G16" s="2">
        <v>5.4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10.7</v>
      </c>
      <c r="Q16">
        <v>10.7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10.6</v>
      </c>
      <c r="C17" s="2">
        <v>92</v>
      </c>
      <c r="D17" s="2">
        <v>9.4</v>
      </c>
      <c r="E17" s="2">
        <v>10.6</v>
      </c>
      <c r="F17" s="2">
        <v>3.6</v>
      </c>
      <c r="G17" s="2">
        <v>8.6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10.7</v>
      </c>
      <c r="Q17">
        <v>10.7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10.5</v>
      </c>
      <c r="C18" s="2">
        <v>92</v>
      </c>
      <c r="D18" s="2">
        <v>9.3000000000000007</v>
      </c>
      <c r="E18" s="2">
        <v>10.5</v>
      </c>
      <c r="F18" s="2">
        <v>9</v>
      </c>
      <c r="G18" s="2">
        <v>9</v>
      </c>
      <c r="H18" s="2">
        <v>1015.4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10.7</v>
      </c>
      <c r="Q18">
        <v>10.7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10.5</v>
      </c>
      <c r="C19" s="2">
        <v>92</v>
      </c>
      <c r="D19" s="2">
        <v>9.3000000000000007</v>
      </c>
      <c r="E19" s="2">
        <v>10.5</v>
      </c>
      <c r="F19" s="2">
        <v>5.4</v>
      </c>
      <c r="G19" s="2">
        <v>7.9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10.7</v>
      </c>
      <c r="Q19">
        <v>10.7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10.5</v>
      </c>
      <c r="C20" s="2">
        <v>92</v>
      </c>
      <c r="D20" s="2">
        <v>9.3000000000000007</v>
      </c>
      <c r="E20" s="2">
        <v>10.5</v>
      </c>
      <c r="F20" s="2">
        <v>4.3</v>
      </c>
      <c r="G20" s="2">
        <v>5.4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10.7</v>
      </c>
      <c r="Q20">
        <v>10.7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10.5</v>
      </c>
      <c r="C21" s="2">
        <v>92</v>
      </c>
      <c r="D21" s="2">
        <v>9.3000000000000007</v>
      </c>
      <c r="E21" s="2">
        <v>10.5</v>
      </c>
      <c r="F21" s="2">
        <v>4.3</v>
      </c>
      <c r="G21" s="2">
        <v>6.8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10.7</v>
      </c>
      <c r="Q21">
        <v>10.7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10.5</v>
      </c>
      <c r="C22" s="2">
        <v>92</v>
      </c>
      <c r="D22" s="2">
        <v>9.3000000000000007</v>
      </c>
      <c r="E22" s="2">
        <v>10.5</v>
      </c>
      <c r="F22" s="2">
        <v>7.6</v>
      </c>
      <c r="G22" s="2">
        <v>7.9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10.7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10.5</v>
      </c>
      <c r="C23" s="2">
        <v>92</v>
      </c>
      <c r="D23" s="2">
        <v>9.3000000000000007</v>
      </c>
      <c r="E23" s="2">
        <v>10.5</v>
      </c>
      <c r="F23" s="2">
        <v>6.5</v>
      </c>
      <c r="G23" s="2">
        <v>9</v>
      </c>
      <c r="H23" s="2">
        <v>1015.4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10.7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10.5</v>
      </c>
      <c r="C24" s="2">
        <v>92</v>
      </c>
      <c r="D24" s="2">
        <v>9.3000000000000007</v>
      </c>
      <c r="E24" s="2">
        <v>10.5</v>
      </c>
      <c r="F24" s="2">
        <v>7.6</v>
      </c>
      <c r="G24" s="2">
        <v>7.6</v>
      </c>
      <c r="H24" s="2">
        <v>1015.4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10.7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10.5</v>
      </c>
      <c r="C25" s="2">
        <v>92</v>
      </c>
      <c r="D25" s="2">
        <v>9.3000000000000007</v>
      </c>
      <c r="E25" s="2">
        <v>10.5</v>
      </c>
      <c r="F25" s="2">
        <v>5.4</v>
      </c>
      <c r="G25" s="2">
        <v>8.6</v>
      </c>
      <c r="H25" s="2">
        <v>1015.3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10.7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10.5</v>
      </c>
      <c r="C26" s="2">
        <v>92</v>
      </c>
      <c r="D26" s="2">
        <v>9.3000000000000007</v>
      </c>
      <c r="E26" s="2">
        <v>10.5</v>
      </c>
      <c r="F26" s="2">
        <v>3.6</v>
      </c>
      <c r="G26" s="2">
        <v>5.8</v>
      </c>
      <c r="H26" s="2">
        <v>1015.4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10.7</v>
      </c>
      <c r="Q26">
        <v>10.7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10.5</v>
      </c>
      <c r="C27" s="2">
        <v>92</v>
      </c>
      <c r="D27" s="2">
        <v>9.3000000000000007</v>
      </c>
      <c r="E27" s="2">
        <v>10.5</v>
      </c>
      <c r="F27" s="2">
        <v>4</v>
      </c>
      <c r="G27" s="2">
        <v>5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10.7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10.5</v>
      </c>
      <c r="C28" s="2">
        <v>92</v>
      </c>
      <c r="D28" s="2">
        <v>9.3000000000000007</v>
      </c>
      <c r="E28" s="2">
        <v>10.5</v>
      </c>
      <c r="F28" s="2">
        <v>1.8</v>
      </c>
      <c r="G28" s="2">
        <v>2.9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10.7</v>
      </c>
      <c r="Q28">
        <v>10.7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10.5</v>
      </c>
      <c r="C29" s="2">
        <v>92</v>
      </c>
      <c r="D29" s="2">
        <v>9.3000000000000007</v>
      </c>
      <c r="E29" s="2">
        <v>10.5</v>
      </c>
      <c r="F29" s="2">
        <v>2.9</v>
      </c>
      <c r="G29" s="2">
        <v>6.8</v>
      </c>
      <c r="H29" s="2">
        <v>1015.2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10.7</v>
      </c>
      <c r="Q29">
        <v>10.7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10.5</v>
      </c>
      <c r="C30" s="2">
        <v>92</v>
      </c>
      <c r="D30" s="2">
        <v>9.3000000000000007</v>
      </c>
      <c r="E30" s="2">
        <v>10.5</v>
      </c>
      <c r="F30" s="2">
        <v>0</v>
      </c>
      <c r="G30" s="2">
        <v>3.6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10.7</v>
      </c>
      <c r="Q30">
        <v>10.7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10.5</v>
      </c>
      <c r="C31" s="2">
        <v>92</v>
      </c>
      <c r="D31" s="2">
        <v>9.3000000000000007</v>
      </c>
      <c r="E31" s="2">
        <v>10.5</v>
      </c>
      <c r="F31" s="2">
        <v>5</v>
      </c>
      <c r="G31" s="2">
        <v>5.8</v>
      </c>
      <c r="H31" s="2">
        <v>1015.2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10.6</v>
      </c>
      <c r="Q31">
        <v>10.7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10.5</v>
      </c>
      <c r="C32" s="2">
        <v>92</v>
      </c>
      <c r="D32" s="2">
        <v>9.3000000000000007</v>
      </c>
      <c r="E32" s="2">
        <v>10.5</v>
      </c>
      <c r="F32" s="2">
        <v>4</v>
      </c>
      <c r="G32" s="2">
        <v>4.7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10.6</v>
      </c>
      <c r="Q32">
        <v>10.7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10.5</v>
      </c>
      <c r="C33" s="2">
        <v>92</v>
      </c>
      <c r="D33" s="2">
        <v>9.3000000000000007</v>
      </c>
      <c r="E33" s="2">
        <v>10.5</v>
      </c>
      <c r="F33" s="2">
        <v>5.4</v>
      </c>
      <c r="G33" s="2">
        <v>5.4</v>
      </c>
      <c r="H33" s="2">
        <v>1015.1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10.6</v>
      </c>
      <c r="Q33">
        <v>10.7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10.5</v>
      </c>
      <c r="C34" s="2">
        <v>92</v>
      </c>
      <c r="D34" s="2">
        <v>9.3000000000000007</v>
      </c>
      <c r="E34" s="2">
        <v>10.5</v>
      </c>
      <c r="F34" s="2">
        <v>4.3</v>
      </c>
      <c r="G34" s="2">
        <v>8.3000000000000007</v>
      </c>
      <c r="H34" s="2">
        <v>1015.3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10.6</v>
      </c>
      <c r="Q34">
        <v>10.7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10.5</v>
      </c>
      <c r="C35" s="2">
        <v>92</v>
      </c>
      <c r="D35" s="2">
        <v>9.3000000000000007</v>
      </c>
      <c r="E35" s="2">
        <v>10.5</v>
      </c>
      <c r="F35" s="2">
        <v>6.8</v>
      </c>
      <c r="G35" s="2">
        <v>7.9</v>
      </c>
      <c r="H35" s="2">
        <v>1015.2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10.6</v>
      </c>
      <c r="Q35">
        <v>10.6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10.5</v>
      </c>
      <c r="C36" s="2">
        <v>92</v>
      </c>
      <c r="D36" s="2">
        <v>9.3000000000000007</v>
      </c>
      <c r="E36" s="2">
        <v>10.5</v>
      </c>
      <c r="F36" s="2">
        <v>5</v>
      </c>
      <c r="G36" s="2">
        <v>9.4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10.6</v>
      </c>
      <c r="Q36">
        <v>10.6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10.5</v>
      </c>
      <c r="C37" s="2">
        <v>92</v>
      </c>
      <c r="D37" s="2">
        <v>9.3000000000000007</v>
      </c>
      <c r="E37" s="2">
        <v>10.5</v>
      </c>
      <c r="F37" s="2">
        <v>5</v>
      </c>
      <c r="G37" s="2">
        <v>8.3000000000000007</v>
      </c>
      <c r="H37" s="2">
        <v>1015.2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10.6</v>
      </c>
      <c r="Q37">
        <v>10.6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10.5</v>
      </c>
      <c r="C38" s="2">
        <v>92</v>
      </c>
      <c r="D38" s="2">
        <v>9.3000000000000007</v>
      </c>
      <c r="E38" s="2">
        <v>10.5</v>
      </c>
      <c r="F38" s="2">
        <v>5.4</v>
      </c>
      <c r="G38" s="2">
        <v>5.8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10.6</v>
      </c>
      <c r="Q38">
        <v>10.7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10.5</v>
      </c>
      <c r="C39" s="2">
        <v>92</v>
      </c>
      <c r="D39" s="2">
        <v>9.3000000000000007</v>
      </c>
      <c r="E39" s="2">
        <v>10.5</v>
      </c>
      <c r="F39" s="2">
        <v>6.5</v>
      </c>
      <c r="G39" s="2">
        <v>6.8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10.6</v>
      </c>
      <c r="Q39">
        <v>10.7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10.5</v>
      </c>
      <c r="C40" s="2">
        <v>92</v>
      </c>
      <c r="D40" s="2">
        <v>9.3000000000000007</v>
      </c>
      <c r="E40" s="2">
        <v>10.5</v>
      </c>
      <c r="F40" s="2">
        <v>7.2</v>
      </c>
      <c r="G40" s="2">
        <v>7.2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10.6</v>
      </c>
      <c r="Q40">
        <v>10.6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10.5</v>
      </c>
      <c r="C41" s="2">
        <v>92</v>
      </c>
      <c r="D41" s="2">
        <v>9.3000000000000007</v>
      </c>
      <c r="E41" s="2">
        <v>10.5</v>
      </c>
      <c r="F41" s="2">
        <v>4.7</v>
      </c>
      <c r="G41" s="2">
        <v>5.8</v>
      </c>
      <c r="H41" s="2">
        <v>1015.2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10.6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10.5</v>
      </c>
      <c r="C42" s="2">
        <v>92</v>
      </c>
      <c r="D42" s="2">
        <v>9.3000000000000007</v>
      </c>
      <c r="E42" s="2">
        <v>10.5</v>
      </c>
      <c r="F42" s="2">
        <v>3.6</v>
      </c>
      <c r="G42" s="2">
        <v>6.1</v>
      </c>
      <c r="H42" s="2">
        <v>1015.1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10.6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10.5</v>
      </c>
      <c r="C43" s="2">
        <v>92</v>
      </c>
      <c r="D43" s="2">
        <v>9.3000000000000007</v>
      </c>
      <c r="E43" s="2">
        <v>10.5</v>
      </c>
      <c r="F43" s="2">
        <v>2.5</v>
      </c>
      <c r="G43" s="2">
        <v>6.1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10.6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10.5</v>
      </c>
      <c r="C44" s="2">
        <v>92</v>
      </c>
      <c r="D44" s="2">
        <v>9.3000000000000007</v>
      </c>
      <c r="E44" s="2">
        <v>10.5</v>
      </c>
      <c r="F44" s="2">
        <v>2.9</v>
      </c>
      <c r="G44" s="2">
        <v>2.9</v>
      </c>
      <c r="H44" s="2">
        <v>1015.1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10.6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10.5</v>
      </c>
      <c r="C45" s="2">
        <v>92</v>
      </c>
      <c r="D45" s="2">
        <v>9.3000000000000007</v>
      </c>
      <c r="E45" s="2">
        <v>10.5</v>
      </c>
      <c r="F45" s="2">
        <v>2.9</v>
      </c>
      <c r="G45" s="2">
        <v>4.7</v>
      </c>
      <c r="H45" s="2">
        <v>1015.1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10.6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10.5</v>
      </c>
      <c r="C46" s="2">
        <v>92</v>
      </c>
      <c r="D46" s="2">
        <v>9.3000000000000007</v>
      </c>
      <c r="E46" s="2">
        <v>10.5</v>
      </c>
      <c r="F46" s="2">
        <v>3.6</v>
      </c>
      <c r="G46" s="2">
        <v>4.3</v>
      </c>
      <c r="H46" s="2">
        <v>1015.3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10.6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92</v>
      </c>
      <c r="D47" s="2">
        <v>9.3000000000000007</v>
      </c>
      <c r="E47" s="2">
        <v>10.5</v>
      </c>
      <c r="F47" s="2">
        <v>7.6</v>
      </c>
      <c r="G47" s="2">
        <v>9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10.6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92</v>
      </c>
      <c r="D48" s="2">
        <v>9.3000000000000007</v>
      </c>
      <c r="E48" s="2">
        <v>10.5</v>
      </c>
      <c r="F48" s="2">
        <v>4</v>
      </c>
      <c r="G48" s="2">
        <v>7.6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10.5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92</v>
      </c>
      <c r="D49" s="2">
        <v>9.3000000000000007</v>
      </c>
      <c r="E49" s="2">
        <v>10.5</v>
      </c>
      <c r="F49" s="2">
        <v>3.6</v>
      </c>
      <c r="G49" s="2">
        <v>3.6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10.5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92</v>
      </c>
      <c r="D50" s="2">
        <v>9.3000000000000007</v>
      </c>
      <c r="E50" s="2">
        <v>10.5</v>
      </c>
      <c r="F50" s="2">
        <v>6.8</v>
      </c>
      <c r="G50" s="2">
        <v>6.8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10.5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10.5</v>
      </c>
      <c r="C51" s="2">
        <v>92</v>
      </c>
      <c r="D51" s="2">
        <v>9.3000000000000007</v>
      </c>
      <c r="E51" s="2">
        <v>10.5</v>
      </c>
      <c r="F51" s="2">
        <v>4.3</v>
      </c>
      <c r="G51" s="2">
        <v>7.6</v>
      </c>
      <c r="H51" s="2">
        <v>1015.2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10.5</v>
      </c>
      <c r="Q51">
        <v>10.5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10.5</v>
      </c>
      <c r="C52" s="2">
        <v>92</v>
      </c>
      <c r="D52" s="2">
        <v>9.3000000000000007</v>
      </c>
      <c r="E52" s="2">
        <v>10.5</v>
      </c>
      <c r="F52" s="2">
        <v>4.7</v>
      </c>
      <c r="G52" s="2">
        <v>4.7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10.5</v>
      </c>
      <c r="Q52">
        <v>10.5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10.5</v>
      </c>
      <c r="C53" s="2">
        <v>92</v>
      </c>
      <c r="D53" s="2">
        <v>9.3000000000000007</v>
      </c>
      <c r="E53" s="2">
        <v>10.5</v>
      </c>
      <c r="F53" s="2">
        <v>2.9</v>
      </c>
      <c r="G53" s="2">
        <v>5.8</v>
      </c>
      <c r="H53" s="2">
        <v>1015.1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10.5</v>
      </c>
      <c r="Q53">
        <v>10.5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10.5</v>
      </c>
      <c r="C54" s="2">
        <v>92</v>
      </c>
      <c r="D54" s="2">
        <v>9.3000000000000007</v>
      </c>
      <c r="E54" s="2">
        <v>10.5</v>
      </c>
      <c r="F54" s="2">
        <v>3.6</v>
      </c>
      <c r="G54" s="2">
        <v>4.3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10.5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10.5</v>
      </c>
      <c r="C55" s="2">
        <v>92</v>
      </c>
      <c r="D55" s="2">
        <v>9.3000000000000007</v>
      </c>
      <c r="E55" s="2">
        <v>10.5</v>
      </c>
      <c r="F55" s="2">
        <v>8.3000000000000007</v>
      </c>
      <c r="G55" s="2">
        <v>8.3000000000000007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10.5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10.5</v>
      </c>
      <c r="C56" s="2">
        <v>92</v>
      </c>
      <c r="D56" s="2">
        <v>9.3000000000000007</v>
      </c>
      <c r="E56" s="2">
        <v>10.5</v>
      </c>
      <c r="F56" s="2">
        <v>5</v>
      </c>
      <c r="G56" s="2">
        <v>7.6</v>
      </c>
      <c r="H56" s="2">
        <v>1015.2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10.5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10.5</v>
      </c>
      <c r="C57" s="2">
        <v>92</v>
      </c>
      <c r="D57" s="2">
        <v>9.3000000000000007</v>
      </c>
      <c r="E57" s="2">
        <v>10.5</v>
      </c>
      <c r="F57" s="2">
        <v>7.6</v>
      </c>
      <c r="G57" s="2">
        <v>8.3000000000000007</v>
      </c>
      <c r="H57" s="2">
        <v>1015.2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10.5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10.5</v>
      </c>
      <c r="C58" s="2">
        <v>92</v>
      </c>
      <c r="D58" s="2">
        <v>9.3000000000000007</v>
      </c>
      <c r="E58" s="2">
        <v>10.5</v>
      </c>
      <c r="F58" s="2">
        <v>6.1</v>
      </c>
      <c r="G58" s="2">
        <v>7.6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10.5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10.5</v>
      </c>
      <c r="C59" s="2">
        <v>92</v>
      </c>
      <c r="D59" s="2">
        <v>9.3000000000000007</v>
      </c>
      <c r="E59" s="2">
        <v>10.5</v>
      </c>
      <c r="F59" s="2">
        <v>10.8</v>
      </c>
      <c r="G59" s="2">
        <v>13.7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10.5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10.5</v>
      </c>
      <c r="C60" s="2">
        <v>92</v>
      </c>
      <c r="D60" s="2">
        <v>9.3000000000000007</v>
      </c>
      <c r="E60" s="2">
        <v>10.5</v>
      </c>
      <c r="F60" s="2">
        <v>7.2</v>
      </c>
      <c r="G60" s="2">
        <v>7.9</v>
      </c>
      <c r="H60" s="2">
        <v>1014.9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10.5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10.5</v>
      </c>
      <c r="C61" s="2">
        <v>92</v>
      </c>
      <c r="D61" s="2">
        <v>9.3000000000000007</v>
      </c>
      <c r="E61" s="2">
        <v>10.5</v>
      </c>
      <c r="F61" s="2">
        <v>6.8</v>
      </c>
      <c r="G61" s="2">
        <v>7.9</v>
      </c>
      <c r="H61" s="2">
        <v>1015.3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10.5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10.5</v>
      </c>
      <c r="C62" s="2">
        <v>92</v>
      </c>
      <c r="D62" s="2">
        <v>9.3000000000000007</v>
      </c>
      <c r="E62" s="2">
        <v>10.5</v>
      </c>
      <c r="F62" s="2">
        <v>4</v>
      </c>
      <c r="G62" s="2">
        <v>9.4</v>
      </c>
      <c r="H62" s="2">
        <v>1014.8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10.5</v>
      </c>
      <c r="Q62">
        <v>10.5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10.5</v>
      </c>
      <c r="C63" s="2">
        <v>92</v>
      </c>
      <c r="D63" s="2">
        <v>9.3000000000000007</v>
      </c>
      <c r="E63" s="2">
        <v>10.5</v>
      </c>
      <c r="F63" s="2">
        <v>7.6</v>
      </c>
      <c r="G63" s="2">
        <v>7.6</v>
      </c>
      <c r="H63" s="2">
        <v>1015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10.5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10.5</v>
      </c>
      <c r="C64" s="2">
        <v>92</v>
      </c>
      <c r="D64" s="2">
        <v>9.3000000000000007</v>
      </c>
      <c r="E64" s="2">
        <v>10.5</v>
      </c>
      <c r="F64" s="2">
        <v>6.5</v>
      </c>
      <c r="G64" s="2">
        <v>7.2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10.5</v>
      </c>
      <c r="Q64">
        <v>10.6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10.5</v>
      </c>
      <c r="C65" s="2">
        <v>92</v>
      </c>
      <c r="D65" s="2">
        <v>9.3000000000000007</v>
      </c>
      <c r="E65" s="2">
        <v>10.5</v>
      </c>
      <c r="F65" s="2">
        <v>6.5</v>
      </c>
      <c r="G65" s="2">
        <v>6.5</v>
      </c>
      <c r="H65" s="2">
        <v>1014.9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10.5</v>
      </c>
      <c r="Q65">
        <v>10.6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10.5</v>
      </c>
      <c r="C66" s="2">
        <v>92</v>
      </c>
      <c r="D66" s="2">
        <v>9.3000000000000007</v>
      </c>
      <c r="E66" s="2">
        <v>10.5</v>
      </c>
      <c r="F66" s="2">
        <v>7.9</v>
      </c>
      <c r="G66" s="2">
        <v>7.9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10.5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10.5</v>
      </c>
      <c r="C67" s="2">
        <v>92</v>
      </c>
      <c r="D67" s="2">
        <v>9.3000000000000007</v>
      </c>
      <c r="E67" s="2">
        <v>10.5</v>
      </c>
      <c r="F67" s="2">
        <v>7.9</v>
      </c>
      <c r="G67" s="2">
        <v>9.6999999999999993</v>
      </c>
      <c r="H67" s="2">
        <v>1014.8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10.6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10.5</v>
      </c>
      <c r="C68" s="2">
        <v>92</v>
      </c>
      <c r="D68" s="2">
        <v>9.3000000000000007</v>
      </c>
      <c r="E68" s="2">
        <v>10.5</v>
      </c>
      <c r="F68" s="2">
        <v>3.2</v>
      </c>
      <c r="G68" s="2">
        <v>7.9</v>
      </c>
      <c r="H68" s="2">
        <v>1014.9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10.5</v>
      </c>
      <c r="Q68">
        <v>10.6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10.5</v>
      </c>
      <c r="C69" s="2">
        <v>92</v>
      </c>
      <c r="D69" s="2">
        <v>9.3000000000000007</v>
      </c>
      <c r="E69" s="2">
        <v>10.5</v>
      </c>
      <c r="F69" s="2">
        <v>3.6</v>
      </c>
      <c r="G69" s="2">
        <v>4.7</v>
      </c>
      <c r="H69" s="2">
        <v>1014.9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10.5</v>
      </c>
      <c r="Q69">
        <v>10.6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10.5</v>
      </c>
      <c r="C70" s="2">
        <v>92</v>
      </c>
      <c r="D70" s="2">
        <v>9.3000000000000007</v>
      </c>
      <c r="E70" s="2">
        <v>10.5</v>
      </c>
      <c r="F70" s="2">
        <v>4</v>
      </c>
      <c r="G70" s="2">
        <v>5.8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10.5</v>
      </c>
      <c r="Q70">
        <v>10.6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10.5</v>
      </c>
      <c r="C71" s="2">
        <v>92</v>
      </c>
      <c r="D71" s="2">
        <v>9.3000000000000007</v>
      </c>
      <c r="E71" s="2">
        <v>10.5</v>
      </c>
      <c r="F71" s="2">
        <v>6.1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10.5</v>
      </c>
      <c r="Q71">
        <v>10.6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10.5</v>
      </c>
      <c r="C72" s="2">
        <v>92</v>
      </c>
      <c r="D72" s="2">
        <v>9.3000000000000007</v>
      </c>
      <c r="E72" s="2">
        <v>10.5</v>
      </c>
      <c r="F72" s="2">
        <v>4.3</v>
      </c>
      <c r="G72" s="2">
        <v>4.3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10.5</v>
      </c>
      <c r="Q72">
        <v>10.6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10.5</v>
      </c>
      <c r="C73" s="2">
        <v>92</v>
      </c>
      <c r="D73" s="2">
        <v>9.3000000000000007</v>
      </c>
      <c r="E73" s="2">
        <v>10.5</v>
      </c>
      <c r="F73" s="2">
        <v>3.6</v>
      </c>
      <c r="G73" s="2">
        <v>5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10.5</v>
      </c>
      <c r="Q73">
        <v>10.6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92</v>
      </c>
      <c r="D74" s="2">
        <v>9.3000000000000007</v>
      </c>
      <c r="E74" s="2">
        <v>10.5</v>
      </c>
      <c r="F74" s="2">
        <v>3.2</v>
      </c>
      <c r="G74" s="2">
        <v>5.8</v>
      </c>
      <c r="H74" s="2">
        <v>1014.8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10.5</v>
      </c>
      <c r="Q74">
        <v>10.6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92</v>
      </c>
      <c r="D75" s="2">
        <v>9.3000000000000007</v>
      </c>
      <c r="E75" s="2">
        <v>10.5</v>
      </c>
      <c r="F75" s="2">
        <v>4.3</v>
      </c>
      <c r="G75" s="2">
        <v>7.9</v>
      </c>
      <c r="H75" s="2">
        <v>1015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10.5</v>
      </c>
      <c r="Q75">
        <v>10.6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92</v>
      </c>
      <c r="D76" s="2">
        <v>9.3000000000000007</v>
      </c>
      <c r="E76" s="2">
        <v>10.5</v>
      </c>
      <c r="F76" s="2">
        <v>6.5</v>
      </c>
      <c r="G76" s="2">
        <v>6.8</v>
      </c>
      <c r="H76" s="2">
        <v>1015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10.5</v>
      </c>
      <c r="Q76">
        <v>10.6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92</v>
      </c>
      <c r="D77" s="2">
        <v>9.3000000000000007</v>
      </c>
      <c r="E77" s="2">
        <v>10.5</v>
      </c>
      <c r="F77" s="2">
        <v>6.8</v>
      </c>
      <c r="G77" s="2">
        <v>9</v>
      </c>
      <c r="H77" s="2">
        <v>1014.9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10.5</v>
      </c>
      <c r="Q77">
        <v>10.6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10.4</v>
      </c>
      <c r="C78" s="2">
        <v>92</v>
      </c>
      <c r="D78" s="2">
        <v>9.1999999999999993</v>
      </c>
      <c r="E78" s="2">
        <v>10.4</v>
      </c>
      <c r="F78" s="2">
        <v>5.4</v>
      </c>
      <c r="G78" s="2">
        <v>7.2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10.5</v>
      </c>
      <c r="Q78">
        <v>10.6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10.4</v>
      </c>
      <c r="C79" s="2">
        <v>92</v>
      </c>
      <c r="D79" s="2">
        <v>9.1999999999999993</v>
      </c>
      <c r="E79" s="2">
        <v>10.4</v>
      </c>
      <c r="F79" s="2">
        <v>7.6</v>
      </c>
      <c r="G79" s="2">
        <v>8.6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10.5</v>
      </c>
      <c r="Q79">
        <v>10.6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10.4</v>
      </c>
      <c r="C80" s="2">
        <v>92</v>
      </c>
      <c r="D80" s="2">
        <v>9.1999999999999993</v>
      </c>
      <c r="E80" s="2">
        <v>10.4</v>
      </c>
      <c r="F80" s="2">
        <v>6.5</v>
      </c>
      <c r="G80" s="2">
        <v>8.3000000000000007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10.5</v>
      </c>
      <c r="Q80">
        <v>10.6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10.4</v>
      </c>
      <c r="C81" s="2">
        <v>92</v>
      </c>
      <c r="D81" s="2">
        <v>9.1999999999999993</v>
      </c>
      <c r="E81" s="2">
        <v>10.4</v>
      </c>
      <c r="F81" s="2">
        <v>8.3000000000000007</v>
      </c>
      <c r="G81" s="2">
        <v>10.1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10.5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92</v>
      </c>
      <c r="D82" s="2">
        <v>9.1999999999999993</v>
      </c>
      <c r="E82" s="2">
        <v>10.4</v>
      </c>
      <c r="F82" s="2">
        <v>5</v>
      </c>
      <c r="G82" s="2">
        <v>7.6</v>
      </c>
      <c r="H82" s="2">
        <v>1014.8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92</v>
      </c>
      <c r="D83" s="2">
        <v>9.1999999999999993</v>
      </c>
      <c r="E83" s="2">
        <v>10.4</v>
      </c>
      <c r="F83" s="2">
        <v>5.8</v>
      </c>
      <c r="G83" s="2">
        <v>7.9</v>
      </c>
      <c r="H83" s="2">
        <v>1014.7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10.5</v>
      </c>
      <c r="Q83">
        <v>10.5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92</v>
      </c>
      <c r="D84" s="2">
        <v>9.1999999999999993</v>
      </c>
      <c r="E84" s="2">
        <v>10.4</v>
      </c>
      <c r="F84" s="2">
        <v>6.5</v>
      </c>
      <c r="G84" s="2">
        <v>7.6</v>
      </c>
      <c r="H84" s="2">
        <v>1014.8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10.5</v>
      </c>
      <c r="Q84">
        <v>10.5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92</v>
      </c>
      <c r="D85" s="2">
        <v>9.1999999999999993</v>
      </c>
      <c r="E85" s="2">
        <v>10.4</v>
      </c>
      <c r="F85" s="2">
        <v>4.3</v>
      </c>
      <c r="G85" s="2">
        <v>5.8</v>
      </c>
      <c r="H85" s="2">
        <v>1014.8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10.5</v>
      </c>
      <c r="Q85">
        <v>10.5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10.5</v>
      </c>
      <c r="C86" s="2">
        <v>92</v>
      </c>
      <c r="D86" s="2">
        <v>9.3000000000000007</v>
      </c>
      <c r="E86" s="2">
        <v>10.5</v>
      </c>
      <c r="F86" s="2">
        <v>6.1</v>
      </c>
      <c r="G86" s="2">
        <v>6.5</v>
      </c>
      <c r="H86" s="2">
        <v>1015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10.4</v>
      </c>
      <c r="Q86">
        <v>10.5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10.5</v>
      </c>
      <c r="C87" s="2">
        <v>92</v>
      </c>
      <c r="D87" s="2">
        <v>9.3000000000000007</v>
      </c>
      <c r="E87" s="2">
        <v>10.5</v>
      </c>
      <c r="F87" s="2">
        <v>2.2000000000000002</v>
      </c>
      <c r="G87" s="2">
        <v>4.3</v>
      </c>
      <c r="H87" s="2">
        <v>1015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10.5</v>
      </c>
      <c r="C88" s="2">
        <v>92</v>
      </c>
      <c r="D88" s="2">
        <v>9.3000000000000007</v>
      </c>
      <c r="E88" s="2">
        <v>10.5</v>
      </c>
      <c r="F88" s="2">
        <v>5.4</v>
      </c>
      <c r="G88" s="2">
        <v>5.4</v>
      </c>
      <c r="H88" s="2">
        <v>1015.1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10.5</v>
      </c>
      <c r="Q88">
        <v>10.5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10.5</v>
      </c>
      <c r="C89" s="2">
        <v>92</v>
      </c>
      <c r="D89" s="2">
        <v>9.3000000000000007</v>
      </c>
      <c r="E89" s="2">
        <v>10.5</v>
      </c>
      <c r="F89" s="2">
        <v>5</v>
      </c>
      <c r="G89" s="2">
        <v>7.2</v>
      </c>
      <c r="H89" s="2">
        <v>1014.9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10.5</v>
      </c>
      <c r="Q89">
        <v>10.5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10.5</v>
      </c>
      <c r="C90" s="2">
        <v>92</v>
      </c>
      <c r="D90" s="2">
        <v>9.3000000000000007</v>
      </c>
      <c r="E90" s="2">
        <v>10.5</v>
      </c>
      <c r="F90" s="2">
        <v>2.9</v>
      </c>
      <c r="G90" s="2">
        <v>4</v>
      </c>
      <c r="H90" s="2">
        <v>1014.9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10.5</v>
      </c>
      <c r="Q90">
        <v>10.5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10.5</v>
      </c>
      <c r="C91" s="2">
        <v>92</v>
      </c>
      <c r="D91" s="2">
        <v>9.3000000000000007</v>
      </c>
      <c r="E91" s="2">
        <v>10.5</v>
      </c>
      <c r="F91" s="2">
        <v>3.2</v>
      </c>
      <c r="G91" s="2">
        <v>4.3</v>
      </c>
      <c r="H91" s="2">
        <v>1015.1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10.5</v>
      </c>
      <c r="Q91">
        <v>10.5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10.5</v>
      </c>
      <c r="C92" s="2">
        <v>92</v>
      </c>
      <c r="D92" s="2">
        <v>9.3000000000000007</v>
      </c>
      <c r="E92" s="2">
        <v>10.5</v>
      </c>
      <c r="F92" s="2">
        <v>7.9</v>
      </c>
      <c r="G92" s="2">
        <v>9</v>
      </c>
      <c r="H92" s="2">
        <v>1014.9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10.5</v>
      </c>
      <c r="Q92">
        <v>10.5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10.5</v>
      </c>
      <c r="C93" s="2">
        <v>92</v>
      </c>
      <c r="D93" s="2">
        <v>9.3000000000000007</v>
      </c>
      <c r="E93" s="2">
        <v>10.5</v>
      </c>
      <c r="F93" s="2">
        <v>11.2</v>
      </c>
      <c r="G93" s="2">
        <v>11.2</v>
      </c>
      <c r="H93" s="2">
        <v>1014.9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10.5</v>
      </c>
      <c r="C94" s="2">
        <v>92</v>
      </c>
      <c r="D94" s="2">
        <v>9.3000000000000007</v>
      </c>
      <c r="E94" s="2">
        <v>10.5</v>
      </c>
      <c r="F94" s="2">
        <v>6.1</v>
      </c>
      <c r="G94" s="2">
        <v>12.2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10.5</v>
      </c>
      <c r="Q94">
        <v>10.5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10.5</v>
      </c>
      <c r="C95" s="2">
        <v>92</v>
      </c>
      <c r="D95" s="2">
        <v>9.3000000000000007</v>
      </c>
      <c r="E95" s="2">
        <v>10.5</v>
      </c>
      <c r="F95" s="2">
        <v>6.5</v>
      </c>
      <c r="G95" s="2">
        <v>7.2</v>
      </c>
      <c r="H95" s="2">
        <v>1014.9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10.5</v>
      </c>
      <c r="Q95">
        <v>10.5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10.5</v>
      </c>
      <c r="C96" s="2">
        <v>92</v>
      </c>
      <c r="D96" s="2">
        <v>9.3000000000000007</v>
      </c>
      <c r="E96" s="2">
        <v>10.5</v>
      </c>
      <c r="F96" s="2">
        <v>6.8</v>
      </c>
      <c r="G96" s="2">
        <v>9</v>
      </c>
      <c r="H96" s="2">
        <v>1015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10.5</v>
      </c>
      <c r="Q96">
        <v>10.5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10.5</v>
      </c>
      <c r="C97" s="2">
        <v>92</v>
      </c>
      <c r="D97" s="2">
        <v>9.3000000000000007</v>
      </c>
      <c r="E97" s="2">
        <v>10.5</v>
      </c>
      <c r="F97" s="2">
        <v>2.9</v>
      </c>
      <c r="G97" s="2">
        <v>4.3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10.5</v>
      </c>
      <c r="Q97">
        <v>10.5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10.5</v>
      </c>
      <c r="C98" s="2">
        <v>92</v>
      </c>
      <c r="D98" s="2">
        <v>9.3000000000000007</v>
      </c>
      <c r="E98" s="2">
        <v>10.5</v>
      </c>
      <c r="F98" s="2">
        <v>8.3000000000000007</v>
      </c>
      <c r="G98" s="2">
        <v>9</v>
      </c>
      <c r="H98" s="2">
        <v>1015.1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10.5</v>
      </c>
      <c r="Q98">
        <v>10.5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10.5</v>
      </c>
      <c r="C99" s="2">
        <v>92</v>
      </c>
      <c r="D99" s="2">
        <v>9.3000000000000007</v>
      </c>
      <c r="E99" s="2">
        <v>10.5</v>
      </c>
      <c r="F99" s="2">
        <v>3.2</v>
      </c>
      <c r="G99" s="2">
        <v>3.2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10.5</v>
      </c>
      <c r="Q99">
        <v>10.5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10.5</v>
      </c>
      <c r="C100" s="2">
        <v>92</v>
      </c>
      <c r="D100" s="2">
        <v>9.3000000000000007</v>
      </c>
      <c r="E100" s="2">
        <v>10.5</v>
      </c>
      <c r="F100" s="2">
        <v>4</v>
      </c>
      <c r="G100" s="2">
        <v>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10.5</v>
      </c>
      <c r="C101" s="2">
        <v>92</v>
      </c>
      <c r="D101" s="2">
        <v>9.3000000000000007</v>
      </c>
      <c r="E101" s="2">
        <v>10.5</v>
      </c>
      <c r="F101" s="2">
        <v>2.2000000000000002</v>
      </c>
      <c r="G101" s="2">
        <v>3.6</v>
      </c>
      <c r="H101" s="2">
        <v>1015.1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10.5</v>
      </c>
      <c r="C102" s="2">
        <v>92</v>
      </c>
      <c r="D102" s="2">
        <v>9.3000000000000007</v>
      </c>
      <c r="E102" s="2">
        <v>10.5</v>
      </c>
      <c r="F102" s="2">
        <v>3.2</v>
      </c>
      <c r="G102" s="2">
        <v>3.6</v>
      </c>
      <c r="H102" s="2">
        <v>1015.2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10.5</v>
      </c>
      <c r="C103" s="2">
        <v>92</v>
      </c>
      <c r="D103" s="2">
        <v>9.3000000000000007</v>
      </c>
      <c r="E103" s="2">
        <v>10.5</v>
      </c>
      <c r="F103" s="2">
        <v>2.5</v>
      </c>
      <c r="G103" s="2">
        <v>4</v>
      </c>
      <c r="H103" s="2">
        <v>1015.1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10.6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10.5</v>
      </c>
      <c r="C104" s="2">
        <v>92</v>
      </c>
      <c r="D104" s="2">
        <v>9.3000000000000007</v>
      </c>
      <c r="E104" s="2">
        <v>10.5</v>
      </c>
      <c r="F104" s="2">
        <v>6.8</v>
      </c>
      <c r="G104" s="2">
        <v>7.2</v>
      </c>
      <c r="H104" s="2">
        <v>1015.1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10.5</v>
      </c>
      <c r="C105" s="2">
        <v>92</v>
      </c>
      <c r="D105" s="2">
        <v>9.3000000000000007</v>
      </c>
      <c r="E105" s="2">
        <v>10.5</v>
      </c>
      <c r="F105" s="2">
        <v>4</v>
      </c>
      <c r="G105" s="2">
        <v>6.1</v>
      </c>
      <c r="H105" s="2">
        <v>1015.1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10.6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10.5</v>
      </c>
      <c r="C106" s="2">
        <v>92</v>
      </c>
      <c r="D106" s="2">
        <v>9.3000000000000007</v>
      </c>
      <c r="E106" s="2">
        <v>10.5</v>
      </c>
      <c r="F106" s="2">
        <v>6.1</v>
      </c>
      <c r="G106" s="2">
        <v>6.1</v>
      </c>
      <c r="H106" s="2">
        <v>1015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10.5</v>
      </c>
      <c r="C107" s="2">
        <v>92</v>
      </c>
      <c r="D107" s="2">
        <v>9.3000000000000007</v>
      </c>
      <c r="E107" s="2">
        <v>10.5</v>
      </c>
      <c r="F107" s="2">
        <v>5.8</v>
      </c>
      <c r="G107" s="2">
        <v>7.9</v>
      </c>
      <c r="H107" s="2">
        <v>1015.1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10.5</v>
      </c>
      <c r="C108" s="2">
        <v>92</v>
      </c>
      <c r="D108" s="2">
        <v>9.3000000000000007</v>
      </c>
      <c r="E108" s="2">
        <v>10.5</v>
      </c>
      <c r="F108" s="2">
        <v>6.8</v>
      </c>
      <c r="G108" s="2">
        <v>7.9</v>
      </c>
      <c r="H108" s="2">
        <v>1014.9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10.6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10.5</v>
      </c>
      <c r="C109" s="2">
        <v>92</v>
      </c>
      <c r="D109" s="2">
        <v>9.3000000000000007</v>
      </c>
      <c r="E109" s="2">
        <v>10.5</v>
      </c>
      <c r="F109" s="2">
        <v>2.9</v>
      </c>
      <c r="G109" s="2">
        <v>4.7</v>
      </c>
      <c r="H109" s="2">
        <v>1015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10.5</v>
      </c>
      <c r="Q109">
        <v>10.6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10.5</v>
      </c>
      <c r="C110" s="2">
        <v>92</v>
      </c>
      <c r="D110" s="2">
        <v>9.3000000000000007</v>
      </c>
      <c r="E110" s="2">
        <v>10.5</v>
      </c>
      <c r="F110" s="2">
        <v>3.6</v>
      </c>
      <c r="G110" s="2">
        <v>5.4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10.6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10.5</v>
      </c>
      <c r="C111" s="2">
        <v>92</v>
      </c>
      <c r="D111" s="2">
        <v>9.3000000000000007</v>
      </c>
      <c r="E111" s="2">
        <v>10.5</v>
      </c>
      <c r="F111" s="2">
        <v>3.6</v>
      </c>
      <c r="G111" s="2">
        <v>4</v>
      </c>
      <c r="H111" s="2">
        <v>1014.9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10.6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10.5</v>
      </c>
      <c r="C112" s="2">
        <v>92</v>
      </c>
      <c r="D112" s="2">
        <v>9.3000000000000007</v>
      </c>
      <c r="E112" s="2">
        <v>10.5</v>
      </c>
      <c r="F112" s="2">
        <v>4.7</v>
      </c>
      <c r="G112" s="2">
        <v>6.1</v>
      </c>
      <c r="H112" s="2">
        <v>1014.9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10.5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10.5</v>
      </c>
      <c r="C113" s="2">
        <v>92</v>
      </c>
      <c r="D113" s="2">
        <v>9.3000000000000007</v>
      </c>
      <c r="E113" s="2">
        <v>10.5</v>
      </c>
      <c r="F113" s="2">
        <v>4.7</v>
      </c>
      <c r="G113" s="2">
        <v>5.4</v>
      </c>
      <c r="H113" s="2">
        <v>1015.1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10.5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10.5</v>
      </c>
      <c r="C114" s="2">
        <v>92</v>
      </c>
      <c r="D114" s="2">
        <v>9.3000000000000007</v>
      </c>
      <c r="E114" s="2">
        <v>10.5</v>
      </c>
      <c r="F114" s="2">
        <v>3.2</v>
      </c>
      <c r="G114" s="2">
        <v>4.3</v>
      </c>
      <c r="H114" s="2">
        <v>1015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10.5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10.5</v>
      </c>
      <c r="C115" s="2">
        <v>92</v>
      </c>
      <c r="D115" s="2">
        <v>9.3000000000000007</v>
      </c>
      <c r="E115" s="2">
        <v>10.5</v>
      </c>
      <c r="F115" s="2">
        <v>7.6</v>
      </c>
      <c r="G115" s="2">
        <v>9</v>
      </c>
      <c r="H115" s="2">
        <v>1014.9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10.5</v>
      </c>
      <c r="Q115">
        <v>10.5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10.5</v>
      </c>
      <c r="C116" s="2">
        <v>92</v>
      </c>
      <c r="D116" s="2">
        <v>9.3000000000000007</v>
      </c>
      <c r="E116" s="2">
        <v>10.5</v>
      </c>
      <c r="F116" s="2">
        <v>4.3</v>
      </c>
      <c r="G116" s="2">
        <v>5</v>
      </c>
      <c r="H116" s="2">
        <v>1014.8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10.5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10.5</v>
      </c>
      <c r="C117" s="2">
        <v>92</v>
      </c>
      <c r="D117" s="2">
        <v>9.3000000000000007</v>
      </c>
      <c r="E117" s="2">
        <v>10.5</v>
      </c>
      <c r="F117" s="2">
        <v>6.8</v>
      </c>
      <c r="G117" s="2">
        <v>10.8</v>
      </c>
      <c r="H117" s="2">
        <v>1014.9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10.5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10.5</v>
      </c>
      <c r="C118" s="2">
        <v>92</v>
      </c>
      <c r="D118" s="2">
        <v>9.3000000000000007</v>
      </c>
      <c r="E118" s="2">
        <v>10.5</v>
      </c>
      <c r="F118" s="2">
        <v>7.6</v>
      </c>
      <c r="G118" s="2">
        <v>8.6</v>
      </c>
      <c r="H118" s="2">
        <v>1014.8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10.5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10.5</v>
      </c>
      <c r="C119" s="2">
        <v>92</v>
      </c>
      <c r="D119" s="2">
        <v>9.3000000000000007</v>
      </c>
      <c r="E119" s="2">
        <v>10.5</v>
      </c>
      <c r="F119" s="2">
        <v>7.9</v>
      </c>
      <c r="G119" s="2">
        <v>7.9</v>
      </c>
      <c r="H119" s="2">
        <v>1014.9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10.5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10.5</v>
      </c>
      <c r="C120" s="2">
        <v>92</v>
      </c>
      <c r="D120" s="2">
        <v>9.3000000000000007</v>
      </c>
      <c r="E120" s="2">
        <v>10.5</v>
      </c>
      <c r="F120" s="2">
        <v>3.2</v>
      </c>
      <c r="G120" s="2">
        <v>4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10.4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10.5</v>
      </c>
      <c r="C121" s="2">
        <v>92</v>
      </c>
      <c r="D121" s="2">
        <v>9.3000000000000007</v>
      </c>
      <c r="E121" s="2">
        <v>10.5</v>
      </c>
      <c r="F121" s="2">
        <v>2.9</v>
      </c>
      <c r="G121" s="2">
        <v>4.3</v>
      </c>
      <c r="H121" s="2">
        <v>1014.8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10.5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92</v>
      </c>
      <c r="D122" s="2">
        <v>9.3000000000000007</v>
      </c>
      <c r="E122" s="2">
        <v>10.5</v>
      </c>
      <c r="F122" s="2">
        <v>5.8</v>
      </c>
      <c r="G122" s="2">
        <v>7.2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10.4</v>
      </c>
      <c r="Q122">
        <v>10.5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92</v>
      </c>
      <c r="D123" s="2">
        <v>9.3000000000000007</v>
      </c>
      <c r="E123" s="2">
        <v>10.5</v>
      </c>
      <c r="F123" s="2">
        <v>4.3</v>
      </c>
      <c r="G123" s="2">
        <v>5.8</v>
      </c>
      <c r="H123" s="2">
        <v>1014.9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10.4</v>
      </c>
      <c r="Q123">
        <v>10.5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92</v>
      </c>
      <c r="D124" s="2">
        <v>9.3000000000000007</v>
      </c>
      <c r="E124" s="2">
        <v>10.5</v>
      </c>
      <c r="F124" s="2">
        <v>4.3</v>
      </c>
      <c r="G124" s="2">
        <v>7.6</v>
      </c>
      <c r="H124" s="2">
        <v>1014.8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10.4</v>
      </c>
      <c r="Q124">
        <v>10.5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10.5</v>
      </c>
      <c r="C125" s="2">
        <v>92</v>
      </c>
      <c r="D125" s="2">
        <v>9.3000000000000007</v>
      </c>
      <c r="E125" s="2">
        <v>10.5</v>
      </c>
      <c r="F125" s="2">
        <v>6.8</v>
      </c>
      <c r="G125" s="2">
        <v>8.6</v>
      </c>
      <c r="H125" s="2">
        <v>1015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10.4</v>
      </c>
      <c r="Q125">
        <v>10.5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10.5</v>
      </c>
      <c r="C126" s="2">
        <v>92</v>
      </c>
      <c r="D126" s="2">
        <v>9.3000000000000007</v>
      </c>
      <c r="E126" s="2">
        <v>10.5</v>
      </c>
      <c r="F126" s="2">
        <v>5</v>
      </c>
      <c r="G126" s="2">
        <v>7.6</v>
      </c>
      <c r="H126" s="2">
        <v>1014.9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10.4</v>
      </c>
      <c r="Q126">
        <v>10.5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10.5</v>
      </c>
      <c r="C127" s="2">
        <v>92</v>
      </c>
      <c r="D127" s="2">
        <v>9.3000000000000007</v>
      </c>
      <c r="E127" s="2">
        <v>10.5</v>
      </c>
      <c r="F127" s="2">
        <v>5.8</v>
      </c>
      <c r="G127" s="2">
        <v>7.6</v>
      </c>
      <c r="H127" s="2">
        <v>1014.9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10.4</v>
      </c>
      <c r="Q127">
        <v>10.5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10.5</v>
      </c>
      <c r="C128" s="2">
        <v>92</v>
      </c>
      <c r="D128" s="2">
        <v>9.3000000000000007</v>
      </c>
      <c r="E128" s="2">
        <v>10.5</v>
      </c>
      <c r="F128" s="2">
        <v>4</v>
      </c>
      <c r="G128" s="2">
        <v>7.2</v>
      </c>
      <c r="H128" s="2">
        <v>1014.9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10.4</v>
      </c>
      <c r="Q128">
        <v>10.5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10.5</v>
      </c>
      <c r="C129" s="2">
        <v>92</v>
      </c>
      <c r="D129" s="2">
        <v>9.3000000000000007</v>
      </c>
      <c r="E129" s="2">
        <v>10.5</v>
      </c>
      <c r="F129" s="2">
        <v>2.2000000000000002</v>
      </c>
      <c r="G129" s="2">
        <v>4.3</v>
      </c>
      <c r="H129" s="2">
        <v>1014.9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10.4</v>
      </c>
      <c r="Q129">
        <v>10.5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10.5</v>
      </c>
      <c r="C130" s="2">
        <v>92</v>
      </c>
      <c r="D130" s="2">
        <v>9.3000000000000007</v>
      </c>
      <c r="E130" s="2">
        <v>10.5</v>
      </c>
      <c r="F130" s="2">
        <v>4.3</v>
      </c>
      <c r="G130" s="2">
        <v>6.8</v>
      </c>
      <c r="H130" s="2">
        <v>1014.9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10.4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10.5</v>
      </c>
      <c r="C131" s="2">
        <v>92</v>
      </c>
      <c r="D131" s="2">
        <v>9.3000000000000007</v>
      </c>
      <c r="E131" s="2">
        <v>10.5</v>
      </c>
      <c r="F131" s="2">
        <v>6.8</v>
      </c>
      <c r="G131" s="2">
        <v>7.2</v>
      </c>
      <c r="H131" s="2">
        <v>1014.8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10.4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10.5</v>
      </c>
      <c r="C132" s="2">
        <v>92</v>
      </c>
      <c r="D132" s="2">
        <v>9.3000000000000007</v>
      </c>
      <c r="E132" s="2">
        <v>10.5</v>
      </c>
      <c r="F132" s="2">
        <v>5.4</v>
      </c>
      <c r="G132" s="2">
        <v>7.2</v>
      </c>
      <c r="H132" s="2">
        <v>1015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10.4</v>
      </c>
      <c r="Q132">
        <v>10.5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10.5</v>
      </c>
      <c r="C133" s="2">
        <v>92</v>
      </c>
      <c r="D133" s="2">
        <v>9.3000000000000007</v>
      </c>
      <c r="E133" s="2">
        <v>10.5</v>
      </c>
      <c r="F133" s="2">
        <v>8.3000000000000007</v>
      </c>
      <c r="G133" s="2">
        <v>9</v>
      </c>
      <c r="H133" s="2">
        <v>1014.8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10.4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10.5</v>
      </c>
      <c r="C134" s="2">
        <v>92</v>
      </c>
      <c r="D134" s="2">
        <v>9.3000000000000007</v>
      </c>
      <c r="E134" s="2">
        <v>10.5</v>
      </c>
      <c r="F134" s="2">
        <v>6.1</v>
      </c>
      <c r="G134" s="2">
        <v>6.1</v>
      </c>
      <c r="H134" s="2">
        <v>1015.1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10.4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10.5</v>
      </c>
      <c r="C135" s="2">
        <v>92</v>
      </c>
      <c r="D135" s="2">
        <v>9.3000000000000007</v>
      </c>
      <c r="E135" s="2">
        <v>10.5</v>
      </c>
      <c r="F135" s="2">
        <v>2.9</v>
      </c>
      <c r="G135" s="2">
        <v>4.7</v>
      </c>
      <c r="H135" s="2">
        <v>1014.9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10.4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10.5</v>
      </c>
      <c r="C136" s="2">
        <v>92</v>
      </c>
      <c r="D136" s="2">
        <v>9.3000000000000007</v>
      </c>
      <c r="E136" s="2">
        <v>10.5</v>
      </c>
      <c r="F136" s="2">
        <v>5.4</v>
      </c>
      <c r="G136" s="2">
        <v>8.6</v>
      </c>
      <c r="H136" s="2">
        <v>1015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10.4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10.5</v>
      </c>
      <c r="C137" s="2">
        <v>92</v>
      </c>
      <c r="D137" s="2">
        <v>9.3000000000000007</v>
      </c>
      <c r="E137" s="2">
        <v>10.5</v>
      </c>
      <c r="F137" s="2">
        <v>2.5</v>
      </c>
      <c r="G137" s="2">
        <v>6.1</v>
      </c>
      <c r="H137" s="2">
        <v>1015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10.4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10.5</v>
      </c>
      <c r="C138" s="2">
        <v>92</v>
      </c>
      <c r="D138" s="2">
        <v>9.3000000000000007</v>
      </c>
      <c r="E138" s="2">
        <v>10.5</v>
      </c>
      <c r="F138" s="2">
        <v>6.1</v>
      </c>
      <c r="G138" s="2">
        <v>6.1</v>
      </c>
      <c r="H138" s="2">
        <v>1015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10.4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10.5</v>
      </c>
      <c r="C139" s="2">
        <v>92</v>
      </c>
      <c r="D139" s="2">
        <v>9.3000000000000007</v>
      </c>
      <c r="E139" s="2">
        <v>10.5</v>
      </c>
      <c r="F139" s="2">
        <v>7.6</v>
      </c>
      <c r="G139" s="2">
        <v>8.6</v>
      </c>
      <c r="H139" s="2">
        <v>1014.9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10.4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10.5</v>
      </c>
      <c r="C140" s="2">
        <v>92</v>
      </c>
      <c r="D140" s="2">
        <v>9.3000000000000007</v>
      </c>
      <c r="E140" s="2">
        <v>10.5</v>
      </c>
      <c r="F140" s="2">
        <v>4</v>
      </c>
      <c r="G140" s="2">
        <v>4</v>
      </c>
      <c r="H140" s="2">
        <v>1015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10.4</v>
      </c>
      <c r="Q140">
        <v>10.4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10.5</v>
      </c>
      <c r="C141" s="2">
        <v>92</v>
      </c>
      <c r="D141" s="2">
        <v>9.3000000000000007</v>
      </c>
      <c r="E141" s="2">
        <v>10.5</v>
      </c>
      <c r="F141" s="2">
        <v>4.7</v>
      </c>
      <c r="G141" s="2">
        <v>5.4</v>
      </c>
      <c r="H141" s="2">
        <v>1014.8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10.5</v>
      </c>
      <c r="C142" s="2">
        <v>92</v>
      </c>
      <c r="D142" s="2">
        <v>9.3000000000000007</v>
      </c>
      <c r="E142" s="2">
        <v>10.5</v>
      </c>
      <c r="F142" s="2">
        <v>3.6</v>
      </c>
      <c r="G142" s="2">
        <v>6.1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10.5</v>
      </c>
      <c r="C143" s="2">
        <v>92</v>
      </c>
      <c r="D143" s="2">
        <v>9.3000000000000007</v>
      </c>
      <c r="E143" s="2">
        <v>10.5</v>
      </c>
      <c r="F143" s="2">
        <v>2.5</v>
      </c>
      <c r="G143" s="2">
        <v>4.3</v>
      </c>
      <c r="H143" s="2">
        <v>1014.8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10.4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10.5</v>
      </c>
      <c r="C144" s="2">
        <v>92</v>
      </c>
      <c r="D144" s="2">
        <v>9.3000000000000007</v>
      </c>
      <c r="E144" s="2">
        <v>10.5</v>
      </c>
      <c r="F144" s="2">
        <v>4</v>
      </c>
      <c r="G144" s="2">
        <v>5</v>
      </c>
      <c r="H144" s="2">
        <v>1014.9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10.4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10.5</v>
      </c>
      <c r="C145" s="2">
        <v>92</v>
      </c>
      <c r="D145" s="2">
        <v>9.3000000000000007</v>
      </c>
      <c r="E145" s="2">
        <v>10.5</v>
      </c>
      <c r="F145" s="2">
        <v>6.1</v>
      </c>
      <c r="G145" s="2">
        <v>6.1</v>
      </c>
      <c r="H145" s="2">
        <v>1014.9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10.4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10.6</v>
      </c>
      <c r="C146" s="2">
        <v>92</v>
      </c>
      <c r="D146" s="2">
        <v>9.4</v>
      </c>
      <c r="E146" s="2">
        <v>10.6</v>
      </c>
      <c r="F146" s="2">
        <v>10.1</v>
      </c>
      <c r="G146" s="2">
        <v>10.1</v>
      </c>
      <c r="H146" s="2">
        <v>1014.9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10.4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10.6</v>
      </c>
      <c r="C147" s="2">
        <v>92</v>
      </c>
      <c r="D147" s="2">
        <v>9.4</v>
      </c>
      <c r="E147" s="2">
        <v>10.6</v>
      </c>
      <c r="F147" s="2">
        <v>4</v>
      </c>
      <c r="G147" s="2">
        <v>5.8</v>
      </c>
      <c r="H147" s="2">
        <v>1015.1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10.4</v>
      </c>
      <c r="Q147">
        <v>10.5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10.6</v>
      </c>
      <c r="C148" s="2">
        <v>92</v>
      </c>
      <c r="D148" s="2">
        <v>9.4</v>
      </c>
      <c r="E148" s="2">
        <v>10.6</v>
      </c>
      <c r="F148" s="2">
        <v>4.7</v>
      </c>
      <c r="G148" s="2">
        <v>5.4</v>
      </c>
      <c r="H148" s="2">
        <v>1014.9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10.4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10.6</v>
      </c>
      <c r="C149" s="2">
        <v>92</v>
      </c>
      <c r="D149" s="2">
        <v>9.4</v>
      </c>
      <c r="E149" s="2">
        <v>10.6</v>
      </c>
      <c r="F149" s="2">
        <v>3.6</v>
      </c>
      <c r="G149" s="2">
        <v>7.9</v>
      </c>
      <c r="H149" s="2">
        <v>1014.9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10.4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10.6</v>
      </c>
      <c r="C150" s="2">
        <v>92</v>
      </c>
      <c r="D150" s="2">
        <v>9.4</v>
      </c>
      <c r="E150" s="2">
        <v>10.6</v>
      </c>
      <c r="F150" s="2">
        <v>5</v>
      </c>
      <c r="G150" s="2">
        <v>6.5</v>
      </c>
      <c r="H150" s="2">
        <v>1014.9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10.4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10.6</v>
      </c>
      <c r="C151" s="2">
        <v>92</v>
      </c>
      <c r="D151" s="2">
        <v>9.4</v>
      </c>
      <c r="E151" s="2">
        <v>10.6</v>
      </c>
      <c r="F151" s="2">
        <v>4.7</v>
      </c>
      <c r="G151" s="2">
        <v>5</v>
      </c>
      <c r="H151" s="2">
        <v>1014.9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10.6</v>
      </c>
      <c r="C152" s="2">
        <v>92</v>
      </c>
      <c r="D152" s="2">
        <v>9.4</v>
      </c>
      <c r="E152" s="2">
        <v>10.6</v>
      </c>
      <c r="F152" s="2">
        <v>5.4</v>
      </c>
      <c r="G152" s="2">
        <v>6.8</v>
      </c>
      <c r="H152" s="2">
        <v>1014.9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10.6</v>
      </c>
      <c r="C153" s="2">
        <v>92</v>
      </c>
      <c r="D153" s="2">
        <v>9.4</v>
      </c>
      <c r="E153" s="2">
        <v>10.6</v>
      </c>
      <c r="F153" s="2">
        <v>4</v>
      </c>
      <c r="G153" s="2">
        <v>4.7</v>
      </c>
      <c r="H153" s="2">
        <v>1015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10.4</v>
      </c>
      <c r="Q153">
        <v>10.5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10.6</v>
      </c>
      <c r="C154" s="2">
        <v>92</v>
      </c>
      <c r="D154" s="2">
        <v>9.4</v>
      </c>
      <c r="E154" s="2">
        <v>10.6</v>
      </c>
      <c r="F154" s="2">
        <v>3.2</v>
      </c>
      <c r="G154" s="2">
        <v>7.6</v>
      </c>
      <c r="H154" s="2">
        <v>1015.1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10.4</v>
      </c>
      <c r="Q154">
        <v>10.5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10.6</v>
      </c>
      <c r="C155" s="2">
        <v>92</v>
      </c>
      <c r="D155" s="2">
        <v>9.4</v>
      </c>
      <c r="E155" s="2">
        <v>10.6</v>
      </c>
      <c r="F155" s="2">
        <v>8.6</v>
      </c>
      <c r="G155" s="2">
        <v>8.6</v>
      </c>
      <c r="H155" s="2">
        <v>1015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10.4</v>
      </c>
      <c r="Q155">
        <v>10.5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10.6</v>
      </c>
      <c r="C156" s="2">
        <v>92</v>
      </c>
      <c r="D156" s="2">
        <v>9.4</v>
      </c>
      <c r="E156" s="2">
        <v>10.6</v>
      </c>
      <c r="F156" s="2">
        <v>4.3</v>
      </c>
      <c r="G156" s="2">
        <v>7.6</v>
      </c>
      <c r="H156" s="2">
        <v>1015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10.6</v>
      </c>
      <c r="C157" s="2">
        <v>92</v>
      </c>
      <c r="D157" s="2">
        <v>9.4</v>
      </c>
      <c r="E157" s="2">
        <v>10.6</v>
      </c>
      <c r="F157" s="2">
        <v>5.4</v>
      </c>
      <c r="G157" s="2">
        <v>7.6</v>
      </c>
      <c r="H157" s="2">
        <v>1015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10.4</v>
      </c>
      <c r="Q157">
        <v>10.5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10.6</v>
      </c>
      <c r="C158" s="2">
        <v>92</v>
      </c>
      <c r="D158" s="2">
        <v>9.4</v>
      </c>
      <c r="E158" s="2">
        <v>10.6</v>
      </c>
      <c r="F158" s="2">
        <v>4.3</v>
      </c>
      <c r="G158" s="2">
        <v>5.8</v>
      </c>
      <c r="H158" s="2">
        <v>1014.8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10.4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10.6</v>
      </c>
      <c r="C159" s="2">
        <v>92</v>
      </c>
      <c r="D159" s="2">
        <v>9.4</v>
      </c>
      <c r="E159" s="2">
        <v>10.6</v>
      </c>
      <c r="F159" s="2">
        <v>4.7</v>
      </c>
      <c r="G159" s="2">
        <v>4.7</v>
      </c>
      <c r="H159" s="2">
        <v>1014.9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10.4</v>
      </c>
      <c r="Q159">
        <v>10.5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10.6</v>
      </c>
      <c r="C160" s="2">
        <v>92</v>
      </c>
      <c r="D160" s="2">
        <v>9.4</v>
      </c>
      <c r="E160" s="2">
        <v>10.6</v>
      </c>
      <c r="F160" s="2">
        <v>5.4</v>
      </c>
      <c r="G160" s="2">
        <v>5.8</v>
      </c>
      <c r="H160" s="2">
        <v>1014.9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10.4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10.7</v>
      </c>
      <c r="C161" s="2">
        <v>92</v>
      </c>
      <c r="D161" s="2">
        <v>9.5</v>
      </c>
      <c r="E161" s="2">
        <v>10.7</v>
      </c>
      <c r="F161" s="2">
        <v>9</v>
      </c>
      <c r="G161" s="2">
        <v>9</v>
      </c>
      <c r="H161" s="2">
        <v>1015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10.4</v>
      </c>
      <c r="Q161">
        <v>10.5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10.7</v>
      </c>
      <c r="C162" s="2">
        <v>92</v>
      </c>
      <c r="D162" s="2">
        <v>9.5</v>
      </c>
      <c r="E162" s="2">
        <v>10.7</v>
      </c>
      <c r="F162" s="2">
        <v>4</v>
      </c>
      <c r="G162" s="2">
        <v>4.7</v>
      </c>
      <c r="H162" s="2">
        <v>1015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10.4</v>
      </c>
      <c r="Q162">
        <v>10.5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10.7</v>
      </c>
      <c r="C163" s="2">
        <v>92</v>
      </c>
      <c r="D163" s="2">
        <v>9.5</v>
      </c>
      <c r="E163" s="2">
        <v>10.7</v>
      </c>
      <c r="F163" s="2">
        <v>6.5</v>
      </c>
      <c r="G163" s="2">
        <v>7.2</v>
      </c>
      <c r="H163" s="2">
        <v>1014.9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10.4</v>
      </c>
      <c r="Q163">
        <v>10.5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10.7</v>
      </c>
      <c r="C164" s="2">
        <v>92</v>
      </c>
      <c r="D164" s="2">
        <v>9.5</v>
      </c>
      <c r="E164" s="2">
        <v>10.7</v>
      </c>
      <c r="F164" s="2">
        <v>4.3</v>
      </c>
      <c r="G164" s="2">
        <v>6.1</v>
      </c>
      <c r="H164" s="2">
        <v>1014.9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10.4</v>
      </c>
      <c r="Q164">
        <v>10.5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10.7</v>
      </c>
      <c r="C165" s="2">
        <v>92</v>
      </c>
      <c r="D165" s="2">
        <v>9.5</v>
      </c>
      <c r="E165" s="2">
        <v>10.7</v>
      </c>
      <c r="F165" s="2">
        <v>4.3</v>
      </c>
      <c r="G165" s="2">
        <v>5.4</v>
      </c>
      <c r="H165" s="2">
        <v>1014.9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10.7</v>
      </c>
      <c r="C166" s="2">
        <v>92</v>
      </c>
      <c r="D166" s="2">
        <v>9.5</v>
      </c>
      <c r="E166" s="2">
        <v>10.7</v>
      </c>
      <c r="F166" s="2">
        <v>5.4</v>
      </c>
      <c r="G166" s="2">
        <v>5.8</v>
      </c>
      <c r="H166" s="2">
        <v>1014.9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10.4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10.7</v>
      </c>
      <c r="C167" s="2">
        <v>92</v>
      </c>
      <c r="D167" s="2">
        <v>9.5</v>
      </c>
      <c r="E167" s="2">
        <v>10.7</v>
      </c>
      <c r="F167" s="2">
        <v>4.7</v>
      </c>
      <c r="G167" s="2">
        <v>4.7</v>
      </c>
      <c r="H167" s="2">
        <v>1015.1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10.4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10.7</v>
      </c>
      <c r="C168" s="2">
        <v>92</v>
      </c>
      <c r="D168" s="2">
        <v>9.5</v>
      </c>
      <c r="E168" s="2">
        <v>10.7</v>
      </c>
      <c r="F168" s="2">
        <v>4.3</v>
      </c>
      <c r="G168" s="2">
        <v>5.4</v>
      </c>
      <c r="H168" s="2">
        <v>1014.9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10.4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10.7</v>
      </c>
      <c r="C169" s="2">
        <v>92</v>
      </c>
      <c r="D169" s="2">
        <v>9.5</v>
      </c>
      <c r="E169" s="2">
        <v>10.7</v>
      </c>
      <c r="F169" s="2">
        <v>0</v>
      </c>
      <c r="G169" s="2">
        <v>2.5</v>
      </c>
      <c r="H169" s="2">
        <v>1015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10.4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10.7</v>
      </c>
      <c r="C170" s="2">
        <v>92</v>
      </c>
      <c r="D170" s="2">
        <v>9.5</v>
      </c>
      <c r="E170" s="2">
        <v>10.7</v>
      </c>
      <c r="F170" s="2">
        <v>2.2000000000000002</v>
      </c>
      <c r="G170" s="2">
        <v>3.6</v>
      </c>
      <c r="H170" s="2">
        <v>1014.9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10.4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10.7</v>
      </c>
      <c r="C171" s="2">
        <v>92</v>
      </c>
      <c r="D171" s="2">
        <v>9.5</v>
      </c>
      <c r="E171" s="2">
        <v>10.7</v>
      </c>
      <c r="F171" s="2">
        <v>1.8</v>
      </c>
      <c r="G171" s="2">
        <v>4.7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10.4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10.7</v>
      </c>
      <c r="C172" s="2">
        <v>92</v>
      </c>
      <c r="D172" s="2">
        <v>9.5</v>
      </c>
      <c r="E172" s="2">
        <v>10.7</v>
      </c>
      <c r="F172" s="2">
        <v>2.5</v>
      </c>
      <c r="G172" s="2">
        <v>4.3</v>
      </c>
      <c r="H172" s="2">
        <v>1014.9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10.4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10.7</v>
      </c>
      <c r="C173" s="2">
        <v>92</v>
      </c>
      <c r="D173" s="2">
        <v>9.5</v>
      </c>
      <c r="E173" s="2">
        <v>10.7</v>
      </c>
      <c r="F173" s="2">
        <v>4.7</v>
      </c>
      <c r="G173" s="2">
        <v>6.1</v>
      </c>
      <c r="H173" s="2">
        <v>1014.8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10.4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10.7</v>
      </c>
      <c r="C174" s="2">
        <v>92</v>
      </c>
      <c r="D174" s="2">
        <v>9.5</v>
      </c>
      <c r="E174" s="2">
        <v>10.7</v>
      </c>
      <c r="F174" s="2">
        <v>0</v>
      </c>
      <c r="G174" s="2">
        <v>6.1</v>
      </c>
      <c r="H174" s="2">
        <v>1014.8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10.4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10.7</v>
      </c>
      <c r="C175" s="2">
        <v>92</v>
      </c>
      <c r="D175" s="2">
        <v>9.5</v>
      </c>
      <c r="E175" s="2">
        <v>10.7</v>
      </c>
      <c r="F175" s="2">
        <v>2.2000000000000002</v>
      </c>
      <c r="G175" s="2">
        <v>4</v>
      </c>
      <c r="H175" s="2">
        <v>1014.9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10.4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10.7</v>
      </c>
      <c r="C176" s="2">
        <v>92</v>
      </c>
      <c r="D176" s="2">
        <v>9.5</v>
      </c>
      <c r="E176" s="2">
        <v>10.7</v>
      </c>
      <c r="F176" s="2">
        <v>2.2000000000000002</v>
      </c>
      <c r="G176" s="2">
        <v>2.9</v>
      </c>
      <c r="H176" s="2">
        <v>1014.9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10.4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10.7</v>
      </c>
      <c r="C177" s="2">
        <v>92</v>
      </c>
      <c r="D177" s="2">
        <v>9.5</v>
      </c>
      <c r="E177" s="2">
        <v>10.7</v>
      </c>
      <c r="F177" s="2">
        <v>0</v>
      </c>
      <c r="G177" s="2">
        <v>3.2</v>
      </c>
      <c r="H177" s="2">
        <v>1014.9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10.4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10.7</v>
      </c>
      <c r="C178" s="2">
        <v>92</v>
      </c>
      <c r="D178" s="2">
        <v>9.5</v>
      </c>
      <c r="E178" s="2">
        <v>10.7</v>
      </c>
      <c r="F178" s="2">
        <v>4</v>
      </c>
      <c r="G178" s="2">
        <v>4</v>
      </c>
      <c r="H178" s="2">
        <v>1015.1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10.4</v>
      </c>
      <c r="Q178">
        <v>10.5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10.7</v>
      </c>
      <c r="C179" s="2">
        <v>92</v>
      </c>
      <c r="D179" s="2">
        <v>9.5</v>
      </c>
      <c r="E179" s="2">
        <v>10.7</v>
      </c>
      <c r="F179" s="2">
        <v>3.6</v>
      </c>
      <c r="G179" s="2">
        <v>5.4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10.4</v>
      </c>
      <c r="Q179">
        <v>10.5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10.7</v>
      </c>
      <c r="C180" s="2">
        <v>92</v>
      </c>
      <c r="D180" s="2">
        <v>9.5</v>
      </c>
      <c r="E180" s="2">
        <v>10.7</v>
      </c>
      <c r="F180" s="2">
        <v>2.2000000000000002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10.4</v>
      </c>
      <c r="Q180">
        <v>10.5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10.7</v>
      </c>
      <c r="C181" s="2">
        <v>92</v>
      </c>
      <c r="D181" s="2">
        <v>9.5</v>
      </c>
      <c r="E181" s="2">
        <v>10.7</v>
      </c>
      <c r="F181" s="2">
        <v>3.6</v>
      </c>
      <c r="G181" s="2">
        <v>3.6</v>
      </c>
      <c r="H181" s="2">
        <v>1015.1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10.4</v>
      </c>
      <c r="Q181">
        <v>10.5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3.2</v>
      </c>
      <c r="G182" s="2">
        <v>4</v>
      </c>
      <c r="H182" s="2">
        <v>1015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10.4</v>
      </c>
      <c r="Q182">
        <v>10.5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2.2000000000000002</v>
      </c>
      <c r="G183" s="2">
        <v>2.5</v>
      </c>
      <c r="H183" s="2">
        <v>1015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10.4</v>
      </c>
      <c r="Q183">
        <v>10.5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92</v>
      </c>
      <c r="D184" s="2">
        <v>9.6</v>
      </c>
      <c r="E184" s="2">
        <v>10.8</v>
      </c>
      <c r="F184" s="2">
        <v>3.2</v>
      </c>
      <c r="G184" s="2">
        <v>4</v>
      </c>
      <c r="H184" s="2">
        <v>1015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10.4</v>
      </c>
      <c r="Q184">
        <v>10.5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92</v>
      </c>
      <c r="D185" s="2">
        <v>9.6</v>
      </c>
      <c r="E185" s="2">
        <v>10.8</v>
      </c>
      <c r="F185" s="2">
        <v>0</v>
      </c>
      <c r="G185" s="2">
        <v>2.5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10.4</v>
      </c>
      <c r="Q185">
        <v>10.5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10.8</v>
      </c>
      <c r="C186" s="2">
        <v>92</v>
      </c>
      <c r="D186" s="2">
        <v>9.6</v>
      </c>
      <c r="E186" s="2">
        <v>10.8</v>
      </c>
      <c r="F186" s="2">
        <v>4</v>
      </c>
      <c r="G186" s="2">
        <v>5.4</v>
      </c>
      <c r="H186" s="2">
        <v>1015.1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10.4</v>
      </c>
      <c r="Q186">
        <v>10.5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10.8</v>
      </c>
      <c r="C187" s="2">
        <v>92</v>
      </c>
      <c r="D187" s="2">
        <v>9.6</v>
      </c>
      <c r="E187" s="2">
        <v>10.8</v>
      </c>
      <c r="F187" s="2">
        <v>5.4</v>
      </c>
      <c r="G187" s="2">
        <v>6.1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10.4</v>
      </c>
      <c r="Q187">
        <v>10.5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10.8</v>
      </c>
      <c r="C188" s="2">
        <v>92</v>
      </c>
      <c r="D188" s="2">
        <v>9.6</v>
      </c>
      <c r="E188" s="2">
        <v>10.8</v>
      </c>
      <c r="F188" s="2">
        <v>4.3</v>
      </c>
      <c r="G188" s="2">
        <v>4.3</v>
      </c>
      <c r="H188" s="2">
        <v>1015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10.4</v>
      </c>
      <c r="Q188">
        <v>10.5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10.7</v>
      </c>
      <c r="C189" s="2">
        <v>92</v>
      </c>
      <c r="D189" s="2">
        <v>9.5</v>
      </c>
      <c r="E189" s="2">
        <v>10.7</v>
      </c>
      <c r="F189" s="2">
        <v>2.2000000000000002</v>
      </c>
      <c r="G189" s="2">
        <v>5</v>
      </c>
      <c r="H189" s="2">
        <v>1014.9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10.4</v>
      </c>
      <c r="Q189">
        <v>10.5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92</v>
      </c>
      <c r="D190" s="2">
        <v>9.6</v>
      </c>
      <c r="E190" s="2">
        <v>10.8</v>
      </c>
      <c r="F190" s="2">
        <v>2.9</v>
      </c>
      <c r="G190" s="2">
        <v>4.3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10.4</v>
      </c>
      <c r="Q190">
        <v>10.5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92</v>
      </c>
      <c r="D191" s="2">
        <v>9.6</v>
      </c>
      <c r="E191" s="2">
        <v>10.8</v>
      </c>
      <c r="F191" s="2">
        <v>4.7</v>
      </c>
      <c r="G191" s="2">
        <v>5</v>
      </c>
      <c r="H191" s="2">
        <v>1014.9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10.4</v>
      </c>
      <c r="Q191">
        <v>10.5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92</v>
      </c>
      <c r="D192" s="2">
        <v>9.6</v>
      </c>
      <c r="E192" s="2">
        <v>10.8</v>
      </c>
      <c r="F192" s="2">
        <v>4.3</v>
      </c>
      <c r="G192" s="2">
        <v>4.3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10.4</v>
      </c>
      <c r="Q192">
        <v>10.5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92</v>
      </c>
      <c r="D193" s="2">
        <v>9.6</v>
      </c>
      <c r="E193" s="2">
        <v>10.8</v>
      </c>
      <c r="F193" s="2">
        <v>4.3</v>
      </c>
      <c r="G193" s="2">
        <v>6.1</v>
      </c>
      <c r="H193" s="2">
        <v>1014.9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10.4</v>
      </c>
      <c r="Q193">
        <v>10.5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92</v>
      </c>
      <c r="D194" s="2">
        <v>9.6</v>
      </c>
      <c r="E194" s="2">
        <v>10.8</v>
      </c>
      <c r="F194" s="2">
        <v>3.2</v>
      </c>
      <c r="G194" s="2">
        <v>3.2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10.4</v>
      </c>
      <c r="Q194">
        <v>10.5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92</v>
      </c>
      <c r="D195" s="2">
        <v>9.6</v>
      </c>
      <c r="E195" s="2">
        <v>10.8</v>
      </c>
      <c r="F195" s="2">
        <v>3.2</v>
      </c>
      <c r="G195" s="2">
        <v>5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10.4</v>
      </c>
      <c r="Q195">
        <v>10.5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92</v>
      </c>
      <c r="D196" s="2">
        <v>9.6</v>
      </c>
      <c r="E196" s="2">
        <v>10.8</v>
      </c>
      <c r="F196" s="2">
        <v>3.6</v>
      </c>
      <c r="G196" s="2">
        <v>4.3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10.4</v>
      </c>
      <c r="Q196">
        <v>10.5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92</v>
      </c>
      <c r="D197" s="2">
        <v>9.6</v>
      </c>
      <c r="E197" s="2">
        <v>10.8</v>
      </c>
      <c r="F197" s="2">
        <v>4</v>
      </c>
      <c r="G197" s="2">
        <v>6.1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10.4</v>
      </c>
      <c r="Q197">
        <v>10.5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92</v>
      </c>
      <c r="D198" s="2">
        <v>9.6</v>
      </c>
      <c r="E198" s="2">
        <v>10.8</v>
      </c>
      <c r="F198" s="2">
        <v>4.3</v>
      </c>
      <c r="G198" s="2">
        <v>6.1</v>
      </c>
      <c r="H198" s="2">
        <v>1015.2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10.4</v>
      </c>
      <c r="Q198">
        <v>10.5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10.8</v>
      </c>
      <c r="C199" s="2">
        <v>92</v>
      </c>
      <c r="D199" s="2">
        <v>9.6</v>
      </c>
      <c r="E199" s="2">
        <v>10.8</v>
      </c>
      <c r="F199" s="2">
        <v>6.1</v>
      </c>
      <c r="G199" s="2">
        <v>7.6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10.4</v>
      </c>
      <c r="Q199">
        <v>10.6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92</v>
      </c>
      <c r="D200" s="2">
        <v>9.6</v>
      </c>
      <c r="E200" s="2">
        <v>10.8</v>
      </c>
      <c r="F200" s="2">
        <v>4.3</v>
      </c>
      <c r="G200" s="2">
        <v>5.4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10.5</v>
      </c>
      <c r="Q200">
        <v>10.5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92</v>
      </c>
      <c r="D201" s="2">
        <v>9.6</v>
      </c>
      <c r="E201" s="2">
        <v>10.8</v>
      </c>
      <c r="F201" s="2">
        <v>5</v>
      </c>
      <c r="G201" s="2">
        <v>6.1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10.5</v>
      </c>
      <c r="Q201">
        <v>10.5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10.8</v>
      </c>
      <c r="C202" s="2">
        <v>92</v>
      </c>
      <c r="D202" s="2">
        <v>9.6</v>
      </c>
      <c r="E202" s="2">
        <v>10.8</v>
      </c>
      <c r="F202" s="2">
        <v>5.8</v>
      </c>
      <c r="G202" s="2">
        <v>6.1</v>
      </c>
      <c r="H202" s="2">
        <v>1015.1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10.5</v>
      </c>
      <c r="Q202">
        <v>10.5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10.8</v>
      </c>
      <c r="C203" s="2">
        <v>92</v>
      </c>
      <c r="D203" s="2">
        <v>9.6</v>
      </c>
      <c r="E203" s="2">
        <v>10.8</v>
      </c>
      <c r="F203" s="2">
        <v>3.2</v>
      </c>
      <c r="G203" s="2">
        <v>4</v>
      </c>
      <c r="H203" s="2">
        <v>1015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10.5</v>
      </c>
      <c r="Q203">
        <v>10.6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10.8</v>
      </c>
      <c r="C204" s="2">
        <v>92</v>
      </c>
      <c r="D204" s="2">
        <v>9.6</v>
      </c>
      <c r="E204" s="2">
        <v>10.8</v>
      </c>
      <c r="F204" s="2">
        <v>4</v>
      </c>
      <c r="G204" s="2">
        <v>5</v>
      </c>
      <c r="H204" s="2">
        <v>1015.1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10.5</v>
      </c>
      <c r="Q204">
        <v>10.6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10.8</v>
      </c>
      <c r="C205" s="2">
        <v>92</v>
      </c>
      <c r="D205" s="2">
        <v>9.6</v>
      </c>
      <c r="E205" s="2">
        <v>10.8</v>
      </c>
      <c r="F205" s="2">
        <v>4.7</v>
      </c>
      <c r="G205" s="2">
        <v>6.5</v>
      </c>
      <c r="H205" s="2">
        <v>1015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10.5</v>
      </c>
      <c r="Q205">
        <v>10.6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10.8</v>
      </c>
      <c r="C206" s="2">
        <v>92</v>
      </c>
      <c r="D206" s="2">
        <v>9.6</v>
      </c>
      <c r="E206" s="2">
        <v>10.8</v>
      </c>
      <c r="F206" s="2">
        <v>6.8</v>
      </c>
      <c r="G206" s="2">
        <v>9.4</v>
      </c>
      <c r="H206" s="2">
        <v>1014.9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10.5</v>
      </c>
      <c r="Q206">
        <v>10.6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10.8</v>
      </c>
      <c r="C207" s="2">
        <v>92</v>
      </c>
      <c r="D207" s="2">
        <v>9.6</v>
      </c>
      <c r="E207" s="2">
        <v>10.8</v>
      </c>
      <c r="F207" s="2">
        <v>6.8</v>
      </c>
      <c r="G207" s="2">
        <v>7.9</v>
      </c>
      <c r="H207" s="2">
        <v>1015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10.5</v>
      </c>
      <c r="Q207">
        <v>10.6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10.8</v>
      </c>
      <c r="C208" s="2">
        <v>92</v>
      </c>
      <c r="D208" s="2">
        <v>9.6</v>
      </c>
      <c r="E208" s="2">
        <v>10.8</v>
      </c>
      <c r="F208" s="2">
        <v>4.7</v>
      </c>
      <c r="G208" s="2">
        <v>5.4</v>
      </c>
      <c r="H208" s="2">
        <v>1014.9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10.5</v>
      </c>
      <c r="Q208">
        <v>10.6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10.8</v>
      </c>
      <c r="C209" s="2">
        <v>92</v>
      </c>
      <c r="D209" s="2">
        <v>9.6</v>
      </c>
      <c r="E209" s="2">
        <v>10.8</v>
      </c>
      <c r="F209" s="2">
        <v>4</v>
      </c>
      <c r="G209" s="2">
        <v>4.7</v>
      </c>
      <c r="H209" s="2">
        <v>1015.1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10.5</v>
      </c>
      <c r="Q209">
        <v>10.6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10.8</v>
      </c>
      <c r="C210" s="2">
        <v>92</v>
      </c>
      <c r="D210" s="2">
        <v>9.6</v>
      </c>
      <c r="E210" s="2">
        <v>10.8</v>
      </c>
      <c r="F210" s="2">
        <v>3.2</v>
      </c>
      <c r="G210" s="2">
        <v>5.4</v>
      </c>
      <c r="H210" s="2">
        <v>1014.9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10.5</v>
      </c>
      <c r="Q210">
        <v>10.6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10.8</v>
      </c>
      <c r="C211" s="2">
        <v>92</v>
      </c>
      <c r="D211" s="2">
        <v>9.6</v>
      </c>
      <c r="E211" s="2">
        <v>10.8</v>
      </c>
      <c r="F211" s="2">
        <v>2.2000000000000002</v>
      </c>
      <c r="G211" s="2">
        <v>3.6</v>
      </c>
      <c r="H211" s="2">
        <v>1015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10.5</v>
      </c>
      <c r="Q211">
        <v>10.6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92</v>
      </c>
      <c r="D212" s="2">
        <v>9.6</v>
      </c>
      <c r="E212" s="2">
        <v>10.8</v>
      </c>
      <c r="F212" s="2">
        <v>4</v>
      </c>
      <c r="G212" s="2">
        <v>4.3</v>
      </c>
      <c r="H212" s="2">
        <v>1015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10.5</v>
      </c>
      <c r="Q212">
        <v>10.6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10.8</v>
      </c>
      <c r="C213" s="2">
        <v>92</v>
      </c>
      <c r="D213" s="2">
        <v>9.6</v>
      </c>
      <c r="E213" s="2">
        <v>10.8</v>
      </c>
      <c r="F213" s="2">
        <v>8.6</v>
      </c>
      <c r="G213" s="2">
        <v>8.6</v>
      </c>
      <c r="H213" s="2">
        <v>1014.9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10.5</v>
      </c>
      <c r="Q213">
        <v>10.6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6.5</v>
      </c>
      <c r="G214" s="2">
        <v>6.5</v>
      </c>
      <c r="H214" s="2">
        <v>1014.9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10.5</v>
      </c>
      <c r="Q214">
        <v>10.6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10.8</v>
      </c>
      <c r="C215" s="2">
        <v>92</v>
      </c>
      <c r="D215" s="2">
        <v>9.6</v>
      </c>
      <c r="E215" s="2">
        <v>10.8</v>
      </c>
      <c r="F215" s="2">
        <v>5.8</v>
      </c>
      <c r="G215" s="2">
        <v>6.8</v>
      </c>
      <c r="H215" s="2">
        <v>1014.9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10.5</v>
      </c>
      <c r="Q215">
        <v>10.6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10.8</v>
      </c>
      <c r="C216" s="2">
        <v>92</v>
      </c>
      <c r="D216" s="2">
        <v>9.6</v>
      </c>
      <c r="E216" s="2">
        <v>10.8</v>
      </c>
      <c r="F216" s="2">
        <v>6.5</v>
      </c>
      <c r="G216" s="2">
        <v>9.6999999999999993</v>
      </c>
      <c r="H216" s="2">
        <v>1015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10.5</v>
      </c>
      <c r="Q216">
        <v>10.6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10.8</v>
      </c>
      <c r="C217" s="2">
        <v>92</v>
      </c>
      <c r="D217" s="2">
        <v>9.6</v>
      </c>
      <c r="E217" s="2">
        <v>10.8</v>
      </c>
      <c r="F217" s="2">
        <v>3.6</v>
      </c>
      <c r="G217" s="2">
        <v>6.1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10.5</v>
      </c>
      <c r="Q217">
        <v>10.6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10.8</v>
      </c>
      <c r="C218" s="2">
        <v>92</v>
      </c>
      <c r="D218" s="2">
        <v>9.6</v>
      </c>
      <c r="E218" s="2">
        <v>10.8</v>
      </c>
      <c r="F218" s="2">
        <v>7.9</v>
      </c>
      <c r="G218" s="2">
        <v>8.6</v>
      </c>
      <c r="H218" s="2">
        <v>1014.9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5</v>
      </c>
      <c r="G219" s="2">
        <v>7.6</v>
      </c>
      <c r="H219" s="2">
        <v>1014.8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4</v>
      </c>
      <c r="G220" s="2">
        <v>6.5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10.8</v>
      </c>
      <c r="C221" s="2">
        <v>92</v>
      </c>
      <c r="D221" s="2">
        <v>9.6</v>
      </c>
      <c r="E221" s="2">
        <v>10.8</v>
      </c>
      <c r="F221" s="2">
        <v>9</v>
      </c>
      <c r="G221" s="2">
        <v>9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10.8</v>
      </c>
      <c r="C222" s="2">
        <v>92</v>
      </c>
      <c r="D222" s="2">
        <v>9.6</v>
      </c>
      <c r="E222" s="2">
        <v>10.8</v>
      </c>
      <c r="F222" s="2">
        <v>4</v>
      </c>
      <c r="G222" s="2">
        <v>6.8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10.8</v>
      </c>
      <c r="C223" s="2">
        <v>92</v>
      </c>
      <c r="D223" s="2">
        <v>9.6</v>
      </c>
      <c r="E223" s="2">
        <v>10.8</v>
      </c>
      <c r="F223" s="2">
        <v>4</v>
      </c>
      <c r="G223" s="2">
        <v>7.2</v>
      </c>
      <c r="H223" s="2">
        <v>1014.6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10.5</v>
      </c>
      <c r="Q223">
        <v>10.6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10.8</v>
      </c>
      <c r="C224" s="2">
        <v>92</v>
      </c>
      <c r="D224" s="2">
        <v>9.6</v>
      </c>
      <c r="E224" s="2">
        <v>10.8</v>
      </c>
      <c r="F224" s="2">
        <v>2.2000000000000002</v>
      </c>
      <c r="G224" s="2">
        <v>4.7</v>
      </c>
      <c r="H224" s="2">
        <v>1014.7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10.5</v>
      </c>
      <c r="Q224">
        <v>10.6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92</v>
      </c>
      <c r="D225" s="2">
        <v>9.6</v>
      </c>
      <c r="E225" s="2">
        <v>10.8</v>
      </c>
      <c r="F225" s="2">
        <v>4.7</v>
      </c>
      <c r="G225" s="2">
        <v>8.6</v>
      </c>
      <c r="H225" s="2">
        <v>1014.7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10.5</v>
      </c>
      <c r="Q225">
        <v>10.6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92</v>
      </c>
      <c r="D226" s="2">
        <v>9.6</v>
      </c>
      <c r="E226" s="2">
        <v>10.8</v>
      </c>
      <c r="F226" s="2">
        <v>4.7</v>
      </c>
      <c r="G226" s="2">
        <v>5</v>
      </c>
      <c r="H226" s="2">
        <v>1014.7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10.5</v>
      </c>
      <c r="Q226">
        <v>10.6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92</v>
      </c>
      <c r="D227" s="2">
        <v>9.6</v>
      </c>
      <c r="E227" s="2">
        <v>10.8</v>
      </c>
      <c r="F227" s="2">
        <v>6.8</v>
      </c>
      <c r="G227" s="2">
        <v>8.3000000000000007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10.5</v>
      </c>
      <c r="Q227">
        <v>10.6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92</v>
      </c>
      <c r="D228" s="2">
        <v>9.6</v>
      </c>
      <c r="E228" s="2">
        <v>10.8</v>
      </c>
      <c r="F228" s="2">
        <v>6.5</v>
      </c>
      <c r="G228" s="2">
        <v>8.6</v>
      </c>
      <c r="H228" s="2">
        <v>1014.6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10.5</v>
      </c>
      <c r="Q228">
        <v>10.6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10.8</v>
      </c>
      <c r="C229" s="2">
        <v>92</v>
      </c>
      <c r="D229" s="2">
        <v>9.6</v>
      </c>
      <c r="E229" s="2">
        <v>10.8</v>
      </c>
      <c r="F229" s="2">
        <v>5.8</v>
      </c>
      <c r="G229" s="2">
        <v>8.3000000000000007</v>
      </c>
      <c r="H229" s="2">
        <v>1014.3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10.5</v>
      </c>
      <c r="Q229">
        <v>10.6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10.8</v>
      </c>
      <c r="C230" s="2">
        <v>92</v>
      </c>
      <c r="D230" s="2">
        <v>9.6</v>
      </c>
      <c r="E230" s="2">
        <v>10.8</v>
      </c>
      <c r="F230" s="2">
        <v>6.8</v>
      </c>
      <c r="G230" s="2">
        <v>7.6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10.5</v>
      </c>
      <c r="Q230">
        <v>10.6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10.8</v>
      </c>
      <c r="C231" s="2">
        <v>92</v>
      </c>
      <c r="D231" s="2">
        <v>9.6</v>
      </c>
      <c r="E231" s="2">
        <v>10.8</v>
      </c>
      <c r="F231" s="2">
        <v>6.1</v>
      </c>
      <c r="G231" s="2">
        <v>6.5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10.5</v>
      </c>
      <c r="Q231">
        <v>10.6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8.6</v>
      </c>
      <c r="G232" s="2">
        <v>10.1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10.5</v>
      </c>
      <c r="Q232">
        <v>10.6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8.6</v>
      </c>
      <c r="G233" s="2">
        <v>9.4</v>
      </c>
      <c r="H233" s="2">
        <v>1014.6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10.5</v>
      </c>
      <c r="Q233">
        <v>10.6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8.3000000000000007</v>
      </c>
      <c r="G234" s="2">
        <v>8.3000000000000007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10.5</v>
      </c>
      <c r="Q234">
        <v>10.6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5</v>
      </c>
      <c r="G235" s="2">
        <v>6.1</v>
      </c>
      <c r="H235" s="2">
        <v>1014.6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10.5</v>
      </c>
      <c r="Q235">
        <v>10.6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7.9</v>
      </c>
      <c r="G236" s="2">
        <v>10.8</v>
      </c>
      <c r="H236" s="2">
        <v>1014.6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10.5</v>
      </c>
      <c r="Q236">
        <v>10.6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4.7</v>
      </c>
      <c r="G237" s="2">
        <v>7.6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10.5</v>
      </c>
      <c r="Q237">
        <v>10.6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10.7</v>
      </c>
      <c r="C238" s="2">
        <v>92</v>
      </c>
      <c r="D238" s="2">
        <v>9.5</v>
      </c>
      <c r="E238" s="2">
        <v>10.7</v>
      </c>
      <c r="F238" s="2">
        <v>9.4</v>
      </c>
      <c r="G238" s="2">
        <v>9.4</v>
      </c>
      <c r="H238" s="2">
        <v>1014.5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10.5</v>
      </c>
      <c r="Q238">
        <v>10.6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10.7</v>
      </c>
      <c r="C239" s="2">
        <v>92</v>
      </c>
      <c r="D239" s="2">
        <v>9.5</v>
      </c>
      <c r="E239" s="2">
        <v>10.7</v>
      </c>
      <c r="F239" s="2">
        <v>6.1</v>
      </c>
      <c r="G239" s="2">
        <v>7.6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10.5</v>
      </c>
      <c r="Q239">
        <v>10.6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10.7</v>
      </c>
      <c r="C240" s="2">
        <v>92</v>
      </c>
      <c r="D240" s="2">
        <v>9.5</v>
      </c>
      <c r="E240" s="2">
        <v>10.7</v>
      </c>
      <c r="F240" s="2">
        <v>9.4</v>
      </c>
      <c r="G240" s="2">
        <v>9.4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10.5</v>
      </c>
      <c r="Q240">
        <v>10.6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10.7</v>
      </c>
      <c r="C241" s="2">
        <v>92</v>
      </c>
      <c r="D241" s="2">
        <v>9.5</v>
      </c>
      <c r="E241" s="2">
        <v>10.7</v>
      </c>
      <c r="F241" s="2">
        <v>6.8</v>
      </c>
      <c r="G241" s="2">
        <v>7.2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10.5</v>
      </c>
      <c r="Q241">
        <v>10.6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10.7</v>
      </c>
      <c r="C242" s="2">
        <v>92</v>
      </c>
      <c r="D242" s="2">
        <v>9.5</v>
      </c>
      <c r="E242" s="2">
        <v>10.7</v>
      </c>
      <c r="F242" s="2">
        <v>4.3</v>
      </c>
      <c r="G242" s="2">
        <v>4.3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10.5</v>
      </c>
      <c r="Q242">
        <v>10.6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10.7</v>
      </c>
      <c r="C243" s="2">
        <v>92</v>
      </c>
      <c r="D243" s="2">
        <v>9.5</v>
      </c>
      <c r="E243" s="2">
        <v>10.7</v>
      </c>
      <c r="F243" s="2">
        <v>4.3</v>
      </c>
      <c r="G243" s="2">
        <v>5.4</v>
      </c>
      <c r="H243" s="2">
        <v>1014.5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10.5</v>
      </c>
      <c r="Q243">
        <v>10.6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10.7</v>
      </c>
      <c r="C244" s="2">
        <v>92</v>
      </c>
      <c r="D244" s="2">
        <v>9.5</v>
      </c>
      <c r="E244" s="2">
        <v>10.7</v>
      </c>
      <c r="F244" s="2">
        <v>6.5</v>
      </c>
      <c r="G244" s="2">
        <v>6.8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10.5</v>
      </c>
      <c r="Q244">
        <v>10.6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10.7</v>
      </c>
      <c r="C245" s="2">
        <v>92</v>
      </c>
      <c r="D245" s="2">
        <v>9.5</v>
      </c>
      <c r="E245" s="2">
        <v>10.7</v>
      </c>
      <c r="F245" s="2">
        <v>8.3000000000000007</v>
      </c>
      <c r="G245" s="2">
        <v>9.4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10.5</v>
      </c>
      <c r="Q245">
        <v>10.6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10.7</v>
      </c>
      <c r="C246" s="2">
        <v>92</v>
      </c>
      <c r="D246" s="2">
        <v>9.5</v>
      </c>
      <c r="E246" s="2">
        <v>10.7</v>
      </c>
      <c r="F246" s="2">
        <v>7.9</v>
      </c>
      <c r="G246" s="2">
        <v>8.3000000000000007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10.5</v>
      </c>
      <c r="Q246">
        <v>10.6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10.7</v>
      </c>
      <c r="C247" s="2">
        <v>92</v>
      </c>
      <c r="D247" s="2">
        <v>9.5</v>
      </c>
      <c r="E247" s="2">
        <v>10.7</v>
      </c>
      <c r="F247" s="2">
        <v>4</v>
      </c>
      <c r="G247" s="2">
        <v>6.1</v>
      </c>
      <c r="H247" s="2">
        <v>1014.7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10.5</v>
      </c>
      <c r="Q247">
        <v>10.6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10.7</v>
      </c>
      <c r="C248" s="2">
        <v>92</v>
      </c>
      <c r="D248" s="2">
        <v>9.5</v>
      </c>
      <c r="E248" s="2">
        <v>10.7</v>
      </c>
      <c r="F248" s="2">
        <v>3.2</v>
      </c>
      <c r="G248" s="2">
        <v>4</v>
      </c>
      <c r="H248" s="2">
        <v>1014.5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10.5</v>
      </c>
      <c r="Q248">
        <v>10.6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10.7</v>
      </c>
      <c r="C249" s="2">
        <v>92</v>
      </c>
      <c r="D249" s="2">
        <v>9.5</v>
      </c>
      <c r="E249" s="2">
        <v>10.7</v>
      </c>
      <c r="F249" s="2">
        <v>5.4</v>
      </c>
      <c r="G249" s="2">
        <v>6.1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10.5</v>
      </c>
      <c r="Q249">
        <v>10.6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10.7</v>
      </c>
      <c r="C250" s="2">
        <v>92</v>
      </c>
      <c r="D250" s="2">
        <v>9.5</v>
      </c>
      <c r="E250" s="2">
        <v>10.7</v>
      </c>
      <c r="F250" s="2">
        <v>2.9</v>
      </c>
      <c r="G250" s="2">
        <v>4.3</v>
      </c>
      <c r="H250" s="2">
        <v>1014.5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10.5</v>
      </c>
      <c r="Q250">
        <v>10.6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10.7</v>
      </c>
      <c r="C251" s="2">
        <v>92</v>
      </c>
      <c r="D251" s="2">
        <v>9.5</v>
      </c>
      <c r="E251" s="2">
        <v>10.7</v>
      </c>
      <c r="F251" s="2">
        <v>4</v>
      </c>
      <c r="G251" s="2">
        <v>5.4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10.5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10.7</v>
      </c>
      <c r="C252" s="2">
        <v>92</v>
      </c>
      <c r="D252" s="2">
        <v>9.5</v>
      </c>
      <c r="E252" s="2">
        <v>10.7</v>
      </c>
      <c r="F252" s="2">
        <v>6.8</v>
      </c>
      <c r="G252" s="2">
        <v>8.3000000000000007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10.5</v>
      </c>
      <c r="Q252">
        <v>10.6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10.7</v>
      </c>
      <c r="C253" s="2">
        <v>92</v>
      </c>
      <c r="D253" s="2">
        <v>9.5</v>
      </c>
      <c r="E253" s="2">
        <v>10.7</v>
      </c>
      <c r="F253" s="2">
        <v>10.1</v>
      </c>
      <c r="G253" s="2">
        <v>12.2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10.5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10.7</v>
      </c>
      <c r="C254" s="2">
        <v>92</v>
      </c>
      <c r="D254" s="2">
        <v>9.5</v>
      </c>
      <c r="E254" s="2">
        <v>10.7</v>
      </c>
      <c r="F254" s="2">
        <v>4.7</v>
      </c>
      <c r="G254" s="2">
        <v>5.4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10.5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10.7</v>
      </c>
      <c r="C255" s="2">
        <v>92</v>
      </c>
      <c r="D255" s="2">
        <v>9.5</v>
      </c>
      <c r="E255" s="2">
        <v>10.7</v>
      </c>
      <c r="F255" s="2">
        <v>4</v>
      </c>
      <c r="G255" s="2">
        <v>5.8</v>
      </c>
      <c r="H255" s="2">
        <v>1014.3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10.5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10.7</v>
      </c>
      <c r="C256" s="2">
        <v>92</v>
      </c>
      <c r="D256" s="2">
        <v>9.5</v>
      </c>
      <c r="E256" s="2">
        <v>10.7</v>
      </c>
      <c r="F256" s="2">
        <v>5</v>
      </c>
      <c r="G256" s="2">
        <v>7.2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10.5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10.7</v>
      </c>
      <c r="C257" s="2">
        <v>92</v>
      </c>
      <c r="D257" s="2">
        <v>9.5</v>
      </c>
      <c r="E257" s="2">
        <v>10.7</v>
      </c>
      <c r="F257" s="2">
        <v>4.3</v>
      </c>
      <c r="G257" s="2">
        <v>7.2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10.5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10.7</v>
      </c>
      <c r="C258" s="2">
        <v>92</v>
      </c>
      <c r="D258" s="2">
        <v>9.5</v>
      </c>
      <c r="E258" s="2">
        <v>10.7</v>
      </c>
      <c r="F258" s="2">
        <v>7.2</v>
      </c>
      <c r="G258" s="2">
        <v>7.6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10.5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10.7</v>
      </c>
      <c r="C259" s="2">
        <v>92</v>
      </c>
      <c r="D259" s="2">
        <v>9.5</v>
      </c>
      <c r="E259" s="2">
        <v>10.7</v>
      </c>
      <c r="F259" s="2">
        <v>4.3</v>
      </c>
      <c r="G259" s="2">
        <v>5.8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10.5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6.1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10.5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4.3</v>
      </c>
      <c r="G261" s="2">
        <v>4.7</v>
      </c>
      <c r="H261" s="2">
        <v>1014.3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10.5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4</v>
      </c>
      <c r="G262" s="2">
        <v>6.8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10.5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10.7</v>
      </c>
      <c r="C263" s="2">
        <v>92</v>
      </c>
      <c r="D263" s="2">
        <v>9.5</v>
      </c>
      <c r="E263" s="2">
        <v>10.7</v>
      </c>
      <c r="F263" s="2">
        <v>6.5</v>
      </c>
      <c r="G263" s="2">
        <v>7.2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10.5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10.7</v>
      </c>
      <c r="C264" s="2">
        <v>92</v>
      </c>
      <c r="D264" s="2">
        <v>9.5</v>
      </c>
      <c r="E264" s="2">
        <v>10.7</v>
      </c>
      <c r="F264" s="2">
        <v>9</v>
      </c>
      <c r="G264" s="2">
        <v>9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10.5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10.8</v>
      </c>
      <c r="C265" s="2">
        <v>92</v>
      </c>
      <c r="D265" s="2">
        <v>9.6</v>
      </c>
      <c r="E265" s="2">
        <v>10.8</v>
      </c>
      <c r="F265" s="2">
        <v>8.3000000000000007</v>
      </c>
      <c r="G265" s="2">
        <v>8.6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10.4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10.7</v>
      </c>
      <c r="C266" s="2">
        <v>92</v>
      </c>
      <c r="D266" s="2">
        <v>9.5</v>
      </c>
      <c r="E266" s="2">
        <v>10.7</v>
      </c>
      <c r="F266" s="2">
        <v>4</v>
      </c>
      <c r="G266" s="2">
        <v>4.7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10.4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10.7</v>
      </c>
      <c r="C267" s="2">
        <v>92</v>
      </c>
      <c r="D267" s="2">
        <v>9.5</v>
      </c>
      <c r="E267" s="2">
        <v>10.7</v>
      </c>
      <c r="F267" s="2">
        <v>5.8</v>
      </c>
      <c r="G267" s="2">
        <v>7.2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10.5</v>
      </c>
      <c r="Q267">
        <v>10.5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10.7</v>
      </c>
      <c r="C268" s="2">
        <v>92</v>
      </c>
      <c r="D268" s="2">
        <v>9.5</v>
      </c>
      <c r="E268" s="2">
        <v>10.7</v>
      </c>
      <c r="F268" s="2">
        <v>6.5</v>
      </c>
      <c r="G268" s="2">
        <v>7.2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10.4</v>
      </c>
      <c r="Q268">
        <v>10.5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10.7</v>
      </c>
      <c r="C269" s="2">
        <v>92</v>
      </c>
      <c r="D269" s="2">
        <v>9.5</v>
      </c>
      <c r="E269" s="2">
        <v>10.7</v>
      </c>
      <c r="F269" s="2">
        <v>6.1</v>
      </c>
      <c r="G269" s="2">
        <v>12.2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10.4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10.7</v>
      </c>
      <c r="C270" s="2">
        <v>92</v>
      </c>
      <c r="D270" s="2">
        <v>9.5</v>
      </c>
      <c r="E270" s="2">
        <v>10.7</v>
      </c>
      <c r="F270" s="2">
        <v>11.2</v>
      </c>
      <c r="G270" s="2">
        <v>11.2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10.4</v>
      </c>
      <c r="Q270">
        <v>10.5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10.7</v>
      </c>
      <c r="C271" s="2">
        <v>92</v>
      </c>
      <c r="D271" s="2">
        <v>9.5</v>
      </c>
      <c r="E271" s="2">
        <v>10.7</v>
      </c>
      <c r="F271" s="2">
        <v>6.1</v>
      </c>
      <c r="G271" s="2">
        <v>8.3000000000000007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10.4</v>
      </c>
      <c r="Q271">
        <v>10.5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10.7</v>
      </c>
      <c r="C272" s="2">
        <v>92</v>
      </c>
      <c r="D272" s="2">
        <v>9.5</v>
      </c>
      <c r="E272" s="2">
        <v>10.7</v>
      </c>
      <c r="F272" s="2">
        <v>8.6</v>
      </c>
      <c r="G272" s="2">
        <v>8.6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10.4</v>
      </c>
      <c r="Q272">
        <v>10.5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10.7</v>
      </c>
      <c r="C273" s="2">
        <v>92</v>
      </c>
      <c r="D273" s="2">
        <v>9.5</v>
      </c>
      <c r="E273" s="2">
        <v>10.7</v>
      </c>
      <c r="F273" s="2">
        <v>9</v>
      </c>
      <c r="G273" s="2">
        <v>10.4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10.4</v>
      </c>
      <c r="Q273">
        <v>10.5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10.7</v>
      </c>
      <c r="C274" s="2">
        <v>92</v>
      </c>
      <c r="D274" s="2">
        <v>9.5</v>
      </c>
      <c r="E274" s="2">
        <v>10.7</v>
      </c>
      <c r="F274" s="2">
        <v>7.9</v>
      </c>
      <c r="G274" s="2">
        <v>8.3000000000000007</v>
      </c>
      <c r="H274" s="2">
        <v>1014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10.4</v>
      </c>
      <c r="Q274">
        <v>10.5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10.7</v>
      </c>
      <c r="C275" s="2">
        <v>92</v>
      </c>
      <c r="D275" s="2">
        <v>9.5</v>
      </c>
      <c r="E275" s="2">
        <v>10.7</v>
      </c>
      <c r="F275" s="2">
        <v>12.6</v>
      </c>
      <c r="G275" s="2">
        <v>13.3</v>
      </c>
      <c r="H275" s="2">
        <v>1014.1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10.3</v>
      </c>
      <c r="Q275">
        <v>10.5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10.7</v>
      </c>
      <c r="C276" s="2">
        <v>92</v>
      </c>
      <c r="D276" s="2">
        <v>9.5</v>
      </c>
      <c r="E276" s="2">
        <v>10.7</v>
      </c>
      <c r="F276" s="2">
        <v>9.4</v>
      </c>
      <c r="G276" s="2">
        <v>9.4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10.3</v>
      </c>
      <c r="Q276">
        <v>10.5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10.7</v>
      </c>
      <c r="C277" s="2">
        <v>92</v>
      </c>
      <c r="D277" s="2">
        <v>9.5</v>
      </c>
      <c r="E277" s="2">
        <v>10.7</v>
      </c>
      <c r="F277" s="2">
        <v>5</v>
      </c>
      <c r="G277" s="2">
        <v>6.8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10.3</v>
      </c>
      <c r="Q277">
        <v>10.5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10.7</v>
      </c>
      <c r="C278" s="2">
        <v>92</v>
      </c>
      <c r="D278" s="2">
        <v>9.5</v>
      </c>
      <c r="E278" s="2">
        <v>10.7</v>
      </c>
      <c r="F278" s="2">
        <v>13.3</v>
      </c>
      <c r="G278" s="2">
        <v>13.3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10.7</v>
      </c>
      <c r="C279" s="2">
        <v>92</v>
      </c>
      <c r="D279" s="2">
        <v>9.5</v>
      </c>
      <c r="E279" s="2">
        <v>10.7</v>
      </c>
      <c r="F279" s="2">
        <v>8.3000000000000007</v>
      </c>
      <c r="G279" s="2">
        <v>12.2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10.199999999999999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10.7</v>
      </c>
      <c r="C280" s="2">
        <v>92</v>
      </c>
      <c r="D280" s="2">
        <v>9.5</v>
      </c>
      <c r="E280" s="2">
        <v>10.7</v>
      </c>
      <c r="F280" s="2">
        <v>6.5</v>
      </c>
      <c r="G280" s="2">
        <v>9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10.199999999999999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10.7</v>
      </c>
      <c r="C281" s="2">
        <v>92</v>
      </c>
      <c r="D281" s="2">
        <v>9.5</v>
      </c>
      <c r="E281" s="2">
        <v>10.7</v>
      </c>
      <c r="F281" s="2">
        <v>7.2</v>
      </c>
      <c r="G281" s="2">
        <v>8.6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10.199999999999999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10.7</v>
      </c>
      <c r="C282" s="2">
        <v>92</v>
      </c>
      <c r="D282" s="2">
        <v>9.5</v>
      </c>
      <c r="E282" s="2">
        <v>10.7</v>
      </c>
      <c r="F282" s="2">
        <v>4.3</v>
      </c>
      <c r="G282" s="2">
        <v>4.7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10.199999999999999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10.6</v>
      </c>
      <c r="C283" s="2">
        <v>92</v>
      </c>
      <c r="D283" s="2">
        <v>9.4</v>
      </c>
      <c r="E283" s="2">
        <v>10.6</v>
      </c>
      <c r="F283" s="2">
        <v>6.5</v>
      </c>
      <c r="G283" s="2">
        <v>7.9</v>
      </c>
      <c r="H283" s="2">
        <v>1014.3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10.199999999999999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10.7</v>
      </c>
      <c r="C284" s="2">
        <v>92</v>
      </c>
      <c r="D284" s="2">
        <v>9.5</v>
      </c>
      <c r="E284" s="2">
        <v>10.7</v>
      </c>
      <c r="F284" s="2">
        <v>9</v>
      </c>
      <c r="G284" s="2">
        <v>9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10.199999999999999</v>
      </c>
      <c r="Q284">
        <v>10.3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10.7</v>
      </c>
      <c r="C285" s="2">
        <v>92</v>
      </c>
      <c r="D285" s="2">
        <v>9.5</v>
      </c>
      <c r="E285" s="2">
        <v>10.7</v>
      </c>
      <c r="F285" s="2">
        <v>5.8</v>
      </c>
      <c r="G285" s="2">
        <v>6.5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10.199999999999999</v>
      </c>
      <c r="Q285">
        <v>10.3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10.6</v>
      </c>
      <c r="C286" s="2">
        <v>91</v>
      </c>
      <c r="D286" s="2">
        <v>9.1999999999999993</v>
      </c>
      <c r="E286" s="2">
        <v>10.6</v>
      </c>
      <c r="F286" s="2">
        <v>13.7</v>
      </c>
      <c r="G286" s="2">
        <v>16.899999999999999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10.199999999999999</v>
      </c>
      <c r="Q286">
        <v>10.3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10.6</v>
      </c>
      <c r="C287" s="2">
        <v>91</v>
      </c>
      <c r="D287" s="2">
        <v>9.1999999999999993</v>
      </c>
      <c r="E287" s="2">
        <v>10.6</v>
      </c>
      <c r="F287" s="2">
        <v>7.6</v>
      </c>
      <c r="G287" s="2">
        <v>7.6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10.199999999999999</v>
      </c>
      <c r="Q287">
        <v>10.3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10.5</v>
      </c>
      <c r="C288" s="2">
        <v>91</v>
      </c>
      <c r="D288" s="2">
        <v>9.1</v>
      </c>
      <c r="E288" s="2">
        <v>10.5</v>
      </c>
      <c r="F288" s="2">
        <v>6.8</v>
      </c>
      <c r="G288" s="2">
        <v>7.6</v>
      </c>
      <c r="H288" s="2">
        <v>1014.4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10.199999999999999</v>
      </c>
      <c r="Q288">
        <v>10.3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10.5</v>
      </c>
      <c r="C289" s="2">
        <v>91</v>
      </c>
      <c r="D289" s="2">
        <v>9.1</v>
      </c>
      <c r="E289" s="2">
        <v>10.5</v>
      </c>
      <c r="F289" s="2">
        <v>7.9</v>
      </c>
      <c r="G289" s="2">
        <v>10.1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10.199999999999999</v>
      </c>
      <c r="Q289">
        <v>10.3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10.5</v>
      </c>
      <c r="C290" s="2">
        <v>91</v>
      </c>
      <c r="D290" s="2">
        <v>9.1</v>
      </c>
      <c r="E290" s="2">
        <v>10.5</v>
      </c>
      <c r="F290" s="2">
        <v>2.5</v>
      </c>
      <c r="G290" s="2">
        <v>6.1</v>
      </c>
      <c r="H290" s="2">
        <v>1014.1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10.199999999999999</v>
      </c>
      <c r="Q290">
        <v>10.3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10.4</v>
      </c>
      <c r="C291" s="2">
        <v>91</v>
      </c>
      <c r="D291" s="2">
        <v>9</v>
      </c>
      <c r="E291" s="2">
        <v>10.4</v>
      </c>
      <c r="F291" s="2">
        <v>0</v>
      </c>
      <c r="G291" s="2">
        <v>2.5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10.199999999999999</v>
      </c>
      <c r="Q291">
        <v>10.3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10.4</v>
      </c>
      <c r="C292" s="2">
        <v>91</v>
      </c>
      <c r="D292" s="2">
        <v>9</v>
      </c>
      <c r="E292" s="2">
        <v>10.4</v>
      </c>
      <c r="F292" s="2">
        <v>2.2000000000000002</v>
      </c>
      <c r="G292" s="2">
        <v>4</v>
      </c>
      <c r="H292" s="2">
        <v>1014.1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10.199999999999999</v>
      </c>
      <c r="Q292">
        <v>10.3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10.4</v>
      </c>
      <c r="C293" s="2">
        <v>91</v>
      </c>
      <c r="D293" s="2">
        <v>9</v>
      </c>
      <c r="E293" s="2">
        <v>10.4</v>
      </c>
      <c r="F293" s="2">
        <v>6.5</v>
      </c>
      <c r="G293" s="2">
        <v>6.5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10.199999999999999</v>
      </c>
      <c r="Q293">
        <v>10.199999999999999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10.4</v>
      </c>
      <c r="C294" s="2">
        <v>91</v>
      </c>
      <c r="D294" s="2">
        <v>9</v>
      </c>
      <c r="E294" s="2">
        <v>10.4</v>
      </c>
      <c r="F294" s="2">
        <v>4</v>
      </c>
      <c r="G294" s="2">
        <v>7.9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10.1</v>
      </c>
      <c r="Q294">
        <v>10.199999999999999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10.4</v>
      </c>
      <c r="C295" s="2">
        <v>91</v>
      </c>
      <c r="D295" s="2">
        <v>9</v>
      </c>
      <c r="E295" s="2">
        <v>10.4</v>
      </c>
      <c r="F295" s="2">
        <v>4.7</v>
      </c>
      <c r="G295" s="2">
        <v>5.4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10.1</v>
      </c>
      <c r="Q295">
        <v>10.199999999999999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10.4</v>
      </c>
      <c r="C296" s="2">
        <v>91</v>
      </c>
      <c r="D296" s="2">
        <v>9</v>
      </c>
      <c r="E296" s="2">
        <v>10.4</v>
      </c>
      <c r="F296" s="2">
        <v>4.7</v>
      </c>
      <c r="G296" s="2">
        <v>5.4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10.1</v>
      </c>
      <c r="Q296">
        <v>10.199999999999999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10.4</v>
      </c>
      <c r="C297" s="2">
        <v>91</v>
      </c>
      <c r="D297" s="2">
        <v>9</v>
      </c>
      <c r="E297" s="2">
        <v>10.4</v>
      </c>
      <c r="F297" s="2">
        <v>3.2</v>
      </c>
      <c r="G297" s="2">
        <v>5.8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10.1</v>
      </c>
      <c r="Q297">
        <v>10.1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10.4</v>
      </c>
      <c r="C298" s="2">
        <v>91</v>
      </c>
      <c r="D298" s="2">
        <v>9</v>
      </c>
      <c r="E298" s="2">
        <v>10.4</v>
      </c>
      <c r="F298" s="2">
        <v>5.8</v>
      </c>
      <c r="G298" s="2">
        <v>7.6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10.1</v>
      </c>
      <c r="Q298">
        <v>10.1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10.4</v>
      </c>
      <c r="C299" s="2">
        <v>91</v>
      </c>
      <c r="D299" s="2">
        <v>9</v>
      </c>
      <c r="E299" s="2">
        <v>10.4</v>
      </c>
      <c r="F299" s="2">
        <v>3.6</v>
      </c>
      <c r="G299" s="2">
        <v>6.1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10</v>
      </c>
      <c r="Q299">
        <v>10.1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10.4</v>
      </c>
      <c r="C300" s="2">
        <v>91</v>
      </c>
      <c r="D300" s="2">
        <v>9</v>
      </c>
      <c r="E300" s="2">
        <v>10.4</v>
      </c>
      <c r="F300" s="2">
        <v>2.9</v>
      </c>
      <c r="G300" s="2">
        <v>2.9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10</v>
      </c>
      <c r="Q300">
        <v>10.1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10.3</v>
      </c>
      <c r="C301" s="2">
        <v>91</v>
      </c>
      <c r="D301" s="2">
        <v>8.9</v>
      </c>
      <c r="E301" s="2">
        <v>10.3</v>
      </c>
      <c r="F301" s="2">
        <v>4.7</v>
      </c>
      <c r="G301" s="2">
        <v>5.8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10</v>
      </c>
      <c r="Q301">
        <v>10.1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10.3</v>
      </c>
      <c r="C302" s="2">
        <v>91</v>
      </c>
      <c r="D302" s="2">
        <v>8.9</v>
      </c>
      <c r="E302" s="2">
        <v>10.3</v>
      </c>
      <c r="F302" s="2">
        <v>2.2000000000000002</v>
      </c>
      <c r="G302" s="2">
        <v>3.2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10</v>
      </c>
      <c r="Q302">
        <v>10.1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10.3</v>
      </c>
      <c r="C303" s="2">
        <v>91</v>
      </c>
      <c r="D303" s="2">
        <v>8.9</v>
      </c>
      <c r="E303" s="2">
        <v>10.3</v>
      </c>
      <c r="F303" s="2">
        <v>2.2000000000000002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10</v>
      </c>
      <c r="Q303">
        <v>10.1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10.3</v>
      </c>
      <c r="C304" s="2">
        <v>91</v>
      </c>
      <c r="D304" s="2">
        <v>8.9</v>
      </c>
      <c r="E304" s="2">
        <v>10.3</v>
      </c>
      <c r="F304" s="2">
        <v>4.3</v>
      </c>
      <c r="G304" s="2">
        <v>4.7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10</v>
      </c>
      <c r="Q304">
        <v>10.1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10.3</v>
      </c>
      <c r="C305" s="2">
        <v>91</v>
      </c>
      <c r="D305" s="2">
        <v>8.9</v>
      </c>
      <c r="E305" s="2">
        <v>10.3</v>
      </c>
      <c r="F305" s="2">
        <v>2.5</v>
      </c>
      <c r="G305" s="2">
        <v>3.6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10</v>
      </c>
      <c r="Q305">
        <v>10.1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10.3</v>
      </c>
      <c r="C306" s="2">
        <v>91</v>
      </c>
      <c r="D306" s="2">
        <v>8.9</v>
      </c>
      <c r="E306" s="2">
        <v>10.3</v>
      </c>
      <c r="F306" s="2">
        <v>7.2</v>
      </c>
      <c r="G306" s="2">
        <v>7.2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10</v>
      </c>
      <c r="Q306">
        <v>10.1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10.4</v>
      </c>
      <c r="C307" s="2">
        <v>91</v>
      </c>
      <c r="D307" s="2">
        <v>9</v>
      </c>
      <c r="E307" s="2">
        <v>10.4</v>
      </c>
      <c r="F307" s="2">
        <v>5</v>
      </c>
      <c r="G307" s="2">
        <v>6.1</v>
      </c>
      <c r="H307" s="2">
        <v>1014.4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10</v>
      </c>
      <c r="Q307">
        <v>10.1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10.4</v>
      </c>
      <c r="C308" s="2">
        <v>91</v>
      </c>
      <c r="D308" s="2">
        <v>9</v>
      </c>
      <c r="E308" s="2">
        <v>10.4</v>
      </c>
      <c r="F308" s="2">
        <v>0</v>
      </c>
      <c r="G308" s="2">
        <v>3.2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10</v>
      </c>
      <c r="Q308">
        <v>10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10.4</v>
      </c>
      <c r="C309" s="2">
        <v>91</v>
      </c>
      <c r="D309" s="2">
        <v>9</v>
      </c>
      <c r="E309" s="2">
        <v>10.4</v>
      </c>
      <c r="F309" s="2">
        <v>3.2</v>
      </c>
      <c r="G309" s="2">
        <v>5.8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9.9</v>
      </c>
      <c r="Q309">
        <v>10.1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10.4</v>
      </c>
      <c r="C310" s="2">
        <v>91</v>
      </c>
      <c r="D310" s="2">
        <v>9</v>
      </c>
      <c r="E310" s="2">
        <v>10.4</v>
      </c>
      <c r="F310" s="2">
        <v>4.7</v>
      </c>
      <c r="G310" s="2">
        <v>6.5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9.9</v>
      </c>
      <c r="Q310">
        <v>10.1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10.4</v>
      </c>
      <c r="C311" s="2">
        <v>91</v>
      </c>
      <c r="D311" s="2">
        <v>9</v>
      </c>
      <c r="E311" s="2">
        <v>10.4</v>
      </c>
      <c r="F311" s="2">
        <v>5.8</v>
      </c>
      <c r="G311" s="2">
        <v>6.1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10</v>
      </c>
      <c r="Q311">
        <v>10.1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10.5</v>
      </c>
      <c r="C312" s="2">
        <v>91</v>
      </c>
      <c r="D312" s="2">
        <v>9.1</v>
      </c>
      <c r="E312" s="2">
        <v>10.5</v>
      </c>
      <c r="F312" s="2">
        <v>7.2</v>
      </c>
      <c r="G312" s="2">
        <v>7.2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10</v>
      </c>
      <c r="Q312">
        <v>10.1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10.5</v>
      </c>
      <c r="C313" s="2">
        <v>91</v>
      </c>
      <c r="D313" s="2">
        <v>9.1</v>
      </c>
      <c r="E313" s="2">
        <v>10.5</v>
      </c>
      <c r="F313" s="2">
        <v>5.8</v>
      </c>
      <c r="G313" s="2">
        <v>5.8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9.9</v>
      </c>
      <c r="Q313">
        <v>10.1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10.5</v>
      </c>
      <c r="C314" s="2">
        <v>91</v>
      </c>
      <c r="D314" s="2">
        <v>9.1</v>
      </c>
      <c r="E314" s="2">
        <v>10.5</v>
      </c>
      <c r="F314" s="2">
        <v>3.2</v>
      </c>
      <c r="G314" s="2">
        <v>5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10</v>
      </c>
      <c r="Q314">
        <v>10.1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10.3</v>
      </c>
      <c r="C315" s="2">
        <v>91</v>
      </c>
      <c r="D315" s="2">
        <v>8.9</v>
      </c>
      <c r="E315" s="2">
        <v>10.3</v>
      </c>
      <c r="F315" s="2">
        <v>4</v>
      </c>
      <c r="G315" s="2">
        <v>4.3</v>
      </c>
      <c r="H315" s="2">
        <v>1014.2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9.9</v>
      </c>
      <c r="Q315">
        <v>10.1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</v>
      </c>
      <c r="C316" s="2">
        <v>91</v>
      </c>
      <c r="D316" s="2">
        <v>8.6</v>
      </c>
      <c r="E316" s="2">
        <v>10</v>
      </c>
      <c r="F316" s="2">
        <v>0</v>
      </c>
      <c r="G316" s="2">
        <v>2.5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9.9</v>
      </c>
      <c r="Q316">
        <v>10.1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9.9</v>
      </c>
      <c r="C317" s="2">
        <v>91</v>
      </c>
      <c r="D317" s="2">
        <v>8.5</v>
      </c>
      <c r="E317" s="2">
        <v>9.9</v>
      </c>
      <c r="F317" s="2">
        <v>0</v>
      </c>
      <c r="G317" s="2">
        <v>2.2000000000000002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9.9</v>
      </c>
      <c r="Q317">
        <v>10.1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9.8000000000000007</v>
      </c>
      <c r="C318" s="2">
        <v>91</v>
      </c>
      <c r="D318" s="2">
        <v>8.4</v>
      </c>
      <c r="E318" s="2">
        <v>9.8000000000000007</v>
      </c>
      <c r="F318" s="2">
        <v>1.8</v>
      </c>
      <c r="G318" s="2">
        <v>2.2000000000000002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9.9</v>
      </c>
      <c r="Q318">
        <v>10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9.6999999999999993</v>
      </c>
      <c r="C319" s="2">
        <v>91</v>
      </c>
      <c r="D319" s="2">
        <v>8.3000000000000007</v>
      </c>
      <c r="E319" s="2">
        <v>9.6999999999999993</v>
      </c>
      <c r="F319" s="2">
        <v>2.9</v>
      </c>
      <c r="G319" s="2">
        <v>3.2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9.8000000000000007</v>
      </c>
      <c r="Q319">
        <v>10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9.6999999999999993</v>
      </c>
      <c r="C320" s="2">
        <v>91</v>
      </c>
      <c r="D320" s="2">
        <v>8.3000000000000007</v>
      </c>
      <c r="E320" s="2">
        <v>9.6999999999999993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9.8000000000000007</v>
      </c>
      <c r="Q320">
        <v>10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9.6999999999999993</v>
      </c>
      <c r="C321" s="2">
        <v>91</v>
      </c>
      <c r="D321" s="2">
        <v>8.3000000000000007</v>
      </c>
      <c r="E321" s="2">
        <v>9.6999999999999993</v>
      </c>
      <c r="F321" s="2">
        <v>0</v>
      </c>
      <c r="G321" s="2">
        <v>0</v>
      </c>
      <c r="H321" s="2">
        <v>1014.4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9.8000000000000007</v>
      </c>
      <c r="Q321">
        <v>9.9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91</v>
      </c>
      <c r="D322" s="2">
        <v>8.1999999999999993</v>
      </c>
      <c r="E322" s="2">
        <v>9.6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9.6999999999999993</v>
      </c>
      <c r="Q322">
        <v>9.9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91</v>
      </c>
      <c r="D323" s="2">
        <v>8.1999999999999993</v>
      </c>
      <c r="E323" s="2">
        <v>9.6</v>
      </c>
      <c r="F323" s="2">
        <v>0</v>
      </c>
      <c r="G323" s="2">
        <v>0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9.6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91</v>
      </c>
      <c r="D324" s="2">
        <v>8.1999999999999993</v>
      </c>
      <c r="E324" s="2">
        <v>9.6</v>
      </c>
      <c r="F324" s="2">
        <v>0</v>
      </c>
      <c r="G324" s="2">
        <v>0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9.5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91</v>
      </c>
      <c r="D325" s="2">
        <v>8.1999999999999993</v>
      </c>
      <c r="E325" s="2">
        <v>9.6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9.5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91</v>
      </c>
      <c r="D326" s="2">
        <v>8.1999999999999993</v>
      </c>
      <c r="E326" s="2">
        <v>9.6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9.4</v>
      </c>
      <c r="Q326">
        <v>9.6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9.5</v>
      </c>
      <c r="C327" s="2">
        <v>91</v>
      </c>
      <c r="D327" s="2">
        <v>8.1999999999999993</v>
      </c>
      <c r="E327" s="2">
        <v>9.5</v>
      </c>
      <c r="F327" s="2">
        <v>0</v>
      </c>
      <c r="G327" s="2">
        <v>1.8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9.3000000000000007</v>
      </c>
      <c r="Q327">
        <v>9.5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9.5</v>
      </c>
      <c r="C328" s="2">
        <v>91</v>
      </c>
      <c r="D328" s="2">
        <v>8.1999999999999993</v>
      </c>
      <c r="E328" s="2">
        <v>9.5</v>
      </c>
      <c r="F328" s="2">
        <v>0</v>
      </c>
      <c r="G328" s="2">
        <v>1.8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9.1999999999999993</v>
      </c>
      <c r="Q328">
        <v>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9.5</v>
      </c>
      <c r="C329" s="2">
        <v>92</v>
      </c>
      <c r="D329" s="2">
        <v>8.3000000000000007</v>
      </c>
      <c r="E329" s="2">
        <v>9.5</v>
      </c>
      <c r="F329" s="2">
        <v>0</v>
      </c>
      <c r="G329" s="2">
        <v>1.8</v>
      </c>
      <c r="H329" s="2">
        <v>1014.3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9.1999999999999993</v>
      </c>
      <c r="Q329">
        <v>9.4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91</v>
      </c>
      <c r="D330" s="2">
        <v>8.1999999999999993</v>
      </c>
      <c r="E330" s="2">
        <v>9.5</v>
      </c>
      <c r="F330" s="2">
        <v>0</v>
      </c>
      <c r="G330" s="2">
        <v>0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91</v>
      </c>
      <c r="D331" s="2">
        <v>8.1999999999999993</v>
      </c>
      <c r="E331" s="2">
        <v>9.5</v>
      </c>
      <c r="F331" s="2">
        <v>2.2000000000000002</v>
      </c>
      <c r="G331" s="2">
        <v>2.2000000000000002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9.1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92</v>
      </c>
      <c r="D332" s="2">
        <v>8.3000000000000007</v>
      </c>
      <c r="E332" s="2">
        <v>9.5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92</v>
      </c>
      <c r="D333" s="2">
        <v>8.3000000000000007</v>
      </c>
      <c r="E333" s="2">
        <v>9.5</v>
      </c>
      <c r="F333" s="2">
        <v>1.8</v>
      </c>
      <c r="G333" s="2">
        <v>2.5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9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92</v>
      </c>
      <c r="D334" s="2">
        <v>8.3000000000000007</v>
      </c>
      <c r="E334" s="2">
        <v>9.5</v>
      </c>
      <c r="F334" s="2">
        <v>0</v>
      </c>
      <c r="G334" s="2">
        <v>1.8</v>
      </c>
      <c r="H334" s="2">
        <v>1014.3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9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92</v>
      </c>
      <c r="D335" s="2">
        <v>8.3000000000000007</v>
      </c>
      <c r="E335" s="2">
        <v>9.5</v>
      </c>
      <c r="F335" s="2">
        <v>0</v>
      </c>
      <c r="G335" s="2">
        <v>0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92</v>
      </c>
      <c r="D336" s="2">
        <v>8.3000000000000007</v>
      </c>
      <c r="E336" s="2">
        <v>9.5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8.9</v>
      </c>
      <c r="Q336">
        <v>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92</v>
      </c>
      <c r="D337" s="2">
        <v>8.3000000000000007</v>
      </c>
      <c r="E337" s="2">
        <v>9.5</v>
      </c>
      <c r="F337" s="2">
        <v>0</v>
      </c>
      <c r="G337" s="2">
        <v>2.2000000000000002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92</v>
      </c>
      <c r="D338" s="2">
        <v>8.3000000000000007</v>
      </c>
      <c r="E338" s="2">
        <v>9.5</v>
      </c>
      <c r="F338" s="2">
        <v>0</v>
      </c>
      <c r="G338" s="2">
        <v>0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92</v>
      </c>
      <c r="D339" s="2">
        <v>8.3000000000000007</v>
      </c>
      <c r="E339" s="2">
        <v>9.5</v>
      </c>
      <c r="F339" s="2">
        <v>0</v>
      </c>
      <c r="G339" s="2">
        <v>0</v>
      </c>
      <c r="H339" s="2">
        <v>1014.3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8.8000000000000007</v>
      </c>
      <c r="Q339">
        <v>8.9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9.4</v>
      </c>
      <c r="C340" s="2">
        <v>92</v>
      </c>
      <c r="D340" s="2">
        <v>8.1999999999999993</v>
      </c>
      <c r="E340" s="2">
        <v>9.4</v>
      </c>
      <c r="F340" s="2">
        <v>0</v>
      </c>
      <c r="G340" s="2">
        <v>0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8.9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9.4</v>
      </c>
      <c r="C341" s="2">
        <v>92</v>
      </c>
      <c r="D341" s="2">
        <v>8.1999999999999993</v>
      </c>
      <c r="E341" s="2">
        <v>9.4</v>
      </c>
      <c r="F341" s="2">
        <v>0</v>
      </c>
      <c r="G341" s="2">
        <v>0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8.9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9.4</v>
      </c>
      <c r="C342" s="2">
        <v>92</v>
      </c>
      <c r="D342" s="2">
        <v>8.1999999999999993</v>
      </c>
      <c r="E342" s="2">
        <v>9.4</v>
      </c>
      <c r="F342" s="2">
        <v>0</v>
      </c>
      <c r="G342" s="2">
        <v>0</v>
      </c>
      <c r="H342" s="2">
        <v>1014.4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8.6999999999999993</v>
      </c>
      <c r="Q342">
        <v>8.8000000000000007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9.4</v>
      </c>
      <c r="C343" s="2">
        <v>92</v>
      </c>
      <c r="D343" s="2">
        <v>8.1999999999999993</v>
      </c>
      <c r="E343" s="2">
        <v>9.4</v>
      </c>
      <c r="F343" s="2">
        <v>1.8</v>
      </c>
      <c r="G343" s="2">
        <v>1.8</v>
      </c>
      <c r="H343" s="2">
        <v>1014.5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8.8000000000000007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9.3000000000000007</v>
      </c>
      <c r="C344" s="2">
        <v>92</v>
      </c>
      <c r="D344" s="2">
        <v>8.1</v>
      </c>
      <c r="E344" s="2">
        <v>9.3000000000000007</v>
      </c>
      <c r="F344" s="2">
        <v>1.8</v>
      </c>
      <c r="G344" s="2">
        <v>2.5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8.8000000000000007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9.3000000000000007</v>
      </c>
      <c r="C345" s="2">
        <v>92</v>
      </c>
      <c r="D345" s="2">
        <v>8.1</v>
      </c>
      <c r="E345" s="2">
        <v>9.3000000000000007</v>
      </c>
      <c r="F345" s="2">
        <v>2.2000000000000002</v>
      </c>
      <c r="G345" s="2">
        <v>4.7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8.5</v>
      </c>
      <c r="Q345">
        <v>8.6999999999999993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9.3000000000000007</v>
      </c>
      <c r="C346" s="2">
        <v>92</v>
      </c>
      <c r="D346" s="2">
        <v>8.1</v>
      </c>
      <c r="E346" s="2">
        <v>9.3000000000000007</v>
      </c>
      <c r="F346" s="2">
        <v>3.2</v>
      </c>
      <c r="G346" s="2">
        <v>3.6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8.5</v>
      </c>
      <c r="Q346">
        <v>8.6999999999999993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92</v>
      </c>
      <c r="D347" s="2">
        <v>8</v>
      </c>
      <c r="E347" s="2">
        <v>9.1999999999999993</v>
      </c>
      <c r="F347" s="2">
        <v>4.3</v>
      </c>
      <c r="G347" s="2">
        <v>4.7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8.5</v>
      </c>
      <c r="Q347">
        <v>8.6999999999999993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92</v>
      </c>
      <c r="D348" s="2">
        <v>8</v>
      </c>
      <c r="E348" s="2">
        <v>9.1999999999999993</v>
      </c>
      <c r="F348" s="2">
        <v>3.2</v>
      </c>
      <c r="G348" s="2">
        <v>4.3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8.4</v>
      </c>
      <c r="Q348">
        <v>8.6999999999999993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92</v>
      </c>
      <c r="D349" s="2">
        <v>8</v>
      </c>
      <c r="E349" s="2">
        <v>9.1999999999999993</v>
      </c>
      <c r="F349" s="2">
        <v>4.3</v>
      </c>
      <c r="G349" s="2">
        <v>5</v>
      </c>
      <c r="H349" s="2">
        <v>1014.5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8.4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92</v>
      </c>
      <c r="D350" s="2">
        <v>8</v>
      </c>
      <c r="E350" s="2">
        <v>9.1999999999999993</v>
      </c>
      <c r="F350" s="2">
        <v>2.2000000000000002</v>
      </c>
      <c r="G350" s="2">
        <v>4.7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8.4</v>
      </c>
      <c r="Q350">
        <v>8.6999999999999993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92</v>
      </c>
      <c r="D351" s="2">
        <v>8</v>
      </c>
      <c r="E351" s="2">
        <v>9.1999999999999993</v>
      </c>
      <c r="F351" s="2">
        <v>3.6</v>
      </c>
      <c r="G351" s="2">
        <v>3.6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8.4</v>
      </c>
      <c r="Q351">
        <v>8.6999999999999993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92</v>
      </c>
      <c r="D352" s="2">
        <v>8</v>
      </c>
      <c r="E352" s="2">
        <v>9.1999999999999993</v>
      </c>
      <c r="F352" s="2">
        <v>3.2</v>
      </c>
      <c r="G352" s="2">
        <v>3.2</v>
      </c>
      <c r="H352" s="2">
        <v>1014.5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8.4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92</v>
      </c>
      <c r="D353" s="2">
        <v>8</v>
      </c>
      <c r="E353" s="2">
        <v>9.1999999999999993</v>
      </c>
      <c r="F353" s="2">
        <v>3.2</v>
      </c>
      <c r="G353" s="2">
        <v>4.3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8.5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92</v>
      </c>
      <c r="D354" s="2">
        <v>8</v>
      </c>
      <c r="E354" s="2">
        <v>9.1999999999999993</v>
      </c>
      <c r="F354" s="2">
        <v>3.6</v>
      </c>
      <c r="G354" s="2">
        <v>3.6</v>
      </c>
      <c r="H354" s="2">
        <v>1014.3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8.5</v>
      </c>
      <c r="Q354">
        <v>8.6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9.1999999999999993</v>
      </c>
      <c r="C355" s="2">
        <v>92</v>
      </c>
      <c r="D355" s="2">
        <v>8</v>
      </c>
      <c r="E355" s="2">
        <v>9.1999999999999993</v>
      </c>
      <c r="F355" s="2">
        <v>3.2</v>
      </c>
      <c r="G355" s="2">
        <v>5</v>
      </c>
      <c r="H355" s="2">
        <v>1014.3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8.5</v>
      </c>
      <c r="Q355">
        <v>8.6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92</v>
      </c>
      <c r="D356" s="2">
        <v>8</v>
      </c>
      <c r="E356" s="2">
        <v>9.1999999999999993</v>
      </c>
      <c r="F356" s="2">
        <v>2.5</v>
      </c>
      <c r="G356" s="2">
        <v>4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8.5</v>
      </c>
      <c r="Q356">
        <v>8.6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92</v>
      </c>
      <c r="D357" s="2">
        <v>8</v>
      </c>
      <c r="E357" s="2">
        <v>9.1999999999999993</v>
      </c>
      <c r="F357" s="2">
        <v>4.7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8.5</v>
      </c>
      <c r="Q357">
        <v>8.6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9.3000000000000007</v>
      </c>
      <c r="C358" s="2">
        <v>92</v>
      </c>
      <c r="D358" s="2">
        <v>8.1</v>
      </c>
      <c r="E358" s="2">
        <v>8.6999999999999993</v>
      </c>
      <c r="F358" s="2">
        <v>6.1</v>
      </c>
      <c r="G358" s="2">
        <v>7.9</v>
      </c>
      <c r="H358" s="2">
        <v>1014.3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8.5</v>
      </c>
      <c r="Q358">
        <v>8.6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9.4</v>
      </c>
      <c r="C359" s="2">
        <v>92</v>
      </c>
      <c r="D359" s="2">
        <v>8.1999999999999993</v>
      </c>
      <c r="E359" s="2">
        <v>9.4</v>
      </c>
      <c r="F359" s="2">
        <v>4.3</v>
      </c>
      <c r="G359" s="2">
        <v>5.4</v>
      </c>
      <c r="H359" s="2">
        <v>1014.2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8.5</v>
      </c>
      <c r="Q359">
        <v>8.6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9.4</v>
      </c>
      <c r="C360" s="2">
        <v>92</v>
      </c>
      <c r="D360" s="2">
        <v>8.1999999999999993</v>
      </c>
      <c r="E360" s="2">
        <v>9.4</v>
      </c>
      <c r="F360" s="2">
        <v>4</v>
      </c>
      <c r="G360" s="2">
        <v>4</v>
      </c>
      <c r="H360" s="2">
        <v>1014.2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8.5</v>
      </c>
      <c r="Q360">
        <v>8.6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9.4</v>
      </c>
      <c r="C361" s="2">
        <v>92</v>
      </c>
      <c r="D361" s="2">
        <v>8.1999999999999993</v>
      </c>
      <c r="E361" s="2">
        <v>9.4</v>
      </c>
      <c r="F361" s="2">
        <v>4.3</v>
      </c>
      <c r="G361" s="2">
        <v>4.3</v>
      </c>
      <c r="H361" s="2">
        <v>1014.1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8.5</v>
      </c>
      <c r="Q361">
        <v>8.6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9.4</v>
      </c>
      <c r="C362" s="2">
        <v>92</v>
      </c>
      <c r="D362" s="2">
        <v>8.1999999999999993</v>
      </c>
      <c r="E362" s="2">
        <v>9.1</v>
      </c>
      <c r="F362" s="2">
        <v>5</v>
      </c>
      <c r="G362" s="2">
        <v>5.4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8.5</v>
      </c>
      <c r="Q362">
        <v>8.6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9.4</v>
      </c>
      <c r="C363" s="2">
        <v>92</v>
      </c>
      <c r="D363" s="2">
        <v>8.1999999999999993</v>
      </c>
      <c r="E363" s="2">
        <v>9.4</v>
      </c>
      <c r="F363" s="2">
        <v>3.2</v>
      </c>
      <c r="G363" s="2">
        <v>3.6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8.6</v>
      </c>
      <c r="Q363">
        <v>8.6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9.5</v>
      </c>
      <c r="C364" s="2">
        <v>92</v>
      </c>
      <c r="D364" s="2">
        <v>8.3000000000000007</v>
      </c>
      <c r="E364" s="2">
        <v>9.5</v>
      </c>
      <c r="F364" s="2">
        <v>4.3</v>
      </c>
      <c r="G364" s="2">
        <v>4.3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8.6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92</v>
      </c>
      <c r="D365" s="2">
        <v>8.5</v>
      </c>
      <c r="E365" s="2">
        <v>9.6999999999999993</v>
      </c>
      <c r="F365" s="2">
        <v>2.9</v>
      </c>
      <c r="G365" s="2">
        <v>5</v>
      </c>
      <c r="H365" s="2">
        <v>1014.3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8.6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92</v>
      </c>
      <c r="D366" s="2">
        <v>8.5</v>
      </c>
      <c r="E366" s="2">
        <v>9.6999999999999993</v>
      </c>
      <c r="F366" s="2">
        <v>4</v>
      </c>
      <c r="G366" s="2">
        <v>4.7</v>
      </c>
      <c r="H366" s="2">
        <v>1014.3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8.6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9.8000000000000007</v>
      </c>
      <c r="C367" s="2">
        <v>92</v>
      </c>
      <c r="D367" s="2">
        <v>8.6</v>
      </c>
      <c r="E367" s="2">
        <v>9.8000000000000007</v>
      </c>
      <c r="F367" s="2">
        <v>4.7</v>
      </c>
      <c r="G367" s="2">
        <v>4.7</v>
      </c>
      <c r="H367" s="2">
        <v>1014.3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8.6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</v>
      </c>
      <c r="C368" s="2">
        <v>92</v>
      </c>
      <c r="D368" s="2">
        <v>8.8000000000000007</v>
      </c>
      <c r="E368" s="2">
        <v>10</v>
      </c>
      <c r="F368" s="2">
        <v>4.3</v>
      </c>
      <c r="G368" s="2">
        <v>6.1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</v>
      </c>
      <c r="C369" s="2">
        <v>92</v>
      </c>
      <c r="D369" s="2">
        <v>8.8000000000000007</v>
      </c>
      <c r="E369" s="2">
        <v>10</v>
      </c>
      <c r="F369" s="2">
        <v>6.1</v>
      </c>
      <c r="G369" s="2">
        <v>6.8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10.1</v>
      </c>
      <c r="C370" s="2">
        <v>92</v>
      </c>
      <c r="D370" s="2">
        <v>8.9</v>
      </c>
      <c r="E370" s="2">
        <v>10.1</v>
      </c>
      <c r="F370" s="2">
        <v>5.8</v>
      </c>
      <c r="G370" s="2">
        <v>6.5</v>
      </c>
      <c r="H370" s="2">
        <v>1014.4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10.1</v>
      </c>
      <c r="C371" s="2">
        <v>92</v>
      </c>
      <c r="D371" s="2">
        <v>8.9</v>
      </c>
      <c r="E371" s="2">
        <v>10.1</v>
      </c>
      <c r="F371" s="2">
        <v>5</v>
      </c>
      <c r="G371" s="2">
        <v>5.8</v>
      </c>
      <c r="H371" s="2">
        <v>1014.3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8.8000000000000007</v>
      </c>
      <c r="Q371">
        <v>8.8000000000000007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10.1</v>
      </c>
      <c r="C372" s="2">
        <v>92</v>
      </c>
      <c r="D372" s="2">
        <v>8.9</v>
      </c>
      <c r="E372" s="2">
        <v>10.1</v>
      </c>
      <c r="F372" s="2">
        <v>5</v>
      </c>
      <c r="G372" s="2">
        <v>5.8</v>
      </c>
      <c r="H372" s="2">
        <v>1014.4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8.9</v>
      </c>
      <c r="Q372">
        <v>8.8000000000000007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10.1</v>
      </c>
      <c r="C373" s="2">
        <v>92</v>
      </c>
      <c r="D373" s="2">
        <v>8.9</v>
      </c>
      <c r="E373" s="2">
        <v>10.1</v>
      </c>
      <c r="F373" s="2">
        <v>2.2000000000000002</v>
      </c>
      <c r="G373" s="2">
        <v>5</v>
      </c>
      <c r="H373" s="2">
        <v>1014.4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8.9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10.1</v>
      </c>
      <c r="C374" s="2">
        <v>92</v>
      </c>
      <c r="D374" s="2">
        <v>8.9</v>
      </c>
      <c r="E374" s="2">
        <v>10.1</v>
      </c>
      <c r="F374" s="2">
        <v>3.6</v>
      </c>
      <c r="G374" s="2">
        <v>4.3</v>
      </c>
      <c r="H374" s="2">
        <v>1014.4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8.9</v>
      </c>
      <c r="Q374">
        <v>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5.8</v>
      </c>
      <c r="H375" s="2">
        <v>1014.3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</v>
      </c>
      <c r="Q375">
        <v>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10.199999999999999</v>
      </c>
      <c r="C376" s="2">
        <v>92</v>
      </c>
      <c r="D376" s="2">
        <v>9</v>
      </c>
      <c r="E376" s="2">
        <v>10.199999999999999</v>
      </c>
      <c r="F376" s="2">
        <v>3.2</v>
      </c>
      <c r="G376" s="2">
        <v>5.8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</v>
      </c>
      <c r="Q376">
        <v>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10.199999999999999</v>
      </c>
      <c r="C377" s="2">
        <v>92</v>
      </c>
      <c r="D377" s="2">
        <v>9</v>
      </c>
      <c r="E377" s="2">
        <v>10.199999999999999</v>
      </c>
      <c r="F377" s="2">
        <v>4.3</v>
      </c>
      <c r="G377" s="2">
        <v>5</v>
      </c>
      <c r="H377" s="2">
        <v>1014.4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</v>
      </c>
      <c r="Q377">
        <v>9.1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92</v>
      </c>
      <c r="D378" s="2">
        <v>9.1</v>
      </c>
      <c r="E378" s="2">
        <v>10.3</v>
      </c>
      <c r="F378" s="2">
        <v>2.5</v>
      </c>
      <c r="G378" s="2">
        <v>3.6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92</v>
      </c>
      <c r="D379" s="2">
        <v>9.1</v>
      </c>
      <c r="E379" s="2">
        <v>10.3</v>
      </c>
      <c r="F379" s="2">
        <v>2.9</v>
      </c>
      <c r="G379" s="2">
        <v>3.6</v>
      </c>
      <c r="H379" s="2">
        <v>1014.5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9.1</v>
      </c>
      <c r="Q379">
        <v>9.1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92</v>
      </c>
      <c r="D380" s="2">
        <v>9.1</v>
      </c>
      <c r="E380" s="2">
        <v>10.3</v>
      </c>
      <c r="F380" s="2">
        <v>2.9</v>
      </c>
      <c r="G380" s="2">
        <v>3.2</v>
      </c>
      <c r="H380" s="2">
        <v>1014.4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9.1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10.3</v>
      </c>
      <c r="C381" s="2">
        <v>92</v>
      </c>
      <c r="D381" s="2">
        <v>9.1</v>
      </c>
      <c r="E381" s="2">
        <v>10.3</v>
      </c>
      <c r="F381" s="2">
        <v>1.8</v>
      </c>
      <c r="G381" s="2">
        <v>4</v>
      </c>
      <c r="H381" s="2">
        <v>1014.5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9.1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10.3</v>
      </c>
      <c r="C382" s="2">
        <v>92</v>
      </c>
      <c r="D382" s="2">
        <v>9.1</v>
      </c>
      <c r="E382" s="2">
        <v>10.3</v>
      </c>
      <c r="F382" s="2">
        <v>2.9</v>
      </c>
      <c r="G382" s="2">
        <v>4.3</v>
      </c>
      <c r="H382" s="2">
        <v>1014.5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9.1999999999999993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10.3</v>
      </c>
      <c r="C383" s="2">
        <v>92</v>
      </c>
      <c r="D383" s="2">
        <v>9.1</v>
      </c>
      <c r="E383" s="2">
        <v>10.3</v>
      </c>
      <c r="F383" s="2">
        <v>6.5</v>
      </c>
      <c r="G383" s="2">
        <v>7.2</v>
      </c>
      <c r="H383" s="2">
        <v>1014.4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9.1999999999999993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92</v>
      </c>
      <c r="D384" s="2">
        <v>9.1999999999999993</v>
      </c>
      <c r="E384" s="2">
        <v>10.4</v>
      </c>
      <c r="F384" s="2">
        <v>4.3</v>
      </c>
      <c r="G384" s="2">
        <v>5.4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9.1999999999999993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92</v>
      </c>
      <c r="D385" s="2">
        <v>9.1999999999999993</v>
      </c>
      <c r="E385" s="2">
        <v>10.4</v>
      </c>
      <c r="F385" s="2">
        <v>3.2</v>
      </c>
      <c r="G385" s="2">
        <v>4.3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9.1999999999999993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92</v>
      </c>
      <c r="D386" s="2">
        <v>9.1999999999999993</v>
      </c>
      <c r="E386" s="2">
        <v>10.4</v>
      </c>
      <c r="F386" s="2">
        <v>2.9</v>
      </c>
      <c r="G386" s="2">
        <v>5.8</v>
      </c>
      <c r="H386" s="2">
        <v>1014.6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9.1999999999999993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92</v>
      </c>
      <c r="D387" s="2">
        <v>9.1999999999999993</v>
      </c>
      <c r="E387" s="2">
        <v>10.4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9.1999999999999993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6.5</v>
      </c>
      <c r="G388" s="2">
        <v>6.8</v>
      </c>
      <c r="H388" s="2">
        <v>1014.5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10.3</v>
      </c>
      <c r="C389" s="2">
        <v>92</v>
      </c>
      <c r="D389" s="2">
        <v>9.1</v>
      </c>
      <c r="E389" s="2">
        <v>10.3</v>
      </c>
      <c r="F389" s="2">
        <v>2.9</v>
      </c>
      <c r="G389" s="2">
        <v>3.6</v>
      </c>
      <c r="H389" s="2">
        <v>1014.4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10.3</v>
      </c>
      <c r="C390" s="2">
        <v>92</v>
      </c>
      <c r="D390" s="2">
        <v>9.1</v>
      </c>
      <c r="E390" s="2">
        <v>10.3</v>
      </c>
      <c r="F390" s="2">
        <v>2.2000000000000002</v>
      </c>
      <c r="G390" s="2">
        <v>4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9.3000000000000007</v>
      </c>
      <c r="Q390">
        <v>9.3000000000000007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10.3</v>
      </c>
      <c r="C391" s="2">
        <v>92</v>
      </c>
      <c r="D391" s="2">
        <v>9.1</v>
      </c>
      <c r="E391" s="2">
        <v>10.3</v>
      </c>
      <c r="F391" s="2">
        <v>6.1</v>
      </c>
      <c r="G391" s="2">
        <v>9.6999999999999993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9.3000000000000007</v>
      </c>
      <c r="Q391">
        <v>9.3000000000000007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92</v>
      </c>
      <c r="D392" s="2">
        <v>9.1999999999999993</v>
      </c>
      <c r="E392" s="2">
        <v>10.4</v>
      </c>
      <c r="F392" s="2">
        <v>6.8</v>
      </c>
      <c r="G392" s="2">
        <v>6.8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9.3000000000000007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92</v>
      </c>
      <c r="D393" s="2">
        <v>9.1999999999999993</v>
      </c>
      <c r="E393" s="2">
        <v>10.4</v>
      </c>
      <c r="F393" s="2">
        <v>3.2</v>
      </c>
      <c r="G393" s="2">
        <v>3.6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9.3000000000000007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10.3</v>
      </c>
      <c r="C394" s="2">
        <v>92</v>
      </c>
      <c r="D394" s="2">
        <v>9.1</v>
      </c>
      <c r="E394" s="2">
        <v>10.3</v>
      </c>
      <c r="F394" s="2">
        <v>3.2</v>
      </c>
      <c r="G394" s="2">
        <v>4.3</v>
      </c>
      <c r="H394" s="2">
        <v>1014.6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9.3000000000000007</v>
      </c>
      <c r="Q394">
        <v>9.3000000000000007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10.4</v>
      </c>
      <c r="C395" s="2">
        <v>92</v>
      </c>
      <c r="D395" s="2">
        <v>9.1999999999999993</v>
      </c>
      <c r="E395" s="2">
        <v>10.4</v>
      </c>
      <c r="F395" s="2">
        <v>5.4</v>
      </c>
      <c r="G395" s="2">
        <v>6.1</v>
      </c>
      <c r="H395" s="2">
        <v>1014.6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9.3000000000000007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10.4</v>
      </c>
      <c r="C396" s="2">
        <v>92</v>
      </c>
      <c r="D396" s="2">
        <v>9.1999999999999993</v>
      </c>
      <c r="E396" s="2">
        <v>10.4</v>
      </c>
      <c r="F396" s="2">
        <v>4</v>
      </c>
      <c r="G396" s="2">
        <v>6.1</v>
      </c>
      <c r="H396" s="2">
        <v>1014.6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9.3000000000000007</v>
      </c>
      <c r="Q396">
        <v>9.4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10.4</v>
      </c>
      <c r="C397" s="2">
        <v>92</v>
      </c>
      <c r="D397" s="2">
        <v>9.1999999999999993</v>
      </c>
      <c r="E397" s="2">
        <v>10.4</v>
      </c>
      <c r="F397" s="2">
        <v>3.6</v>
      </c>
      <c r="G397" s="2">
        <v>4</v>
      </c>
      <c r="H397" s="2">
        <v>1014.3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9.4</v>
      </c>
      <c r="Q397">
        <v>9.4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10.4</v>
      </c>
      <c r="C398" s="2">
        <v>92</v>
      </c>
      <c r="D398" s="2">
        <v>9.1999999999999993</v>
      </c>
      <c r="E398" s="2">
        <v>10.4</v>
      </c>
      <c r="F398" s="2">
        <v>5.4</v>
      </c>
      <c r="G398" s="2">
        <v>5.4</v>
      </c>
      <c r="H398" s="2">
        <v>1014.6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9.4</v>
      </c>
      <c r="Q398">
        <v>9.4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10.5</v>
      </c>
      <c r="C399" s="2">
        <v>92</v>
      </c>
      <c r="D399" s="2">
        <v>9.3000000000000007</v>
      </c>
      <c r="E399" s="2">
        <v>10.5</v>
      </c>
      <c r="F399" s="2">
        <v>5.4</v>
      </c>
      <c r="G399" s="2">
        <v>6.1</v>
      </c>
      <c r="H399" s="2">
        <v>1014.5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9.4</v>
      </c>
      <c r="Q399">
        <v>9.5</v>
      </c>
      <c r="R399" s="5">
        <v>0.27083333333333298</v>
      </c>
      <c r="T399" s="13">
        <f t="shared" ref="T399:T462" si="8">MAX(P399,Q399)</f>
        <v>9.5</v>
      </c>
      <c r="U399" s="13">
        <f t="shared" ref="U399:U462" si="9">(T399-B399)-2</f>
        <v>-3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10.5</v>
      </c>
      <c r="C400" s="2">
        <v>92</v>
      </c>
      <c r="D400" s="2">
        <v>9.3000000000000007</v>
      </c>
      <c r="E400" s="2">
        <v>10.5</v>
      </c>
      <c r="F400" s="2">
        <v>4.3</v>
      </c>
      <c r="G400" s="2">
        <v>5.4</v>
      </c>
      <c r="H400" s="2">
        <v>1014.5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9.4</v>
      </c>
      <c r="Q400">
        <v>9.5</v>
      </c>
      <c r="R400" s="5">
        <v>0.27152777777777798</v>
      </c>
      <c r="T400" s="13">
        <f t="shared" si="8"/>
        <v>9.5</v>
      </c>
      <c r="U400" s="13">
        <f t="shared" si="9"/>
        <v>-3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10.5</v>
      </c>
      <c r="C401" s="2">
        <v>92</v>
      </c>
      <c r="D401" s="2">
        <v>9.3000000000000007</v>
      </c>
      <c r="E401" s="2">
        <v>10.5</v>
      </c>
      <c r="F401" s="2">
        <v>5</v>
      </c>
      <c r="G401" s="2">
        <v>6.5</v>
      </c>
      <c r="H401" s="2">
        <v>1014.5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9.4</v>
      </c>
      <c r="Q401">
        <v>9.5</v>
      </c>
      <c r="R401" s="5">
        <v>0.27222222222222198</v>
      </c>
      <c r="T401" s="13">
        <f t="shared" si="8"/>
        <v>9.5</v>
      </c>
      <c r="U401" s="13">
        <f t="shared" si="9"/>
        <v>-3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10.5</v>
      </c>
      <c r="C402" s="2">
        <v>92</v>
      </c>
      <c r="D402" s="2">
        <v>9.3000000000000007</v>
      </c>
      <c r="E402" s="2">
        <v>10.5</v>
      </c>
      <c r="F402" s="2">
        <v>3.2</v>
      </c>
      <c r="G402" s="2">
        <v>6.8</v>
      </c>
      <c r="H402" s="2">
        <v>1014.6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9.5</v>
      </c>
      <c r="Q402">
        <v>9.5</v>
      </c>
      <c r="R402" s="5">
        <v>0.27291666666666697</v>
      </c>
      <c r="T402" s="13">
        <f t="shared" si="8"/>
        <v>9.5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10.5</v>
      </c>
      <c r="C403" s="2">
        <v>92</v>
      </c>
      <c r="D403" s="2">
        <v>9.3000000000000007</v>
      </c>
      <c r="E403" s="2">
        <v>10.5</v>
      </c>
      <c r="F403" s="2">
        <v>4</v>
      </c>
      <c r="G403" s="2">
        <v>7.2</v>
      </c>
      <c r="H403" s="2">
        <v>1014.5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9.5</v>
      </c>
      <c r="Q403">
        <v>9.5</v>
      </c>
      <c r="R403" s="5">
        <v>0.27361111111111103</v>
      </c>
      <c r="T403" s="13">
        <f t="shared" si="8"/>
        <v>9.5</v>
      </c>
      <c r="U403" s="13">
        <f t="shared" si="9"/>
        <v>-3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10.5</v>
      </c>
      <c r="C404" s="2">
        <v>92</v>
      </c>
      <c r="D404" s="2">
        <v>9.3000000000000007</v>
      </c>
      <c r="E404" s="2">
        <v>10.5</v>
      </c>
      <c r="F404" s="2">
        <v>5.8</v>
      </c>
      <c r="G404" s="2">
        <v>6.8</v>
      </c>
      <c r="H404" s="2">
        <v>1014.5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9"/>
        <v>-2.9000000000000004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10.5</v>
      </c>
      <c r="C405" s="2">
        <v>92</v>
      </c>
      <c r="D405" s="2">
        <v>9.3000000000000007</v>
      </c>
      <c r="E405" s="2">
        <v>10.5</v>
      </c>
      <c r="F405" s="2">
        <v>3.2</v>
      </c>
      <c r="G405" s="2">
        <v>5.8</v>
      </c>
      <c r="H405" s="2">
        <v>1014.6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9.5</v>
      </c>
      <c r="Q405">
        <v>9.6</v>
      </c>
      <c r="R405" s="5">
        <v>0.27500000000000002</v>
      </c>
      <c r="T405" s="13">
        <f t="shared" si="8"/>
        <v>9.6</v>
      </c>
      <c r="U405" s="13">
        <f t="shared" si="9"/>
        <v>-2.9000000000000004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10.5</v>
      </c>
      <c r="C406" s="2">
        <v>91</v>
      </c>
      <c r="D406" s="2">
        <v>9.1</v>
      </c>
      <c r="E406" s="2">
        <v>10.5</v>
      </c>
      <c r="F406" s="2">
        <v>5.4</v>
      </c>
      <c r="G406" s="2">
        <v>7.9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9.6</v>
      </c>
      <c r="Q406">
        <v>9.6</v>
      </c>
      <c r="R406" s="5">
        <v>0.27569444444444402</v>
      </c>
      <c r="T406" s="13">
        <f t="shared" si="8"/>
        <v>9.6</v>
      </c>
      <c r="U406" s="13">
        <f t="shared" si="9"/>
        <v>-2.9000000000000004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10.6</v>
      </c>
      <c r="C407" s="2">
        <v>91</v>
      </c>
      <c r="D407" s="2">
        <v>9.1999999999999993</v>
      </c>
      <c r="E407" s="2">
        <v>10.6</v>
      </c>
      <c r="F407" s="2">
        <v>5.8</v>
      </c>
      <c r="G407" s="2">
        <v>9</v>
      </c>
      <c r="H407" s="2">
        <v>1014.6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9.6</v>
      </c>
      <c r="Q407">
        <v>9.6999999999999993</v>
      </c>
      <c r="R407" s="5">
        <v>0.27638888888888902</v>
      </c>
      <c r="T407" s="13">
        <f t="shared" si="8"/>
        <v>9.6999999999999993</v>
      </c>
      <c r="U407" s="13">
        <f t="shared" si="9"/>
        <v>-2.9000000000000004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10.5</v>
      </c>
      <c r="C408" s="2">
        <v>91</v>
      </c>
      <c r="D408" s="2">
        <v>9.1</v>
      </c>
      <c r="E408" s="2">
        <v>10.5</v>
      </c>
      <c r="F408" s="2">
        <v>4.3</v>
      </c>
      <c r="G408" s="2">
        <v>7.9</v>
      </c>
      <c r="H408" s="2">
        <v>1014.6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9.6</v>
      </c>
      <c r="Q408">
        <v>9.6999999999999993</v>
      </c>
      <c r="R408" s="5">
        <v>0.27708333333333302</v>
      </c>
      <c r="T408" s="13">
        <f t="shared" si="8"/>
        <v>9.6999999999999993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10.6</v>
      </c>
      <c r="C409" s="2">
        <v>91</v>
      </c>
      <c r="D409" s="2">
        <v>9.1999999999999993</v>
      </c>
      <c r="E409" s="2">
        <v>10.6</v>
      </c>
      <c r="F409" s="2">
        <v>4</v>
      </c>
      <c r="G409" s="2">
        <v>5.8</v>
      </c>
      <c r="H409" s="2">
        <v>1014.4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9.6999999999999993</v>
      </c>
      <c r="Q409">
        <v>9.6999999999999993</v>
      </c>
      <c r="R409" s="5">
        <v>0.27777777777777801</v>
      </c>
      <c r="T409" s="13">
        <f t="shared" si="8"/>
        <v>9.6999999999999993</v>
      </c>
      <c r="U409" s="13">
        <f t="shared" si="9"/>
        <v>-2.9000000000000004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10.6</v>
      </c>
      <c r="C410" s="2">
        <v>91</v>
      </c>
      <c r="D410" s="2">
        <v>9.1999999999999993</v>
      </c>
      <c r="E410" s="2">
        <v>10.6</v>
      </c>
      <c r="F410" s="2">
        <v>9</v>
      </c>
      <c r="G410" s="2">
        <v>9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9.6999999999999993</v>
      </c>
      <c r="Q410">
        <v>9.8000000000000007</v>
      </c>
      <c r="R410" s="5">
        <v>0.27847222222222201</v>
      </c>
      <c r="T410" s="13">
        <f t="shared" si="8"/>
        <v>9.8000000000000007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10.6</v>
      </c>
      <c r="C411" s="2">
        <v>91</v>
      </c>
      <c r="D411" s="2">
        <v>9.1999999999999993</v>
      </c>
      <c r="E411" s="2">
        <v>10.6</v>
      </c>
      <c r="F411" s="2">
        <v>6.5</v>
      </c>
      <c r="G411" s="2">
        <v>6.5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9.6999999999999993</v>
      </c>
      <c r="Q411">
        <v>9.8000000000000007</v>
      </c>
      <c r="R411" s="5">
        <v>0.27916666666666701</v>
      </c>
      <c r="T411" s="13">
        <f t="shared" si="8"/>
        <v>9.8000000000000007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10.6</v>
      </c>
      <c r="C412" s="2">
        <v>91</v>
      </c>
      <c r="D412" s="2">
        <v>9.1999999999999993</v>
      </c>
      <c r="E412" s="2">
        <v>10.6</v>
      </c>
      <c r="F412" s="2">
        <v>3.2</v>
      </c>
      <c r="G412" s="2">
        <v>5.4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9.8000000000000007</v>
      </c>
      <c r="Q412">
        <v>9.8000000000000007</v>
      </c>
      <c r="R412" s="5">
        <v>0.27986111111111101</v>
      </c>
      <c r="T412" s="13">
        <f t="shared" si="8"/>
        <v>9.8000000000000007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10.6</v>
      </c>
      <c r="C413" s="2">
        <v>91</v>
      </c>
      <c r="D413" s="2">
        <v>9.1999999999999993</v>
      </c>
      <c r="E413" s="2">
        <v>10.6</v>
      </c>
      <c r="F413" s="2">
        <v>7.9</v>
      </c>
      <c r="G413" s="2">
        <v>9.4</v>
      </c>
      <c r="H413" s="2">
        <v>1014.5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9.8000000000000007</v>
      </c>
      <c r="Q413">
        <v>9.8000000000000007</v>
      </c>
      <c r="R413" s="5">
        <v>0.280555555555556</v>
      </c>
      <c r="T413" s="13">
        <f t="shared" si="8"/>
        <v>9.8000000000000007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10.6</v>
      </c>
      <c r="C414" s="2">
        <v>91</v>
      </c>
      <c r="D414" s="2">
        <v>9.1999999999999993</v>
      </c>
      <c r="E414" s="2">
        <v>10.6</v>
      </c>
      <c r="F414" s="2">
        <v>7.2</v>
      </c>
      <c r="G414" s="2">
        <v>10.4</v>
      </c>
      <c r="H414" s="2">
        <v>1014.5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10.6</v>
      </c>
      <c r="C415" s="2">
        <v>91</v>
      </c>
      <c r="D415" s="2">
        <v>9.1999999999999993</v>
      </c>
      <c r="E415" s="2">
        <v>10.6</v>
      </c>
      <c r="F415" s="2">
        <v>6.5</v>
      </c>
      <c r="G415" s="2">
        <v>6.8</v>
      </c>
      <c r="H415" s="2">
        <v>1014.4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10.6</v>
      </c>
      <c r="C416" s="2">
        <v>91</v>
      </c>
      <c r="D416" s="2">
        <v>9.1999999999999993</v>
      </c>
      <c r="E416" s="2">
        <v>10.6</v>
      </c>
      <c r="F416" s="2">
        <v>6.5</v>
      </c>
      <c r="G416" s="2">
        <v>11.5</v>
      </c>
      <c r="H416" s="2">
        <v>1014.4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9.8000000000000007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-2.6999999999999993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10.6</v>
      </c>
      <c r="C417" s="2">
        <v>91</v>
      </c>
      <c r="D417" s="2">
        <v>9.1999999999999993</v>
      </c>
      <c r="E417" s="2">
        <v>10.6</v>
      </c>
      <c r="F417" s="2">
        <v>6.1</v>
      </c>
      <c r="G417" s="2">
        <v>7.2</v>
      </c>
      <c r="H417" s="2">
        <v>1014.4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9.8000000000000007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-2.6999999999999993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10.6</v>
      </c>
      <c r="C418" s="2">
        <v>91</v>
      </c>
      <c r="D418" s="2">
        <v>9.1999999999999993</v>
      </c>
      <c r="E418" s="2">
        <v>10.6</v>
      </c>
      <c r="F418" s="2">
        <v>6.5</v>
      </c>
      <c r="G418" s="2">
        <v>8.3000000000000007</v>
      </c>
      <c r="H418" s="2">
        <v>1014.5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9.8000000000000007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-2.6999999999999993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10.6</v>
      </c>
      <c r="C419" s="2">
        <v>91</v>
      </c>
      <c r="D419" s="2">
        <v>9.1999999999999993</v>
      </c>
      <c r="E419" s="2">
        <v>10.6</v>
      </c>
      <c r="F419" s="2">
        <v>4.7</v>
      </c>
      <c r="G419" s="2">
        <v>5.4</v>
      </c>
      <c r="H419" s="2">
        <v>1014.3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9.8000000000000007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-2.6999999999999993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10.6</v>
      </c>
      <c r="C420" s="2">
        <v>91</v>
      </c>
      <c r="D420" s="2">
        <v>9.1999999999999993</v>
      </c>
      <c r="E420" s="2">
        <v>10.6</v>
      </c>
      <c r="F420" s="2">
        <v>6.1</v>
      </c>
      <c r="G420" s="2">
        <v>8.6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9.8000000000000007</v>
      </c>
      <c r="Q420">
        <v>9.9</v>
      </c>
      <c r="R420" s="5">
        <v>0.28541666666666698</v>
      </c>
      <c r="T420" s="13">
        <f t="shared" si="8"/>
        <v>9.9</v>
      </c>
      <c r="U420" s="13">
        <f t="shared" si="9"/>
        <v>-2.6999999999999993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10.6</v>
      </c>
      <c r="C421" s="2">
        <v>91</v>
      </c>
      <c r="D421" s="2">
        <v>9.1999999999999993</v>
      </c>
      <c r="E421" s="2">
        <v>10.6</v>
      </c>
      <c r="F421" s="2">
        <v>7.2</v>
      </c>
      <c r="G421" s="2">
        <v>9</v>
      </c>
      <c r="H421" s="2">
        <v>1014.5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9.8000000000000007</v>
      </c>
      <c r="Q421">
        <v>9.9</v>
      </c>
      <c r="R421" s="5">
        <v>0.28611111111111098</v>
      </c>
      <c r="T421" s="13">
        <f t="shared" si="8"/>
        <v>9.9</v>
      </c>
      <c r="U421" s="13">
        <f t="shared" si="9"/>
        <v>-2.6999999999999993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10.6</v>
      </c>
      <c r="C422" s="2">
        <v>90</v>
      </c>
      <c r="D422" s="2">
        <v>9</v>
      </c>
      <c r="E422" s="2">
        <v>10.6</v>
      </c>
      <c r="F422" s="2">
        <v>7.9</v>
      </c>
      <c r="G422" s="2">
        <v>7.9</v>
      </c>
      <c r="H422" s="2">
        <v>1014.3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9.8000000000000007</v>
      </c>
      <c r="Q422">
        <v>9.9</v>
      </c>
      <c r="R422" s="5">
        <v>0.28680555555555598</v>
      </c>
      <c r="T422" s="13">
        <f t="shared" si="8"/>
        <v>9.9</v>
      </c>
      <c r="U422" s="13">
        <f t="shared" si="9"/>
        <v>-2.6999999999999993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10.6</v>
      </c>
      <c r="C423" s="2">
        <v>90</v>
      </c>
      <c r="D423" s="2">
        <v>9</v>
      </c>
      <c r="E423" s="2">
        <v>10.6</v>
      </c>
      <c r="F423" s="2">
        <v>6.5</v>
      </c>
      <c r="G423" s="2">
        <v>7.2</v>
      </c>
      <c r="H423" s="2">
        <v>1014.5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9.8000000000000007</v>
      </c>
      <c r="Q423">
        <v>9.9</v>
      </c>
      <c r="R423" s="5">
        <v>0.28749999999999998</v>
      </c>
      <c r="T423" s="13">
        <f t="shared" si="8"/>
        <v>9.9</v>
      </c>
      <c r="U423" s="13">
        <f t="shared" si="9"/>
        <v>-2.6999999999999993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10.6</v>
      </c>
      <c r="C424" s="2">
        <v>90</v>
      </c>
      <c r="D424" s="2">
        <v>9</v>
      </c>
      <c r="E424" s="2">
        <v>10.6</v>
      </c>
      <c r="F424" s="2">
        <v>4.3</v>
      </c>
      <c r="G424" s="2">
        <v>5.8</v>
      </c>
      <c r="H424" s="2">
        <v>1014.4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9.8000000000000007</v>
      </c>
      <c r="Q424">
        <v>9.9</v>
      </c>
      <c r="R424" s="5">
        <v>0.28819444444444398</v>
      </c>
      <c r="T424" s="13">
        <f t="shared" si="8"/>
        <v>9.9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10.6</v>
      </c>
      <c r="C425" s="2">
        <v>90</v>
      </c>
      <c r="D425" s="2">
        <v>9</v>
      </c>
      <c r="E425" s="2">
        <v>10.6</v>
      </c>
      <c r="F425" s="2">
        <v>7.6</v>
      </c>
      <c r="G425" s="2">
        <v>7.6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9.8000000000000007</v>
      </c>
      <c r="Q425">
        <v>9.9</v>
      </c>
      <c r="R425" s="5">
        <v>0.28888888888888897</v>
      </c>
      <c r="T425" s="13">
        <f t="shared" si="8"/>
        <v>9.9</v>
      </c>
      <c r="U425" s="13">
        <f t="shared" si="9"/>
        <v>-2.6999999999999993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10.6</v>
      </c>
      <c r="C426" s="2">
        <v>90</v>
      </c>
      <c r="D426" s="2">
        <v>9</v>
      </c>
      <c r="E426" s="2">
        <v>10.6</v>
      </c>
      <c r="F426" s="2">
        <v>7.2</v>
      </c>
      <c r="G426" s="2">
        <v>8.3000000000000007</v>
      </c>
      <c r="H426" s="2">
        <v>1014.2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9.8000000000000007</v>
      </c>
      <c r="Q426">
        <v>9.9</v>
      </c>
      <c r="R426" s="5">
        <v>0.28958333333333303</v>
      </c>
      <c r="T426" s="13">
        <f t="shared" si="8"/>
        <v>9.9</v>
      </c>
      <c r="U426" s="13">
        <f t="shared" si="9"/>
        <v>-2.6999999999999993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10.6</v>
      </c>
      <c r="C427" s="2">
        <v>90</v>
      </c>
      <c r="D427" s="2">
        <v>9</v>
      </c>
      <c r="E427" s="2">
        <v>10.6</v>
      </c>
      <c r="F427" s="2">
        <v>3.6</v>
      </c>
      <c r="G427" s="2">
        <v>3.6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9.8000000000000007</v>
      </c>
      <c r="Q427">
        <v>9.9</v>
      </c>
      <c r="R427" s="5">
        <v>0.29027777777777802</v>
      </c>
      <c r="T427" s="13">
        <f t="shared" si="8"/>
        <v>9.9</v>
      </c>
      <c r="U427" s="13">
        <f t="shared" si="9"/>
        <v>-2.6999999999999993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10.6</v>
      </c>
      <c r="C428" s="2">
        <v>90</v>
      </c>
      <c r="D428" s="2">
        <v>9</v>
      </c>
      <c r="E428" s="2">
        <v>10.6</v>
      </c>
      <c r="F428" s="2">
        <v>4.7</v>
      </c>
      <c r="G428" s="2">
        <v>7.9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9.8000000000000007</v>
      </c>
      <c r="Q428">
        <v>9.9</v>
      </c>
      <c r="R428" s="5">
        <v>0.29097222222222202</v>
      </c>
      <c r="T428" s="13">
        <f t="shared" si="8"/>
        <v>9.9</v>
      </c>
      <c r="U428" s="13">
        <f t="shared" si="9"/>
        <v>-2.6999999999999993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10.6</v>
      </c>
      <c r="C429" s="2">
        <v>90</v>
      </c>
      <c r="D429" s="2">
        <v>9</v>
      </c>
      <c r="E429" s="2">
        <v>10.6</v>
      </c>
      <c r="F429" s="2">
        <v>5.8</v>
      </c>
      <c r="G429" s="2">
        <v>6.5</v>
      </c>
      <c r="H429" s="2">
        <v>1014.4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9.8000000000000007</v>
      </c>
      <c r="Q429">
        <v>9.9</v>
      </c>
      <c r="R429" s="5">
        <v>0.29166666666666702</v>
      </c>
      <c r="T429" s="13">
        <f t="shared" si="8"/>
        <v>9.9</v>
      </c>
      <c r="U429" s="13">
        <f t="shared" si="9"/>
        <v>-2.6999999999999993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10.6</v>
      </c>
      <c r="C430" s="2">
        <v>90</v>
      </c>
      <c r="D430" s="2">
        <v>9</v>
      </c>
      <c r="E430" s="2">
        <v>10.6</v>
      </c>
      <c r="F430" s="2">
        <v>5.4</v>
      </c>
      <c r="G430" s="2">
        <v>9.6999999999999993</v>
      </c>
      <c r="H430" s="2">
        <v>1014.3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9.8000000000000007</v>
      </c>
      <c r="Q430">
        <v>9.9</v>
      </c>
      <c r="R430" s="5">
        <v>0.29236111111111102</v>
      </c>
      <c r="T430" s="13">
        <f t="shared" si="8"/>
        <v>9.9</v>
      </c>
      <c r="U430" s="13">
        <f t="shared" si="9"/>
        <v>-2.6999999999999993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10.6</v>
      </c>
      <c r="C431" s="2">
        <v>90</v>
      </c>
      <c r="D431" s="2">
        <v>9</v>
      </c>
      <c r="E431" s="2">
        <v>10.6</v>
      </c>
      <c r="F431" s="2">
        <v>5.8</v>
      </c>
      <c r="G431" s="2">
        <v>8.3000000000000007</v>
      </c>
      <c r="H431" s="2">
        <v>1014.3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9.8000000000000007</v>
      </c>
      <c r="Q431">
        <v>9.9</v>
      </c>
      <c r="R431" s="5">
        <v>0.29305555555555601</v>
      </c>
      <c r="T431" s="13">
        <f t="shared" si="8"/>
        <v>9.9</v>
      </c>
      <c r="U431" s="13">
        <f t="shared" si="9"/>
        <v>-2.6999999999999993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10.7</v>
      </c>
      <c r="C432" s="2">
        <v>90</v>
      </c>
      <c r="D432" s="2">
        <v>9.1</v>
      </c>
      <c r="E432" s="2">
        <v>10.7</v>
      </c>
      <c r="F432" s="2">
        <v>8.6</v>
      </c>
      <c r="G432" s="2">
        <v>8.6</v>
      </c>
      <c r="H432" s="2">
        <v>1014.5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9.8000000000000007</v>
      </c>
      <c r="Q432">
        <v>9.9</v>
      </c>
      <c r="R432" s="5">
        <v>0.29375000000000001</v>
      </c>
      <c r="T432" s="13">
        <f t="shared" si="8"/>
        <v>9.9</v>
      </c>
      <c r="U432" s="13">
        <f t="shared" si="9"/>
        <v>-2.7999999999999989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10.6</v>
      </c>
      <c r="C433" s="2">
        <v>90</v>
      </c>
      <c r="D433" s="2">
        <v>9</v>
      </c>
      <c r="E433" s="2">
        <v>10.6</v>
      </c>
      <c r="F433" s="2">
        <v>6.1</v>
      </c>
      <c r="G433" s="2">
        <v>8.3000000000000007</v>
      </c>
      <c r="H433" s="2">
        <v>1014.4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9.8000000000000007</v>
      </c>
      <c r="Q433">
        <v>9.9</v>
      </c>
      <c r="R433" s="5">
        <v>0.29444444444444401</v>
      </c>
      <c r="T433" s="13">
        <f t="shared" si="8"/>
        <v>9.9</v>
      </c>
      <c r="U433" s="13">
        <f t="shared" si="9"/>
        <v>-2.6999999999999993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10.6</v>
      </c>
      <c r="C434" s="2">
        <v>90</v>
      </c>
      <c r="D434" s="2">
        <v>9</v>
      </c>
      <c r="E434" s="2">
        <v>10.6</v>
      </c>
      <c r="F434" s="2">
        <v>0</v>
      </c>
      <c r="G434" s="2">
        <v>5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9.8000000000000007</v>
      </c>
      <c r="Q434">
        <v>9.9</v>
      </c>
      <c r="R434" s="5">
        <v>0.29513888888888901</v>
      </c>
      <c r="T434" s="13">
        <f t="shared" si="8"/>
        <v>9.9</v>
      </c>
      <c r="U434" s="13">
        <f t="shared" si="9"/>
        <v>-2.6999999999999993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10.6</v>
      </c>
      <c r="C435" s="2">
        <v>90</v>
      </c>
      <c r="D435" s="2">
        <v>9</v>
      </c>
      <c r="E435" s="2">
        <v>10.6</v>
      </c>
      <c r="F435" s="2">
        <v>3.2</v>
      </c>
      <c r="G435" s="2">
        <v>4.7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9.8000000000000007</v>
      </c>
      <c r="Q435">
        <v>9.9</v>
      </c>
      <c r="R435" s="5">
        <v>0.295833333333333</v>
      </c>
      <c r="T435" s="13">
        <f t="shared" si="8"/>
        <v>9.9</v>
      </c>
      <c r="U435" s="13">
        <f t="shared" si="9"/>
        <v>-2.6999999999999993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10.6</v>
      </c>
      <c r="C436" s="2">
        <v>90</v>
      </c>
      <c r="D436" s="2">
        <v>9</v>
      </c>
      <c r="E436" s="2">
        <v>10.6</v>
      </c>
      <c r="F436" s="2">
        <v>4</v>
      </c>
      <c r="G436" s="2">
        <v>7.2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9.9</v>
      </c>
      <c r="Q436">
        <v>9.9</v>
      </c>
      <c r="R436" s="5">
        <v>0.296527777777778</v>
      </c>
      <c r="T436" s="13">
        <f t="shared" si="8"/>
        <v>9.9</v>
      </c>
      <c r="U436" s="13">
        <f t="shared" si="9"/>
        <v>-2.6999999999999993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10.6</v>
      </c>
      <c r="C437" s="2">
        <v>90</v>
      </c>
      <c r="D437" s="2">
        <v>9</v>
      </c>
      <c r="E437" s="2">
        <v>10.6</v>
      </c>
      <c r="F437" s="2">
        <v>5.8</v>
      </c>
      <c r="G437" s="2">
        <v>6.8</v>
      </c>
      <c r="H437" s="2">
        <v>1014.5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9.9</v>
      </c>
      <c r="Q437">
        <v>10</v>
      </c>
      <c r="R437" s="5">
        <v>0.297222222222222</v>
      </c>
      <c r="T437" s="13">
        <f t="shared" si="8"/>
        <v>10</v>
      </c>
      <c r="U437" s="13">
        <f t="shared" si="9"/>
        <v>-2.5999999999999996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10.6</v>
      </c>
      <c r="C438" s="2">
        <v>90</v>
      </c>
      <c r="D438" s="2">
        <v>9</v>
      </c>
      <c r="E438" s="2">
        <v>10.6</v>
      </c>
      <c r="F438" s="2">
        <v>6.5</v>
      </c>
      <c r="G438" s="2">
        <v>7.9</v>
      </c>
      <c r="H438" s="2">
        <v>1014.4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9.9</v>
      </c>
      <c r="Q438">
        <v>10</v>
      </c>
      <c r="R438" s="5">
        <v>0.297916666666667</v>
      </c>
      <c r="T438" s="13">
        <f t="shared" si="8"/>
        <v>10</v>
      </c>
      <c r="U438" s="13">
        <f t="shared" si="9"/>
        <v>-2.5999999999999996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10.6</v>
      </c>
      <c r="C439" s="2">
        <v>90</v>
      </c>
      <c r="D439" s="2">
        <v>9</v>
      </c>
      <c r="E439" s="2">
        <v>10.6</v>
      </c>
      <c r="F439" s="2">
        <v>5.8</v>
      </c>
      <c r="G439" s="2">
        <v>6.1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9.9</v>
      </c>
      <c r="Q439">
        <v>10</v>
      </c>
      <c r="R439" s="5">
        <v>0.29861111111111099</v>
      </c>
      <c r="T439" s="13">
        <f t="shared" si="8"/>
        <v>10</v>
      </c>
      <c r="U439" s="13">
        <f t="shared" si="9"/>
        <v>-2.5999999999999996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10.6</v>
      </c>
      <c r="C440" s="2">
        <v>90</v>
      </c>
      <c r="D440" s="2">
        <v>9</v>
      </c>
      <c r="E440" s="2">
        <v>10.6</v>
      </c>
      <c r="F440" s="2">
        <v>4.7</v>
      </c>
      <c r="G440" s="2">
        <v>8.6</v>
      </c>
      <c r="H440" s="2">
        <v>1014.6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9.9</v>
      </c>
      <c r="Q440">
        <v>10</v>
      </c>
      <c r="R440" s="5">
        <v>0.29930555555555599</v>
      </c>
      <c r="T440" s="13">
        <f t="shared" si="8"/>
        <v>10</v>
      </c>
      <c r="U440" s="13">
        <f t="shared" si="9"/>
        <v>-2.5999999999999996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10.6</v>
      </c>
      <c r="C441" s="2">
        <v>90</v>
      </c>
      <c r="D441" s="2">
        <v>9</v>
      </c>
      <c r="E441" s="2">
        <v>10.6</v>
      </c>
      <c r="F441" s="2">
        <v>4.7</v>
      </c>
      <c r="G441" s="2">
        <v>6.5</v>
      </c>
      <c r="H441" s="2">
        <v>1014.6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9.9</v>
      </c>
      <c r="Q441">
        <v>10</v>
      </c>
      <c r="R441" s="5">
        <v>0.3</v>
      </c>
      <c r="T441" s="13">
        <f t="shared" si="8"/>
        <v>10</v>
      </c>
      <c r="U441" s="13">
        <f t="shared" si="9"/>
        <v>-2.5999999999999996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10.6</v>
      </c>
      <c r="C442" s="2">
        <v>90</v>
      </c>
      <c r="D442" s="2">
        <v>9</v>
      </c>
      <c r="E442" s="2">
        <v>10.6</v>
      </c>
      <c r="F442" s="2">
        <v>6.1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10</v>
      </c>
      <c r="Q442">
        <v>10</v>
      </c>
      <c r="R442" s="5">
        <v>0.30069444444444399</v>
      </c>
      <c r="T442" s="13">
        <f t="shared" si="8"/>
        <v>10</v>
      </c>
      <c r="U442" s="13">
        <f t="shared" si="9"/>
        <v>-2.5999999999999996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10.7</v>
      </c>
      <c r="C443" s="2">
        <v>90</v>
      </c>
      <c r="D443" s="2">
        <v>9.1</v>
      </c>
      <c r="E443" s="2">
        <v>10.7</v>
      </c>
      <c r="F443" s="2">
        <v>5.8</v>
      </c>
      <c r="G443" s="2">
        <v>8.6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-2.5999999999999996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10.7</v>
      </c>
      <c r="C444" s="2">
        <v>90</v>
      </c>
      <c r="D444" s="2">
        <v>9.1</v>
      </c>
      <c r="E444" s="2">
        <v>10.7</v>
      </c>
      <c r="F444" s="2">
        <v>3.6</v>
      </c>
      <c r="G444" s="2">
        <v>4.7</v>
      </c>
      <c r="H444" s="2">
        <v>1014.6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10</v>
      </c>
      <c r="Q444">
        <v>10</v>
      </c>
      <c r="R444" s="5">
        <v>0.30208333333333298</v>
      </c>
      <c r="T444" s="13">
        <f t="shared" si="8"/>
        <v>10</v>
      </c>
      <c r="U444" s="13">
        <f t="shared" si="9"/>
        <v>-2.6999999999999993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10.7</v>
      </c>
      <c r="C445" s="2">
        <v>90</v>
      </c>
      <c r="D445" s="2">
        <v>9.1</v>
      </c>
      <c r="E445" s="2">
        <v>10.7</v>
      </c>
      <c r="F445" s="2">
        <v>3.6</v>
      </c>
      <c r="G445" s="2">
        <v>4</v>
      </c>
      <c r="H445" s="2">
        <v>1014.5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-2.5999999999999996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10.7</v>
      </c>
      <c r="C446" s="2">
        <v>90</v>
      </c>
      <c r="D446" s="2">
        <v>9.1</v>
      </c>
      <c r="E446" s="2">
        <v>10.7</v>
      </c>
      <c r="F446" s="2">
        <v>9.6999999999999993</v>
      </c>
      <c r="G446" s="2">
        <v>10.4</v>
      </c>
      <c r="H446" s="2">
        <v>1014.6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90</v>
      </c>
      <c r="D447" s="2">
        <v>9.1</v>
      </c>
      <c r="E447" s="2">
        <v>10.7</v>
      </c>
      <c r="F447" s="2">
        <v>3.2</v>
      </c>
      <c r="G447" s="2">
        <v>8.3000000000000007</v>
      </c>
      <c r="H447" s="2">
        <v>1014.4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90</v>
      </c>
      <c r="D448" s="2">
        <v>9.1</v>
      </c>
      <c r="E448" s="2">
        <v>10.7</v>
      </c>
      <c r="F448" s="2">
        <v>5</v>
      </c>
      <c r="G448" s="2">
        <v>6.1</v>
      </c>
      <c r="H448" s="2">
        <v>1014.6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10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90</v>
      </c>
      <c r="D449" s="2">
        <v>9.1</v>
      </c>
      <c r="E449" s="2">
        <v>10.7</v>
      </c>
      <c r="F449" s="2">
        <v>5.8</v>
      </c>
      <c r="G449" s="2">
        <v>9.4</v>
      </c>
      <c r="H449" s="2">
        <v>1014.5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-2.5999999999999996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90</v>
      </c>
      <c r="D450" s="2">
        <v>9.1</v>
      </c>
      <c r="E450" s="2">
        <v>10.7</v>
      </c>
      <c r="F450" s="2">
        <v>4.3</v>
      </c>
      <c r="G450" s="2">
        <v>6.8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90</v>
      </c>
      <c r="D451" s="2">
        <v>9.1</v>
      </c>
      <c r="E451" s="2">
        <v>10.7</v>
      </c>
      <c r="F451" s="2">
        <v>3.2</v>
      </c>
      <c r="G451" s="2">
        <v>4</v>
      </c>
      <c r="H451" s="2">
        <v>1014.6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-2.5999999999999996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90</v>
      </c>
      <c r="D452" s="2">
        <v>9.1</v>
      </c>
      <c r="E452" s="2">
        <v>10.7</v>
      </c>
      <c r="F452" s="2">
        <v>11.9</v>
      </c>
      <c r="G452" s="2">
        <v>13</v>
      </c>
      <c r="H452" s="2">
        <v>1014.8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10.7</v>
      </c>
      <c r="C453" s="2">
        <v>90</v>
      </c>
      <c r="D453" s="2">
        <v>9.1</v>
      </c>
      <c r="E453" s="2">
        <v>10.7</v>
      </c>
      <c r="F453" s="2">
        <v>4.7</v>
      </c>
      <c r="G453" s="2">
        <v>6.8</v>
      </c>
      <c r="H453" s="2">
        <v>1014.6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90</v>
      </c>
      <c r="D454" s="2">
        <v>9.1999999999999993</v>
      </c>
      <c r="E454" s="2">
        <v>10.8</v>
      </c>
      <c r="F454" s="2">
        <v>4.3</v>
      </c>
      <c r="G454" s="2">
        <v>6.1</v>
      </c>
      <c r="H454" s="2">
        <v>1014.8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-2.6000000000000014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10.8</v>
      </c>
      <c r="C455" s="2">
        <v>90</v>
      </c>
      <c r="D455" s="2">
        <v>9.1999999999999993</v>
      </c>
      <c r="E455" s="2">
        <v>10.8</v>
      </c>
      <c r="F455" s="2">
        <v>4</v>
      </c>
      <c r="G455" s="2">
        <v>6.8</v>
      </c>
      <c r="H455" s="2">
        <v>1014.6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-2.6000000000000014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90</v>
      </c>
      <c r="D456" s="2">
        <v>9.1</v>
      </c>
      <c r="E456" s="2">
        <v>10.7</v>
      </c>
      <c r="F456" s="2">
        <v>3.6</v>
      </c>
      <c r="G456" s="2">
        <v>5.8</v>
      </c>
      <c r="H456" s="2">
        <v>1014.6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10.199999999999999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-2.5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90</v>
      </c>
      <c r="D457" s="2">
        <v>9.1</v>
      </c>
      <c r="E457" s="2">
        <v>10.7</v>
      </c>
      <c r="F457" s="2">
        <v>4</v>
      </c>
      <c r="G457" s="2">
        <v>5.4</v>
      </c>
      <c r="H457" s="2">
        <v>1014.6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10.199999999999999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-2.5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10.7</v>
      </c>
      <c r="C458" s="2">
        <v>90</v>
      </c>
      <c r="D458" s="2">
        <v>9.1</v>
      </c>
      <c r="E458" s="2">
        <v>10.7</v>
      </c>
      <c r="F458" s="2">
        <v>5</v>
      </c>
      <c r="G458" s="2">
        <v>6.5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10.7</v>
      </c>
      <c r="C459" s="2">
        <v>90</v>
      </c>
      <c r="D459" s="2">
        <v>9.1</v>
      </c>
      <c r="E459" s="2">
        <v>10.7</v>
      </c>
      <c r="F459" s="2">
        <v>5</v>
      </c>
      <c r="G459" s="2">
        <v>7.2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10.199999999999999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10.7</v>
      </c>
      <c r="C460" s="2">
        <v>90</v>
      </c>
      <c r="D460" s="2">
        <v>9.1</v>
      </c>
      <c r="E460" s="2">
        <v>10.7</v>
      </c>
      <c r="F460" s="2">
        <v>7.9</v>
      </c>
      <c r="G460" s="2">
        <v>8.6</v>
      </c>
      <c r="H460" s="2">
        <v>1014.6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10.199999999999999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10.7</v>
      </c>
      <c r="C461" s="2">
        <v>90</v>
      </c>
      <c r="D461" s="2">
        <v>9.1</v>
      </c>
      <c r="E461" s="2">
        <v>10.7</v>
      </c>
      <c r="F461" s="2">
        <v>9</v>
      </c>
      <c r="G461" s="2">
        <v>9</v>
      </c>
      <c r="H461" s="2">
        <v>1014.8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10.199999999999999</v>
      </c>
      <c r="Q461">
        <v>10.3</v>
      </c>
      <c r="R461" s="5">
        <v>0.31388888888888899</v>
      </c>
      <c r="T461" s="13">
        <f t="shared" si="8"/>
        <v>10.3</v>
      </c>
      <c r="U461" s="13">
        <f t="shared" si="9"/>
        <v>-2.3999999999999986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10.8</v>
      </c>
      <c r="C462" s="2">
        <v>90</v>
      </c>
      <c r="D462" s="2">
        <v>9.1999999999999993</v>
      </c>
      <c r="E462" s="2">
        <v>10.8</v>
      </c>
      <c r="F462" s="2">
        <v>7.6</v>
      </c>
      <c r="G462" s="2">
        <v>8.3000000000000007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10.7</v>
      </c>
      <c r="C463" s="2">
        <v>90</v>
      </c>
      <c r="D463" s="2">
        <v>9.1</v>
      </c>
      <c r="E463" s="2">
        <v>10.7</v>
      </c>
      <c r="F463" s="2">
        <v>7.2</v>
      </c>
      <c r="G463" s="2">
        <v>7.2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10.199999999999999</v>
      </c>
      <c r="Q463">
        <v>10.3</v>
      </c>
      <c r="R463" s="5">
        <v>0.31527777777777799</v>
      </c>
      <c r="T463" s="13">
        <f t="shared" ref="T463:T526" si="13">MAX(P463,Q463)</f>
        <v>10.3</v>
      </c>
      <c r="U463" s="13">
        <f t="shared" ref="U463:U526" si="14">(T463-B463)-2</f>
        <v>-2.3999999999999986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10.7</v>
      </c>
      <c r="C464" s="2">
        <v>90</v>
      </c>
      <c r="D464" s="2">
        <v>9.1</v>
      </c>
      <c r="E464" s="2">
        <v>10.7</v>
      </c>
      <c r="F464" s="2">
        <v>3.2</v>
      </c>
      <c r="G464" s="2">
        <v>8.3000000000000007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10.199999999999999</v>
      </c>
      <c r="Q464">
        <v>10.3</v>
      </c>
      <c r="R464" s="5">
        <v>0.31597222222222199</v>
      </c>
      <c r="T464" s="13">
        <f t="shared" si="13"/>
        <v>10.3</v>
      </c>
      <c r="U464" s="13">
        <f t="shared" si="14"/>
        <v>-2.3999999999999986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10.7</v>
      </c>
      <c r="C465" s="2">
        <v>90</v>
      </c>
      <c r="D465" s="2">
        <v>9.1</v>
      </c>
      <c r="E465" s="2">
        <v>10.7</v>
      </c>
      <c r="F465" s="2">
        <v>2.9</v>
      </c>
      <c r="G465" s="2">
        <v>6.5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10.199999999999999</v>
      </c>
      <c r="Q465">
        <v>10.3</v>
      </c>
      <c r="R465" s="5">
        <v>0.31666666666666698</v>
      </c>
      <c r="T465" s="13">
        <f t="shared" si="13"/>
        <v>10.3</v>
      </c>
      <c r="U465" s="13">
        <f t="shared" si="14"/>
        <v>-2.3999999999999986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10.7</v>
      </c>
      <c r="C466" s="2">
        <v>90</v>
      </c>
      <c r="D466" s="2">
        <v>9.1</v>
      </c>
      <c r="E466" s="2">
        <v>10.7</v>
      </c>
      <c r="F466" s="2">
        <v>5.8</v>
      </c>
      <c r="G466" s="2">
        <v>9</v>
      </c>
      <c r="H466" s="2">
        <v>1014.7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10.199999999999999</v>
      </c>
      <c r="Q466">
        <v>10.3</v>
      </c>
      <c r="R466" s="5">
        <v>0.31736111111111098</v>
      </c>
      <c r="T466" s="13">
        <f t="shared" si="13"/>
        <v>10.3</v>
      </c>
      <c r="U466" s="13">
        <f t="shared" si="14"/>
        <v>-2.3999999999999986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90</v>
      </c>
      <c r="D467" s="2">
        <v>9.1</v>
      </c>
      <c r="E467" s="2">
        <v>10.7</v>
      </c>
      <c r="F467" s="2">
        <v>7.2</v>
      </c>
      <c r="G467" s="2">
        <v>11.5</v>
      </c>
      <c r="H467" s="2">
        <v>1014.8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10.199999999999999</v>
      </c>
      <c r="Q467">
        <v>10.3</v>
      </c>
      <c r="R467" s="5">
        <v>0.31805555555555598</v>
      </c>
      <c r="T467" s="13">
        <f t="shared" si="13"/>
        <v>10.3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10.8</v>
      </c>
      <c r="C468" s="2">
        <v>90</v>
      </c>
      <c r="D468" s="2">
        <v>9.1999999999999993</v>
      </c>
      <c r="E468" s="2">
        <v>10.8</v>
      </c>
      <c r="F468" s="2">
        <v>7.2</v>
      </c>
      <c r="G468" s="2">
        <v>10.1</v>
      </c>
      <c r="H468" s="2">
        <v>1014.7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10.199999999999999</v>
      </c>
      <c r="Q468">
        <v>10.3</v>
      </c>
      <c r="R468" s="5">
        <v>0.31874999999999998</v>
      </c>
      <c r="T468" s="13">
        <f t="shared" si="13"/>
        <v>10.3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10.8</v>
      </c>
      <c r="C469" s="2">
        <v>90</v>
      </c>
      <c r="D469" s="2">
        <v>9.1999999999999993</v>
      </c>
      <c r="E469" s="2">
        <v>10.8</v>
      </c>
      <c r="F469" s="2">
        <v>7.2</v>
      </c>
      <c r="G469" s="2">
        <v>10.8</v>
      </c>
      <c r="H469" s="2">
        <v>1014.8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10.199999999999999</v>
      </c>
      <c r="Q469">
        <v>10.3</v>
      </c>
      <c r="R469" s="5">
        <v>0.31944444444444398</v>
      </c>
      <c r="T469" s="13">
        <f t="shared" si="13"/>
        <v>10.3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10.8</v>
      </c>
      <c r="C470" s="2">
        <v>90</v>
      </c>
      <c r="D470" s="2">
        <v>9.1999999999999993</v>
      </c>
      <c r="E470" s="2">
        <v>10.8</v>
      </c>
      <c r="F470" s="2">
        <v>3.6</v>
      </c>
      <c r="G470" s="2">
        <v>4.3</v>
      </c>
      <c r="H470" s="2">
        <v>1014.7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10.199999999999999</v>
      </c>
      <c r="Q470">
        <v>10.3</v>
      </c>
      <c r="R470" s="5">
        <v>0.32013888888888897</v>
      </c>
      <c r="T470" s="13">
        <f t="shared" si="13"/>
        <v>10.3</v>
      </c>
      <c r="U470" s="13">
        <f t="shared" si="14"/>
        <v>-2.5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10.8</v>
      </c>
      <c r="C471" s="2">
        <v>89</v>
      </c>
      <c r="D471" s="2">
        <v>9</v>
      </c>
      <c r="E471" s="2">
        <v>10.8</v>
      </c>
      <c r="F471" s="2">
        <v>7.2</v>
      </c>
      <c r="G471" s="2">
        <v>11.5</v>
      </c>
      <c r="H471" s="2">
        <v>1014.7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10.199999999999999</v>
      </c>
      <c r="Q471">
        <v>10.3</v>
      </c>
      <c r="R471" s="5">
        <v>0.32083333333333303</v>
      </c>
      <c r="T471" s="13">
        <f t="shared" si="13"/>
        <v>10.3</v>
      </c>
      <c r="U471" s="13">
        <f t="shared" si="14"/>
        <v>-2.5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10.8</v>
      </c>
      <c r="C472" s="2">
        <v>89</v>
      </c>
      <c r="D472" s="2">
        <v>9</v>
      </c>
      <c r="E472" s="2">
        <v>10.8</v>
      </c>
      <c r="F472" s="2">
        <v>7.9</v>
      </c>
      <c r="G472" s="2">
        <v>8.3000000000000007</v>
      </c>
      <c r="H472" s="2">
        <v>1014.7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10.3</v>
      </c>
      <c r="Q472">
        <v>10.3</v>
      </c>
      <c r="R472" s="5">
        <v>0.32152777777777802</v>
      </c>
      <c r="T472" s="13">
        <f t="shared" si="13"/>
        <v>10.3</v>
      </c>
      <c r="U472" s="13">
        <f t="shared" si="14"/>
        <v>-2.5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10.8</v>
      </c>
      <c r="C473" s="2">
        <v>89</v>
      </c>
      <c r="D473" s="2">
        <v>9</v>
      </c>
      <c r="E473" s="2">
        <v>10.8</v>
      </c>
      <c r="F473" s="2">
        <v>5.8</v>
      </c>
      <c r="G473" s="2">
        <v>6.1</v>
      </c>
      <c r="H473" s="2">
        <v>1014.9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10.199999999999999</v>
      </c>
      <c r="Q473">
        <v>10.3</v>
      </c>
      <c r="R473" s="5">
        <v>0.32222222222222202</v>
      </c>
      <c r="T473" s="13">
        <f t="shared" si="13"/>
        <v>10.3</v>
      </c>
      <c r="U473" s="13">
        <f t="shared" si="14"/>
        <v>-2.5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10.7</v>
      </c>
      <c r="C474" s="2">
        <v>89</v>
      </c>
      <c r="D474" s="2">
        <v>8.9</v>
      </c>
      <c r="E474" s="2">
        <v>10.7</v>
      </c>
      <c r="F474" s="2">
        <v>2.9</v>
      </c>
      <c r="G474" s="2">
        <v>5</v>
      </c>
      <c r="H474" s="2">
        <v>1014.9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10.199999999999999</v>
      </c>
      <c r="Q474">
        <v>10.3</v>
      </c>
      <c r="R474" s="5">
        <v>0.32291666666666702</v>
      </c>
      <c r="T474" s="13">
        <f t="shared" si="13"/>
        <v>10.3</v>
      </c>
      <c r="U474" s="13">
        <f t="shared" si="14"/>
        <v>-2.3999999999999986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10.7</v>
      </c>
      <c r="C475" s="2">
        <v>89</v>
      </c>
      <c r="D475" s="2">
        <v>8.9</v>
      </c>
      <c r="E475" s="2">
        <v>10.7</v>
      </c>
      <c r="F475" s="2">
        <v>4.7</v>
      </c>
      <c r="G475" s="2">
        <v>9.6999999999999993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10.199999999999999</v>
      </c>
      <c r="Q475">
        <v>10.3</v>
      </c>
      <c r="R475" s="5">
        <v>0.32361111111111102</v>
      </c>
      <c r="T475" s="13">
        <f t="shared" si="13"/>
        <v>10.3</v>
      </c>
      <c r="U475" s="13">
        <f t="shared" si="14"/>
        <v>-2.3999999999999986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10.7</v>
      </c>
      <c r="C476" s="2">
        <v>89</v>
      </c>
      <c r="D476" s="2">
        <v>8.9</v>
      </c>
      <c r="E476" s="2">
        <v>10.7</v>
      </c>
      <c r="F476" s="2">
        <v>5</v>
      </c>
      <c r="G476" s="2">
        <v>9.4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10.3</v>
      </c>
      <c r="Q476">
        <v>10.3</v>
      </c>
      <c r="R476" s="5">
        <v>0.32430555555555601</v>
      </c>
      <c r="T476" s="13">
        <f t="shared" si="13"/>
        <v>10.3</v>
      </c>
      <c r="U476" s="13">
        <f t="shared" si="14"/>
        <v>-2.3999999999999986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10.7</v>
      </c>
      <c r="C477" s="2">
        <v>89</v>
      </c>
      <c r="D477" s="2">
        <v>8.9</v>
      </c>
      <c r="E477" s="2">
        <v>10.7</v>
      </c>
      <c r="F477" s="2">
        <v>7.9</v>
      </c>
      <c r="G477" s="2">
        <v>9.6999999999999993</v>
      </c>
      <c r="H477" s="2">
        <v>1014.6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10.199999999999999</v>
      </c>
      <c r="Q477">
        <v>10.3</v>
      </c>
      <c r="R477" s="5">
        <v>0.32500000000000001</v>
      </c>
      <c r="T477" s="13">
        <f t="shared" si="13"/>
        <v>10.3</v>
      </c>
      <c r="U477" s="13">
        <f t="shared" si="14"/>
        <v>-2.3999999999999986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10.7</v>
      </c>
      <c r="C478" s="2">
        <v>89</v>
      </c>
      <c r="D478" s="2">
        <v>8.9</v>
      </c>
      <c r="E478" s="2">
        <v>10.7</v>
      </c>
      <c r="F478" s="2">
        <v>8.3000000000000007</v>
      </c>
      <c r="G478" s="2">
        <v>8.3000000000000007</v>
      </c>
      <c r="H478" s="2">
        <v>1014.8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10.199999999999999</v>
      </c>
      <c r="Q478">
        <v>10.3</v>
      </c>
      <c r="R478" s="5">
        <v>0.32569444444444401</v>
      </c>
      <c r="T478" s="13">
        <f t="shared" si="13"/>
        <v>10.3</v>
      </c>
      <c r="U478" s="13">
        <f t="shared" si="14"/>
        <v>-2.3999999999999986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10.7</v>
      </c>
      <c r="C479" s="2">
        <v>89</v>
      </c>
      <c r="D479" s="2">
        <v>8.9</v>
      </c>
      <c r="E479" s="2">
        <v>10.7</v>
      </c>
      <c r="F479" s="2">
        <v>4.3</v>
      </c>
      <c r="G479" s="2">
        <v>6.5</v>
      </c>
      <c r="H479" s="2">
        <v>1014.6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10.3</v>
      </c>
      <c r="Q479">
        <v>10.3</v>
      </c>
      <c r="R479" s="5">
        <v>0.32638888888888901</v>
      </c>
      <c r="T479" s="13">
        <f t="shared" si="13"/>
        <v>10.3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89</v>
      </c>
      <c r="D480" s="2">
        <v>9</v>
      </c>
      <c r="E480" s="2">
        <v>10.8</v>
      </c>
      <c r="F480" s="2">
        <v>6.5</v>
      </c>
      <c r="G480" s="2">
        <v>7.2</v>
      </c>
      <c r="H480" s="2">
        <v>1014.7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10.3</v>
      </c>
      <c r="Q480">
        <v>10.4</v>
      </c>
      <c r="R480" s="5">
        <v>0.327083333333333</v>
      </c>
      <c r="T480" s="13">
        <f t="shared" si="13"/>
        <v>10.4</v>
      </c>
      <c r="U480" s="13">
        <f t="shared" si="14"/>
        <v>-2.4000000000000004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10.8</v>
      </c>
      <c r="C481" s="2">
        <v>89</v>
      </c>
      <c r="D481" s="2">
        <v>9</v>
      </c>
      <c r="E481" s="2">
        <v>10.8</v>
      </c>
      <c r="F481" s="2">
        <v>6.8</v>
      </c>
      <c r="G481" s="2">
        <v>9</v>
      </c>
      <c r="H481" s="2">
        <v>1014.7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10.3</v>
      </c>
      <c r="Q481">
        <v>10.4</v>
      </c>
      <c r="R481" s="5">
        <v>0.327777777777778</v>
      </c>
      <c r="T481" s="13">
        <f t="shared" si="13"/>
        <v>10.4</v>
      </c>
      <c r="U481" s="13">
        <f t="shared" si="14"/>
        <v>-2.4000000000000004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89</v>
      </c>
      <c r="D482" s="2">
        <v>9</v>
      </c>
      <c r="E482" s="2">
        <v>10.8</v>
      </c>
      <c r="F482" s="2">
        <v>5.8</v>
      </c>
      <c r="G482" s="2">
        <v>8.6</v>
      </c>
      <c r="H482" s="2">
        <v>1014.7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10.3</v>
      </c>
      <c r="Q482">
        <v>10.3</v>
      </c>
      <c r="R482" s="5">
        <v>0.328472222222222</v>
      </c>
      <c r="T482" s="13">
        <f t="shared" si="13"/>
        <v>10.3</v>
      </c>
      <c r="U482" s="13">
        <f t="shared" si="14"/>
        <v>-2.5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89</v>
      </c>
      <c r="D483" s="2">
        <v>9</v>
      </c>
      <c r="E483" s="2">
        <v>10.8</v>
      </c>
      <c r="F483" s="2">
        <v>5.4</v>
      </c>
      <c r="G483" s="2">
        <v>9.6999999999999993</v>
      </c>
      <c r="H483" s="2">
        <v>1014.7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10.3</v>
      </c>
      <c r="Q483">
        <v>10.3</v>
      </c>
      <c r="R483" s="5">
        <v>0.329166666666667</v>
      </c>
      <c r="T483" s="13">
        <f t="shared" si="13"/>
        <v>10.3</v>
      </c>
      <c r="U483" s="13">
        <f t="shared" si="14"/>
        <v>-2.5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89</v>
      </c>
      <c r="D484" s="2">
        <v>9</v>
      </c>
      <c r="E484" s="2">
        <v>10.8</v>
      </c>
      <c r="F484" s="2">
        <v>6.1</v>
      </c>
      <c r="G484" s="2">
        <v>7.2</v>
      </c>
      <c r="H484" s="2">
        <v>1014.5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10.3</v>
      </c>
      <c r="Q484">
        <v>10.4</v>
      </c>
      <c r="R484" s="5">
        <v>0.32986111111111099</v>
      </c>
      <c r="T484" s="13">
        <f t="shared" si="13"/>
        <v>10.4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10.8</v>
      </c>
      <c r="C485" s="2">
        <v>90</v>
      </c>
      <c r="D485" s="2">
        <v>9.1999999999999993</v>
      </c>
      <c r="E485" s="2">
        <v>10.8</v>
      </c>
      <c r="F485" s="2">
        <v>11.2</v>
      </c>
      <c r="G485" s="2">
        <v>13.7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10.3</v>
      </c>
      <c r="Q485">
        <v>10.3</v>
      </c>
      <c r="R485" s="5">
        <v>0.33055555555555599</v>
      </c>
      <c r="T485" s="13">
        <f t="shared" si="13"/>
        <v>10.3</v>
      </c>
      <c r="U485" s="13">
        <f t="shared" si="14"/>
        <v>-2.5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10.8</v>
      </c>
      <c r="C486" s="2">
        <v>90</v>
      </c>
      <c r="D486" s="2">
        <v>9.1999999999999993</v>
      </c>
      <c r="E486" s="2">
        <v>10.8</v>
      </c>
      <c r="F486" s="2">
        <v>12.6</v>
      </c>
      <c r="G486" s="2">
        <v>14</v>
      </c>
      <c r="H486" s="2">
        <v>1014.6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10.3</v>
      </c>
      <c r="Q486">
        <v>10.3</v>
      </c>
      <c r="R486" s="5">
        <v>0.33124999999999999</v>
      </c>
      <c r="T486" s="13">
        <f t="shared" si="13"/>
        <v>10.3</v>
      </c>
      <c r="U486" s="13">
        <f t="shared" si="14"/>
        <v>-2.5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W1" zoomScaleNormal="100" workbookViewId="0">
      <pane ySplit="10" topLeftCell="A20" activePane="bottomLeft" state="frozen"/>
      <selection activeCell="G49" sqref="G49"/>
      <selection pane="bottomLeft" activeCell="AT33" sqref="AT3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50" t="str">
        <f>$C$5</f>
        <v>Décembre_2025</v>
      </c>
      <c r="AH3" s="651"/>
      <c r="AI3" s="528"/>
      <c r="AJ3" s="639" t="s">
        <v>152</v>
      </c>
      <c r="AK3" s="640"/>
      <c r="AL3" s="641"/>
      <c r="AM3" s="311"/>
      <c r="AN3" s="636" t="s">
        <v>151</v>
      </c>
      <c r="AO3" s="637"/>
      <c r="AP3" s="637"/>
      <c r="AQ3" s="637"/>
      <c r="AR3" s="638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52" t="str">
        <f>C5</f>
        <v>Décembre_2025</v>
      </c>
      <c r="Y5" s="653"/>
      <c r="Z5" s="476"/>
      <c r="AA5" s="654">
        <f ca="1">NOW()</f>
        <v>46003.340281944445</v>
      </c>
      <c r="AB5" s="655"/>
      <c r="AC5" s="656"/>
      <c r="AD5" s="516"/>
      <c r="AE5" s="224"/>
      <c r="AF5" s="490"/>
      <c r="AG5" s="648" t="s">
        <v>144</v>
      </c>
      <c r="AH5" s="649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1.7604166666666665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2" t="s">
        <v>139</v>
      </c>
      <c r="D7" s="643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4" t="s">
        <v>138</v>
      </c>
      <c r="Y7" s="645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34">
        <f ca="1">TODAY()</f>
        <v>46003</v>
      </c>
      <c r="AH7" s="635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34">
        <f ca="1">TODAY()</f>
        <v>46003</v>
      </c>
      <c r="AY7" s="635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46"/>
      <c r="D9" s="647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137.40416666666667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/>
      </c>
      <c r="K33" s="472"/>
      <c r="L33" s="473"/>
      <c r="M33" s="472"/>
      <c r="N33" s="466"/>
      <c r="O33" s="472"/>
      <c r="P33" s="471" t="str">
        <f>IF(OR(R31="",R33=""),"",IF(R33&gt;R31,"»",IF(R33&lt;R31,"¼","¹º")))</f>
        <v/>
      </c>
      <c r="Q33" s="472"/>
      <c r="R33" s="473"/>
      <c r="S33" s="472"/>
      <c r="T33" s="466"/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/>
      <c r="AB33" s="465"/>
      <c r="AC33" s="466"/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/>
      <c r="AK33" s="465"/>
      <c r="AL33" s="466"/>
      <c r="AM33" s="465"/>
      <c r="AN33" s="466"/>
      <c r="AO33" s="465"/>
      <c r="AP33" s="466"/>
      <c r="AQ33" s="465"/>
      <c r="AR33" s="466"/>
      <c r="AS33" s="465"/>
      <c r="AT33" s="466"/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/>
      <c r="BB33" s="495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135.64375000000001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1.7604166666666665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C46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42578125" customWidth="1"/>
    <col min="19" max="19" width="12.85546875" bestFit="1" customWidth="1"/>
    <col min="20" max="20" width="12.85546875" customWidth="1"/>
    <col min="21" max="21" width="11.5703125" bestFit="1" customWidth="1"/>
    <col min="22" max="22" width="1.5703125" style="331" customWidth="1"/>
    <col min="23" max="23" width="15.42578125" style="2" bestFit="1" customWidth="1"/>
    <col min="24" max="24" width="9.42578125" bestFit="1" customWidth="1"/>
    <col min="25" max="25" width="10.140625" bestFit="1" customWidth="1"/>
    <col min="26" max="26" width="8.5703125" customWidth="1"/>
    <col min="27" max="27" width="12.140625" customWidth="1"/>
    <col min="29" max="29" width="2" customWidth="1"/>
  </cols>
  <sheetData>
    <row r="1" spans="1:29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4" t="str" cm="1">
        <f t="array" ref="R1:R15">_xlfn.IFS(R17=3,S31:S45,R17=4,S46:S60,R17=5,S61:S75,R17=6,S81:S89,R17=7,S91:S105,R17=8,S111:S120,R17=9,S121:S141,R17=10,S140:S154,R17=11,S155:S169,R17=12,S170:S184,R17=13,S185:S198,R17=14,S199:S213,R17=15,S214:S228,R17=16,S229:S243,R17=17,S244:S258,R17=18,S259:S273,R17=19,S274:S288,R17=20,S289:S303,R17=21,S304:S318,R17=22,S319:S330,R17=23,S331:S345,R17=24,S346:S360,R17=25,S361:S375,R17=26,S376:S390,R17=27,S391:S405,R17=28,S406:S420,R17=29,S421:S434,R17=30,S435:S449,R17=31,S450:S464)</f>
        <v>Marée haute</v>
      </c>
      <c r="S1" s="573" t="s">
        <v>455</v>
      </c>
      <c r="T1" s="629">
        <v>1</v>
      </c>
      <c r="U1" s="69" t="s">
        <v>46</v>
      </c>
      <c r="V1"/>
      <c r="W1" s="429" t="s">
        <v>195</v>
      </c>
      <c r="X1" s="461">
        <f>Relevés!N5</f>
        <v>0</v>
      </c>
      <c r="Y1" s="18" t="s">
        <v>467</v>
      </c>
      <c r="AB1" s="376"/>
      <c r="AC1" s="376"/>
    </row>
    <row r="2" spans="1:29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605"/>
      <c r="R2" s="555" t="str">
        <v>11h20</v>
      </c>
      <c r="S2" s="572" t="s">
        <v>358</v>
      </c>
      <c r="T2" s="630">
        <v>2</v>
      </c>
      <c r="U2" s="415" t="s">
        <v>32</v>
      </c>
      <c r="V2" s="431"/>
      <c r="W2" s="430" t="s">
        <v>194</v>
      </c>
      <c r="X2" s="461">
        <f>Relevés!N5+Décembre_2025!AJ5</f>
        <v>33.6</v>
      </c>
      <c r="Y2" t="s">
        <v>468</v>
      </c>
    </row>
    <row r="3" spans="1:29" ht="15.75">
      <c r="A3" s="221"/>
      <c r="B3" s="388"/>
      <c r="C3" s="584" t="s">
        <v>466</v>
      </c>
      <c r="D3" s="390"/>
      <c r="E3" s="390"/>
      <c r="F3" s="582"/>
      <c r="G3" s="391"/>
      <c r="H3" s="582"/>
      <c r="I3" s="582"/>
      <c r="J3" s="582"/>
      <c r="K3" s="582"/>
      <c r="L3" s="416"/>
      <c r="M3" s="583"/>
      <c r="N3" s="583"/>
      <c r="O3" s="386"/>
      <c r="P3" s="386"/>
      <c r="Q3" s="605"/>
      <c r="R3" s="599" t="str">
        <v>5.09m</v>
      </c>
      <c r="S3" s="572" t="s">
        <v>215</v>
      </c>
      <c r="T3" s="629">
        <v>3</v>
      </c>
      <c r="U3" s="407">
        <v>160</v>
      </c>
      <c r="V3"/>
      <c r="W3" s="429" t="s">
        <v>193</v>
      </c>
      <c r="X3" s="461">
        <f>Décembre_2025!BO79</f>
        <v>760.30000000000007</v>
      </c>
      <c r="Y3" t="s">
        <v>469</v>
      </c>
      <c r="AA3" s="428"/>
    </row>
    <row r="4" spans="1:29" ht="15.75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605"/>
      <c r="R4" s="600">
        <v>49</v>
      </c>
      <c r="S4" s="572" t="s">
        <v>359</v>
      </c>
      <c r="T4" s="630">
        <v>4</v>
      </c>
      <c r="U4" s="427">
        <f>Décembre_2025!BM81</f>
        <v>67.7</v>
      </c>
    </row>
    <row r="5" spans="1:29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605"/>
      <c r="R5" s="601" t="str">
        <v>Marée basse</v>
      </c>
      <c r="S5" s="572" t="s">
        <v>360</v>
      </c>
      <c r="T5" s="629">
        <v>5</v>
      </c>
      <c r="U5" s="407">
        <v>2.5</v>
      </c>
      <c r="W5" s="426" t="s">
        <v>192</v>
      </c>
      <c r="X5" s="425">
        <f>LOOKUP(9^9,Relevés!B:B)</f>
        <v>10.8</v>
      </c>
      <c r="Y5" s="395" t="s">
        <v>470</v>
      </c>
    </row>
    <row r="6" spans="1:29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605"/>
      <c r="R6" s="602" t="str">
        <v>16h43</v>
      </c>
      <c r="S6" s="572" t="s">
        <v>213</v>
      </c>
      <c r="T6" s="630">
        <v>6</v>
      </c>
      <c r="U6" s="404">
        <f>U3-U4-U5</f>
        <v>89.8</v>
      </c>
      <c r="W6" s="424" t="s">
        <v>181</v>
      </c>
      <c r="X6" s="423">
        <f>LOOKUP(9^9,Relevés!C:C)</f>
        <v>90</v>
      </c>
      <c r="Y6" s="395" t="s">
        <v>471</v>
      </c>
    </row>
    <row r="7" spans="1:29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605"/>
      <c r="R7" s="580" t="str">
        <v>2.34m</v>
      </c>
      <c r="S7" s="572" t="s">
        <v>361</v>
      </c>
      <c r="T7" s="629">
        <v>7</v>
      </c>
      <c r="U7" s="218"/>
      <c r="W7" s="422" t="s">
        <v>191</v>
      </c>
      <c r="X7" s="402">
        <f>LOOKUP(9^9,Relevés!F:G)</f>
        <v>14</v>
      </c>
      <c r="Y7" s="395" t="s">
        <v>472</v>
      </c>
    </row>
    <row r="8" spans="1:29" ht="16.5" thickBot="1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605"/>
      <c r="R8" s="616" t="str">
        <v>Marée haute</v>
      </c>
      <c r="S8" s="572">
        <v>58</v>
      </c>
      <c r="T8" s="630">
        <v>8</v>
      </c>
      <c r="U8" s="415" t="s">
        <v>33</v>
      </c>
    </row>
    <row r="9" spans="1:29" ht="15" customHeight="1" thickTop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605"/>
      <c r="R9" s="615" t="str">
        <v>23h56</v>
      </c>
      <c r="S9" s="572" t="s">
        <v>358</v>
      </c>
      <c r="T9" s="629">
        <v>9</v>
      </c>
      <c r="U9" s="407">
        <v>160</v>
      </c>
      <c r="W9" s="419" t="s">
        <v>190</v>
      </c>
      <c r="X9" s="421">
        <f>LOOKUP(9^9,Relevés!D:D)</f>
        <v>9.1999999999999993</v>
      </c>
      <c r="Y9" s="417" t="s">
        <v>189</v>
      </c>
    </row>
    <row r="10" spans="1:29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605"/>
      <c r="R10" s="599" t="str">
        <v>4.87m</v>
      </c>
      <c r="S10" s="572" t="s">
        <v>216</v>
      </c>
      <c r="T10" s="630">
        <v>10</v>
      </c>
      <c r="U10" s="420">
        <f>Décembre_2025!AA9</f>
        <v>34.9</v>
      </c>
      <c r="W10" s="419" t="s">
        <v>190</v>
      </c>
      <c r="X10" s="418">
        <f>243.04*(LN(X6)+17.625*X5/(243.04+X5))/(17.625-(LN(X6)+17.625*X5/(243.04+X5)))</f>
        <v>103.09924937967111</v>
      </c>
      <c r="Y10" s="417" t="s">
        <v>189</v>
      </c>
      <c r="Z10" t="s">
        <v>188</v>
      </c>
    </row>
    <row r="11" spans="1:29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605"/>
      <c r="R11" s="600">
        <v>46</v>
      </c>
      <c r="S11" s="572" t="s">
        <v>362</v>
      </c>
      <c r="T11" s="629">
        <v>11</v>
      </c>
      <c r="U11" s="407">
        <v>3</v>
      </c>
    </row>
    <row r="12" spans="1:29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605"/>
      <c r="R12" s="601" t="str">
        <v>samedi 13</v>
      </c>
      <c r="S12" s="572" t="s">
        <v>360</v>
      </c>
      <c r="T12" s="630">
        <v>12</v>
      </c>
      <c r="U12" s="404">
        <f>U9-U10-U11</f>
        <v>122.1</v>
      </c>
      <c r="W12" s="385" t="s">
        <v>187</v>
      </c>
      <c r="X12" s="403">
        <f>LOOKUP(9^9,Relevés!E:E)</f>
        <v>10.8</v>
      </c>
      <c r="Y12" s="18" t="s">
        <v>473</v>
      </c>
    </row>
    <row r="13" spans="1:29" ht="15.75" thickBot="1">
      <c r="A13" s="221"/>
      <c r="B13" s="388"/>
      <c r="C13" s="390"/>
      <c r="D13" s="416" t="s">
        <v>459</v>
      </c>
      <c r="E13" s="386"/>
      <c r="F13" s="582" t="s">
        <v>460</v>
      </c>
      <c r="G13" s="386"/>
      <c r="H13" s="386"/>
      <c r="I13" s="386"/>
      <c r="J13" s="386"/>
      <c r="K13" s="386"/>
      <c r="L13" s="386"/>
      <c r="M13" s="386"/>
      <c r="N13" s="386"/>
      <c r="O13" s="416" t="s">
        <v>463</v>
      </c>
      <c r="P13" s="585">
        <v>0.3611111111111111</v>
      </c>
      <c r="Q13" s="605"/>
      <c r="R13" s="602" t="str">
        <v>Marée basse</v>
      </c>
      <c r="S13" s="572" t="s">
        <v>214</v>
      </c>
      <c r="T13" s="629">
        <v>13</v>
      </c>
      <c r="W13" s="385" t="s">
        <v>187</v>
      </c>
      <c r="X13" s="403">
        <f>IF(X7&lt;5,X5,(13.12+0.6215*X5)-(11.37*X7^0.16)+(0.3965*X5*X7^0.16))</f>
        <v>9.0205509461518805</v>
      </c>
    </row>
    <row r="14" spans="1:29" s="191" customFormat="1" ht="15.75" customHeight="1" thickTop="1" thickBot="1">
      <c r="A14" s="591"/>
      <c r="B14" s="592"/>
      <c r="C14" s="411"/>
      <c r="D14" s="612">
        <f>G34</f>
        <v>12</v>
      </c>
      <c r="E14" s="411"/>
      <c r="F14" s="613">
        <f>LOOKUP(9^9,Relevés!E:E)</f>
        <v>10.8</v>
      </c>
      <c r="G14" s="411"/>
      <c r="H14" s="594"/>
      <c r="I14" s="594" t="s">
        <v>186</v>
      </c>
      <c r="J14" s="594"/>
      <c r="K14" s="411"/>
      <c r="L14" s="411"/>
      <c r="M14" s="408"/>
      <c r="N14" s="411"/>
      <c r="O14" s="411" t="s">
        <v>464</v>
      </c>
      <c r="P14" s="663">
        <v>0.72152777777777777</v>
      </c>
      <c r="Q14" s="606"/>
      <c r="R14" s="580" t="str">
        <v>05h05</v>
      </c>
      <c r="S14" s="572" t="s">
        <v>363</v>
      </c>
      <c r="T14" s="630">
        <v>14</v>
      </c>
      <c r="U14" s="595" t="s">
        <v>35</v>
      </c>
      <c r="V14" s="596"/>
      <c r="W14" s="597" t="s">
        <v>185</v>
      </c>
      <c r="X14" s="598"/>
    </row>
    <row r="15" spans="1:29" ht="15" customHeight="1" thickTop="1">
      <c r="A15" s="221"/>
      <c r="B15" s="388"/>
      <c r="C15" s="386"/>
      <c r="D15" s="386"/>
      <c r="E15" s="386"/>
      <c r="F15" s="586"/>
      <c r="G15" s="386"/>
      <c r="H15" s="386"/>
      <c r="I15" s="386"/>
      <c r="J15" s="386"/>
      <c r="K15" s="386"/>
      <c r="L15" s="386"/>
      <c r="M15" s="386"/>
      <c r="N15" s="411" t="s">
        <v>458</v>
      </c>
      <c r="O15" s="390"/>
      <c r="P15" s="628">
        <f>P14-P13</f>
        <v>0.36041666666666666</v>
      </c>
      <c r="Q15" s="380"/>
      <c r="R15" s="617" t="str">
        <v>2.49m</v>
      </c>
      <c r="S15" s="619">
        <v>64</v>
      </c>
      <c r="T15" s="629">
        <v>15</v>
      </c>
      <c r="U15" s="407">
        <v>160</v>
      </c>
      <c r="W15" s="414" t="s">
        <v>35</v>
      </c>
      <c r="X15" s="413">
        <v>24</v>
      </c>
    </row>
    <row r="16" spans="1:29" ht="13.5" customHeight="1" thickBo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605"/>
      <c r="S16" s="574" t="s">
        <v>328</v>
      </c>
      <c r="T16" s="630">
        <v>16</v>
      </c>
      <c r="U16" s="410">
        <f>Relevés!X8</f>
        <v>16.899999999999999</v>
      </c>
      <c r="W16" s="409" t="s">
        <v>33</v>
      </c>
      <c r="X16" s="405">
        <v>130</v>
      </c>
      <c r="Y16" s="19"/>
    </row>
    <row r="17" spans="1:27" ht="13.5" customHeight="1" thickBot="1">
      <c r="A17" s="221"/>
      <c r="B17" s="388"/>
      <c r="C17" s="412"/>
      <c r="D17" s="659" t="s">
        <v>457</v>
      </c>
      <c r="E17" s="659"/>
      <c r="F17" s="659"/>
      <c r="G17" s="386"/>
      <c r="H17" s="386"/>
      <c r="I17" s="391"/>
      <c r="J17" s="391"/>
      <c r="K17" s="386"/>
      <c r="L17" s="386"/>
      <c r="M17" s="408"/>
      <c r="N17" s="582" t="s">
        <v>465</v>
      </c>
      <c r="O17" s="408"/>
      <c r="P17" s="408"/>
      <c r="Q17" s="605"/>
      <c r="R17" s="623">
        <v>12</v>
      </c>
      <c r="S17" s="572" t="s">
        <v>358</v>
      </c>
      <c r="T17" s="629">
        <v>17</v>
      </c>
      <c r="U17" s="407">
        <v>3</v>
      </c>
      <c r="W17" s="406" t="s">
        <v>32</v>
      </c>
      <c r="X17" s="405">
        <v>900</v>
      </c>
    </row>
    <row r="18" spans="1:27" ht="15.75">
      <c r="A18" s="221"/>
      <c r="B18" s="388"/>
      <c r="C18" s="386"/>
      <c r="D18" s="386"/>
      <c r="E18" s="386"/>
      <c r="F18" s="386"/>
      <c r="G18" s="386"/>
      <c r="H18" s="660" t="s">
        <v>475</v>
      </c>
      <c r="I18" s="661"/>
      <c r="J18" s="661"/>
      <c r="K18" s="661"/>
      <c r="L18" s="386"/>
      <c r="M18" s="386"/>
      <c r="N18" s="386"/>
      <c r="O18" s="386"/>
      <c r="P18" s="386"/>
      <c r="Q18" s="605"/>
      <c r="R18" s="624"/>
      <c r="S18" s="572" t="s">
        <v>217</v>
      </c>
      <c r="T18" s="630">
        <v>18</v>
      </c>
      <c r="U18" s="404">
        <f>U15-U16-U17</f>
        <v>140.1</v>
      </c>
      <c r="W18" s="13" t="s">
        <v>184</v>
      </c>
      <c r="X18" s="403">
        <v>2</v>
      </c>
    </row>
    <row r="19" spans="1:27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89">
        <f>X2</f>
        <v>33.6</v>
      </c>
      <c r="J19" s="589"/>
      <c r="K19" s="607">
        <f>X3</f>
        <v>760.30000000000007</v>
      </c>
      <c r="L19" s="386"/>
      <c r="M19" s="386"/>
      <c r="N19" s="386"/>
      <c r="O19" s="386"/>
      <c r="P19" s="386"/>
      <c r="Q19" s="605"/>
      <c r="R19" s="626"/>
      <c r="S19" s="620" t="s">
        <v>364</v>
      </c>
      <c r="T19" s="629">
        <v>19</v>
      </c>
      <c r="W19" s="13" t="s">
        <v>41</v>
      </c>
      <c r="X19" s="402">
        <f>Décembre_2025!AC2</f>
        <v>0</v>
      </c>
      <c r="Z19" s="331"/>
      <c r="AA19" s="331"/>
    </row>
    <row r="20" spans="1:27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605"/>
      <c r="R20" s="627"/>
      <c r="S20" s="620" t="s">
        <v>360</v>
      </c>
      <c r="T20" s="630">
        <v>20</v>
      </c>
      <c r="U20" s="401" t="s">
        <v>183</v>
      </c>
      <c r="W20" s="13" t="s">
        <v>181</v>
      </c>
      <c r="X20" s="400">
        <f>X6</f>
        <v>90</v>
      </c>
      <c r="Z20" s="331"/>
      <c r="AA20" s="331"/>
    </row>
    <row r="21" spans="1:27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605"/>
      <c r="R21" s="626"/>
      <c r="S21" s="620" t="s">
        <v>221</v>
      </c>
      <c r="T21" s="629">
        <v>21</v>
      </c>
      <c r="U21" s="340">
        <v>1030</v>
      </c>
      <c r="W21" s="399" t="s">
        <v>18</v>
      </c>
      <c r="X21" s="398">
        <f>X22</f>
        <v>0</v>
      </c>
      <c r="Z21" s="331"/>
      <c r="AA21" s="331"/>
    </row>
    <row r="22" spans="1:27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605"/>
      <c r="R22" s="627"/>
      <c r="S22" s="620" t="s">
        <v>365</v>
      </c>
      <c r="T22" s="630">
        <v>22</v>
      </c>
      <c r="U22" s="397">
        <f>X22</f>
        <v>0</v>
      </c>
      <c r="W22" s="385" t="s">
        <v>18</v>
      </c>
      <c r="X22" s="396">
        <f>Relevés!X4</f>
        <v>0</v>
      </c>
      <c r="Y22" s="395" t="s">
        <v>474</v>
      </c>
      <c r="Z22" s="331"/>
      <c r="AA22" s="331"/>
    </row>
    <row r="23" spans="1:27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605"/>
      <c r="R23" s="2"/>
      <c r="S23" s="572">
        <v>70</v>
      </c>
      <c r="T23" s="629">
        <v>23</v>
      </c>
      <c r="U23" s="340">
        <v>30</v>
      </c>
      <c r="X23" s="394">
        <f>X22/60/24</f>
        <v>0</v>
      </c>
      <c r="Y23" s="393" t="s">
        <v>182</v>
      </c>
      <c r="Z23" s="331"/>
      <c r="AA23" s="331"/>
    </row>
    <row r="24" spans="1:27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605"/>
      <c r="R24" s="625"/>
      <c r="S24" s="572" t="s">
        <v>358</v>
      </c>
      <c r="T24" s="630">
        <v>24</v>
      </c>
      <c r="U24" s="333">
        <f>U21-U22-U23</f>
        <v>1000</v>
      </c>
      <c r="W24" s="392"/>
      <c r="AA24" s="331"/>
    </row>
    <row r="25" spans="1:27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605"/>
      <c r="R25" s="2"/>
      <c r="S25" s="572" t="s">
        <v>218</v>
      </c>
      <c r="T25" s="629">
        <v>25</v>
      </c>
      <c r="V25"/>
      <c r="AA25" s="331"/>
    </row>
    <row r="26" spans="1:27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605"/>
      <c r="R26" s="2"/>
      <c r="S26" s="572" t="s">
        <v>366</v>
      </c>
      <c r="T26" s="630">
        <v>26</v>
      </c>
      <c r="U26" s="357" t="s">
        <v>181</v>
      </c>
      <c r="AA26" s="331"/>
    </row>
    <row r="27" spans="1:27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605"/>
      <c r="R27" s="2"/>
      <c r="S27" s="572" t="s">
        <v>360</v>
      </c>
      <c r="T27" s="629">
        <v>27</v>
      </c>
      <c r="U27" s="356">
        <v>132</v>
      </c>
      <c r="AA27" s="331"/>
    </row>
    <row r="28" spans="1:27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605"/>
      <c r="S28" s="572" t="s">
        <v>222</v>
      </c>
      <c r="T28" s="630">
        <v>28</v>
      </c>
      <c r="U28" s="340"/>
      <c r="AA28" s="331"/>
    </row>
    <row r="29" spans="1:27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462</v>
      </c>
      <c r="O29" s="391"/>
      <c r="P29" s="386"/>
      <c r="Q29" s="605"/>
      <c r="S29" s="572" t="s">
        <v>367</v>
      </c>
      <c r="T29" s="629">
        <v>29</v>
      </c>
      <c r="U29" s="350">
        <f>X6</f>
        <v>90</v>
      </c>
      <c r="V29"/>
      <c r="Z29" s="331"/>
      <c r="AA29" s="331"/>
    </row>
    <row r="30" spans="1:27" ht="16.5" thickTop="1">
      <c r="A30" s="221"/>
      <c r="B30" s="388"/>
      <c r="C30" s="386"/>
      <c r="D30" s="608" t="s">
        <v>209</v>
      </c>
      <c r="E30" s="603" t="s">
        <v>461</v>
      </c>
      <c r="F30" s="610" t="s">
        <v>208</v>
      </c>
      <c r="G30" s="386"/>
      <c r="H30" s="387"/>
      <c r="I30" s="387"/>
      <c r="J30" s="387"/>
      <c r="K30" s="387"/>
      <c r="L30" s="386"/>
      <c r="M30" s="608" t="s">
        <v>209</v>
      </c>
      <c r="N30" s="603" t="s">
        <v>461</v>
      </c>
      <c r="O30" s="610" t="s">
        <v>208</v>
      </c>
      <c r="P30" s="386"/>
      <c r="Q30" s="605"/>
      <c r="R30" s="621"/>
      <c r="S30" s="619">
        <v>76</v>
      </c>
      <c r="T30" s="630">
        <v>30</v>
      </c>
      <c r="U30" s="340">
        <v>4</v>
      </c>
      <c r="W30" s="385" t="s">
        <v>179</v>
      </c>
      <c r="X30" s="389">
        <f>LOOKUP(9^9,Relevés!H:H)</f>
        <v>1014.6</v>
      </c>
      <c r="Y30" t="s">
        <v>180</v>
      </c>
      <c r="AA30" s="331"/>
    </row>
    <row r="31" spans="1:27" ht="16.5" thickBot="1">
      <c r="A31" s="221"/>
      <c r="B31" s="388"/>
      <c r="C31" s="386"/>
      <c r="D31" s="609" t="str">
        <f ca="1">Marées!C2</f>
        <v>11h20</v>
      </c>
      <c r="E31" s="604">
        <f ca="1">Marées!E2</f>
        <v>49</v>
      </c>
      <c r="F31" s="611" t="str">
        <f ca="1">Marées!D2</f>
        <v>04h04</v>
      </c>
      <c r="G31" s="386"/>
      <c r="H31" s="585">
        <f>Relevés!R5+Relevés!V5</f>
        <v>0</v>
      </c>
      <c r="I31" s="662">
        <f>Décembre_2025!AL5+Relevés!R5</f>
        <v>2.4604166666666671</v>
      </c>
      <c r="J31" s="662"/>
      <c r="K31" s="588">
        <f>Décembre_2025!BP79</f>
        <v>32.039583333333333</v>
      </c>
      <c r="L31" s="386"/>
      <c r="M31" s="609" t="str">
        <f ca="1">Marées!C3</f>
        <v>23h56</v>
      </c>
      <c r="N31" s="604">
        <f ca="1">Marées!E3</f>
        <v>46</v>
      </c>
      <c r="O31" s="611" t="str">
        <f ca="1">Marées!D3</f>
        <v>16h43</v>
      </c>
      <c r="P31" s="386"/>
      <c r="Q31" s="605"/>
      <c r="R31" s="621"/>
      <c r="S31" s="574" t="s">
        <v>329</v>
      </c>
      <c r="T31" s="629">
        <v>31</v>
      </c>
      <c r="U31" s="333">
        <f>U27-U29-U30</f>
        <v>38</v>
      </c>
      <c r="W31" s="385" t="s">
        <v>179</v>
      </c>
      <c r="X31" s="384" t="str">
        <f t="array" ref="X31">IF(INDEX(Relevés!H:H,LARGE(IF(ISNUMBER(Relevés!H:H),ROW(Relevés!H:H)),2))&gt;LOOKUP(9^9,Relevés!H:H),"↘",IF(INDEX(Relevés!H:H,LARGE(IF(ISNUMBER(Relevés!H:H),ROW(Relevés!H:H)),2))=LOOKUP(9^9,Relevés!H:H),"↔","↗"))</f>
        <v>↗</v>
      </c>
      <c r="Y31" t="s">
        <v>178</v>
      </c>
      <c r="AA31" s="331"/>
    </row>
    <row r="32" spans="1:27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605"/>
      <c r="R32" s="621"/>
      <c r="S32" s="572" t="s">
        <v>358</v>
      </c>
      <c r="T32" s="630">
        <v>32</v>
      </c>
      <c r="Y32" s="331" t="s">
        <v>177</v>
      </c>
      <c r="AA32" s="331"/>
    </row>
    <row r="33" spans="1:27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>
        <f ca="1">DAY(TODAY())</f>
        <v>12</v>
      </c>
      <c r="R33" s="622"/>
      <c r="S33" s="572" t="s">
        <v>219</v>
      </c>
      <c r="T33" s="629">
        <v>33</v>
      </c>
      <c r="U33" s="357" t="s">
        <v>113</v>
      </c>
      <c r="V33"/>
      <c r="AA33" s="331"/>
    </row>
    <row r="34" spans="1:27" ht="19.5">
      <c r="A34" s="377">
        <v>0.79166666666666663</v>
      </c>
      <c r="B34" s="657">
        <f ca="1">NOW()</f>
        <v>46003.340281944445</v>
      </c>
      <c r="C34" s="657"/>
      <c r="D34" s="657"/>
      <c r="E34" s="657"/>
      <c r="G34" s="198">
        <v>12</v>
      </c>
      <c r="H34" s="593" t="s">
        <v>176</v>
      </c>
      <c r="I34" s="590" t="s">
        <v>189</v>
      </c>
      <c r="K34" s="375"/>
      <c r="L34" s="374"/>
      <c r="M34" s="373"/>
      <c r="N34" s="373"/>
      <c r="S34" s="572" t="s">
        <v>368</v>
      </c>
      <c r="T34" s="630">
        <v>34</v>
      </c>
      <c r="U34" s="356">
        <v>60</v>
      </c>
      <c r="W34" s="372" t="s">
        <v>175</v>
      </c>
      <c r="X34" s="371" t="s">
        <v>174</v>
      </c>
      <c r="Y34" s="370"/>
      <c r="AA34" s="331"/>
    </row>
    <row r="35" spans="1:27" ht="15" customHeight="1">
      <c r="A35" s="658" t="str">
        <f ca="1">REPT("À demain",AND(NOW()-TODAY()&gt;A34,A34&lt;&gt;""))</f>
        <v/>
      </c>
      <c r="B35" s="658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2" t="s">
        <v>360</v>
      </c>
      <c r="T35" s="629">
        <v>35</v>
      </c>
      <c r="U35" s="350">
        <f>Relevés!H5</f>
        <v>10.8</v>
      </c>
      <c r="W35" s="367" t="s">
        <v>172</v>
      </c>
      <c r="X35" s="366" t="s">
        <v>171</v>
      </c>
      <c r="Y35" s="331" t="s">
        <v>39</v>
      </c>
    </row>
    <row r="36" spans="1:27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2" t="s">
        <v>223</v>
      </c>
      <c r="T36" s="630">
        <v>36</v>
      </c>
      <c r="U36" s="340">
        <v>1.5</v>
      </c>
      <c r="W36" s="40" t="s">
        <v>169</v>
      </c>
      <c r="X36" s="362" t="s">
        <v>168</v>
      </c>
    </row>
    <row r="37" spans="1:27" ht="15" customHeight="1">
      <c r="A37" t="s">
        <v>167</v>
      </c>
      <c r="S37" s="572" t="s">
        <v>369</v>
      </c>
      <c r="T37" s="629">
        <v>37</v>
      </c>
      <c r="U37" s="333">
        <f>U34-U35-U36</f>
        <v>47.7</v>
      </c>
      <c r="W37" t="s">
        <v>166</v>
      </c>
      <c r="X37" s="361"/>
    </row>
    <row r="38" spans="1:27" ht="15" customHeight="1" thickBot="1">
      <c r="S38" s="572">
        <v>82</v>
      </c>
      <c r="T38" s="630">
        <v>38</v>
      </c>
    </row>
    <row r="39" spans="1:27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2" t="s">
        <v>358</v>
      </c>
      <c r="T39" s="629">
        <v>39</v>
      </c>
      <c r="U39" s="357" t="s">
        <v>114</v>
      </c>
    </row>
    <row r="40" spans="1:27" ht="15.75">
      <c r="B40" s="349"/>
      <c r="N40" s="341"/>
      <c r="S40" s="572" t="s">
        <v>220</v>
      </c>
      <c r="T40" s="630">
        <v>40</v>
      </c>
      <c r="U40" s="356">
        <v>60</v>
      </c>
    </row>
    <row r="41" spans="1:27" ht="15.75">
      <c r="B41" s="349"/>
      <c r="C41" s="355">
        <f>100*(1-(X1/E41))</f>
        <v>100</v>
      </c>
      <c r="D41" s="352">
        <v>44</v>
      </c>
      <c r="E41" s="354">
        <v>20</v>
      </c>
      <c r="F41" s="345"/>
      <c r="G41" s="353">
        <f>100*(1-(X2/I41))</f>
        <v>86</v>
      </c>
      <c r="H41" s="352">
        <v>48</v>
      </c>
      <c r="I41" s="351">
        <v>240</v>
      </c>
      <c r="J41" s="345"/>
      <c r="K41" s="353">
        <f>100*(1-(X3/M41))</f>
        <v>30.881818181818176</v>
      </c>
      <c r="L41" s="352">
        <v>50</v>
      </c>
      <c r="M41" s="351">
        <v>1100</v>
      </c>
      <c r="N41" s="341"/>
      <c r="S41" s="572" t="s">
        <v>370</v>
      </c>
      <c r="T41" s="629">
        <v>41</v>
      </c>
      <c r="U41" s="350">
        <f>Relevés!E5</f>
        <v>9.1999999999999993</v>
      </c>
      <c r="W41" s="274" t="s">
        <v>164</v>
      </c>
    </row>
    <row r="42" spans="1:27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2" t="s">
        <v>360</v>
      </c>
      <c r="T42" s="630">
        <v>42</v>
      </c>
      <c r="U42" s="340">
        <v>1.5</v>
      </c>
    </row>
    <row r="43" spans="1:27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2" t="s">
        <v>224</v>
      </c>
      <c r="T43" s="629">
        <v>43</v>
      </c>
      <c r="U43" s="333">
        <f>U40-U41-U42</f>
        <v>49.3</v>
      </c>
    </row>
    <row r="44" spans="1:27" ht="15.75">
      <c r="A44" s="332"/>
      <c r="B44" s="332"/>
      <c r="C44" s="332"/>
      <c r="D44" s="332"/>
      <c r="E44" s="332"/>
      <c r="F44" s="332"/>
      <c r="G44" s="332"/>
      <c r="S44" s="572" t="s">
        <v>371</v>
      </c>
      <c r="T44" s="630">
        <v>44</v>
      </c>
    </row>
    <row r="45" spans="1:27">
      <c r="S45" s="619">
        <v>87</v>
      </c>
      <c r="T45" s="629">
        <v>45</v>
      </c>
    </row>
    <row r="46" spans="1:27" ht="15.75">
      <c r="S46" s="574" t="s">
        <v>330</v>
      </c>
      <c r="T46" s="630">
        <v>46</v>
      </c>
    </row>
    <row r="47" spans="1:27">
      <c r="S47" s="572" t="s">
        <v>358</v>
      </c>
      <c r="T47" s="629">
        <v>47</v>
      </c>
    </row>
    <row r="48" spans="1:27" ht="15.75">
      <c r="C48" s="200" t="s">
        <v>107</v>
      </c>
      <c r="S48" s="572" t="s">
        <v>225</v>
      </c>
      <c r="T48" s="630">
        <v>48</v>
      </c>
    </row>
    <row r="49" spans="1:20">
      <c r="A49" s="2"/>
      <c r="B49" s="2"/>
      <c r="C49" s="200" t="s">
        <v>110</v>
      </c>
      <c r="S49" s="572" t="s">
        <v>372</v>
      </c>
      <c r="T49" s="629">
        <v>49</v>
      </c>
    </row>
    <row r="50" spans="1:20" ht="15.75">
      <c r="A50" s="2"/>
      <c r="B50" s="2"/>
      <c r="C50" s="199"/>
      <c r="S50" s="572" t="s">
        <v>360</v>
      </c>
      <c r="T50" s="630">
        <v>50</v>
      </c>
    </row>
    <row r="51" spans="1:20">
      <c r="S51" s="572" t="s">
        <v>231</v>
      </c>
      <c r="T51" s="629">
        <v>51</v>
      </c>
    </row>
    <row r="52" spans="1:20" ht="15.75">
      <c r="S52" s="572" t="s">
        <v>373</v>
      </c>
      <c r="T52" s="630">
        <v>52</v>
      </c>
    </row>
    <row r="53" spans="1:20">
      <c r="S53" s="572">
        <v>91</v>
      </c>
      <c r="T53" s="629">
        <v>53</v>
      </c>
    </row>
    <row r="54" spans="1:20" ht="15.75">
      <c r="S54" s="572" t="s">
        <v>358</v>
      </c>
      <c r="T54" s="630">
        <v>54</v>
      </c>
    </row>
    <row r="55" spans="1:20">
      <c r="S55" s="572" t="s">
        <v>226</v>
      </c>
      <c r="T55" s="629">
        <v>55</v>
      </c>
    </row>
    <row r="56" spans="1:20" ht="15.75">
      <c r="S56" s="572" t="s">
        <v>374</v>
      </c>
      <c r="T56" s="630">
        <v>56</v>
      </c>
    </row>
    <row r="57" spans="1:20">
      <c r="S57" s="572" t="s">
        <v>360</v>
      </c>
      <c r="T57" s="629">
        <v>57</v>
      </c>
    </row>
    <row r="58" spans="1:20" ht="15.75">
      <c r="S58" s="572" t="s">
        <v>232</v>
      </c>
      <c r="T58" s="630">
        <v>58</v>
      </c>
    </row>
    <row r="59" spans="1:20">
      <c r="S59" s="572" t="s">
        <v>375</v>
      </c>
      <c r="T59" s="629">
        <v>59</v>
      </c>
    </row>
    <row r="60" spans="1:20" ht="15.75">
      <c r="S60" s="619">
        <v>94</v>
      </c>
      <c r="T60" s="630">
        <v>60</v>
      </c>
    </row>
    <row r="61" spans="1:20">
      <c r="S61" s="574" t="s">
        <v>331</v>
      </c>
      <c r="T61" s="629">
        <v>61</v>
      </c>
    </row>
    <row r="62" spans="1:20" ht="15.75">
      <c r="S62" s="572" t="s">
        <v>358</v>
      </c>
      <c r="T62" s="630">
        <v>62</v>
      </c>
    </row>
    <row r="63" spans="1:20">
      <c r="S63" s="572" t="s">
        <v>227</v>
      </c>
      <c r="T63" s="629">
        <v>63</v>
      </c>
    </row>
    <row r="64" spans="1:20" ht="15.75">
      <c r="S64" s="572" t="s">
        <v>376</v>
      </c>
      <c r="T64" s="630">
        <v>64</v>
      </c>
    </row>
    <row r="65" spans="19:20">
      <c r="S65" s="572" t="s">
        <v>360</v>
      </c>
      <c r="T65" s="629">
        <v>65</v>
      </c>
    </row>
    <row r="66" spans="19:20" ht="15.75">
      <c r="S66" s="572" t="s">
        <v>233</v>
      </c>
      <c r="T66" s="630">
        <v>66</v>
      </c>
    </row>
    <row r="67" spans="19:20">
      <c r="S67" s="572" t="s">
        <v>377</v>
      </c>
      <c r="T67" s="629">
        <v>67</v>
      </c>
    </row>
    <row r="68" spans="19:20" ht="15.75">
      <c r="S68" s="572">
        <v>97</v>
      </c>
      <c r="T68" s="630">
        <v>68</v>
      </c>
    </row>
    <row r="69" spans="19:20">
      <c r="S69" s="572" t="s">
        <v>358</v>
      </c>
      <c r="T69" s="629">
        <v>69</v>
      </c>
    </row>
    <row r="70" spans="19:20" ht="15.75">
      <c r="S70" s="572" t="s">
        <v>228</v>
      </c>
      <c r="T70" s="630">
        <v>70</v>
      </c>
    </row>
    <row r="71" spans="19:20">
      <c r="S71" s="572" t="s">
        <v>374</v>
      </c>
      <c r="T71" s="629">
        <v>71</v>
      </c>
    </row>
    <row r="72" spans="19:20" ht="15.75">
      <c r="S72" s="572" t="s">
        <v>360</v>
      </c>
      <c r="T72" s="630">
        <v>72</v>
      </c>
    </row>
    <row r="73" spans="19:20">
      <c r="S73" s="572" t="s">
        <v>234</v>
      </c>
      <c r="T73" s="629">
        <v>73</v>
      </c>
    </row>
    <row r="74" spans="19:20" ht="15.75">
      <c r="S74" s="572" t="s">
        <v>378</v>
      </c>
      <c r="T74" s="630">
        <v>74</v>
      </c>
    </row>
    <row r="75" spans="19:20">
      <c r="S75" s="619">
        <v>98</v>
      </c>
      <c r="T75" s="629">
        <v>75</v>
      </c>
    </row>
    <row r="76" spans="19:20" ht="15.75">
      <c r="S76" s="574" t="s">
        <v>332</v>
      </c>
      <c r="T76" s="630">
        <v>76</v>
      </c>
    </row>
    <row r="77" spans="19:20">
      <c r="S77" s="572" t="s">
        <v>358</v>
      </c>
      <c r="T77" s="629">
        <v>77</v>
      </c>
    </row>
    <row r="78" spans="19:20" ht="15.75">
      <c r="S78" s="572" t="s">
        <v>229</v>
      </c>
      <c r="T78" s="630">
        <v>78</v>
      </c>
    </row>
    <row r="79" spans="19:20">
      <c r="S79" s="572" t="s">
        <v>379</v>
      </c>
      <c r="T79" s="629">
        <v>79</v>
      </c>
    </row>
    <row r="80" spans="19:20" ht="15.75">
      <c r="S80" s="572" t="s">
        <v>360</v>
      </c>
      <c r="T80" s="630">
        <v>80</v>
      </c>
    </row>
    <row r="81" spans="19:20">
      <c r="S81" s="572" t="s">
        <v>235</v>
      </c>
      <c r="T81" s="629">
        <v>81</v>
      </c>
    </row>
    <row r="82" spans="19:20" ht="15.75">
      <c r="S82" s="572" t="s">
        <v>380</v>
      </c>
      <c r="T82" s="630">
        <v>82</v>
      </c>
    </row>
    <row r="83" spans="19:20">
      <c r="S83" s="572">
        <v>98</v>
      </c>
      <c r="T83" s="629">
        <v>83</v>
      </c>
    </row>
    <row r="84" spans="19:20" ht="15.75">
      <c r="S84" s="572" t="s">
        <v>358</v>
      </c>
      <c r="T84" s="630">
        <v>84</v>
      </c>
    </row>
    <row r="85" spans="19:20">
      <c r="S85" s="572" t="s">
        <v>230</v>
      </c>
      <c r="T85" s="629">
        <v>85</v>
      </c>
    </row>
    <row r="86" spans="19:20" ht="15.75">
      <c r="S86" s="572" t="s">
        <v>372</v>
      </c>
      <c r="T86" s="630">
        <v>86</v>
      </c>
    </row>
    <row r="87" spans="19:20">
      <c r="S87" s="572" t="s">
        <v>360</v>
      </c>
      <c r="T87" s="629">
        <v>87</v>
      </c>
    </row>
    <row r="88" spans="19:20" ht="15.75">
      <c r="S88" s="572" t="s">
        <v>236</v>
      </c>
      <c r="T88" s="630">
        <v>88</v>
      </c>
    </row>
    <row r="89" spans="19:20">
      <c r="S89" s="572" t="s">
        <v>381</v>
      </c>
      <c r="T89" s="629">
        <v>89</v>
      </c>
    </row>
    <row r="90" spans="19:20" ht="15.75">
      <c r="S90" s="619">
        <v>97</v>
      </c>
      <c r="T90" s="630">
        <v>90</v>
      </c>
    </row>
    <row r="91" spans="19:20">
      <c r="S91" s="574" t="s">
        <v>333</v>
      </c>
      <c r="T91" s="629">
        <v>91</v>
      </c>
    </row>
    <row r="92" spans="19:20" ht="15.75">
      <c r="S92" s="572" t="s">
        <v>358</v>
      </c>
      <c r="T92" s="630">
        <v>92</v>
      </c>
    </row>
    <row r="93" spans="19:20">
      <c r="S93" s="572" t="s">
        <v>237</v>
      </c>
      <c r="T93" s="629">
        <v>93</v>
      </c>
    </row>
    <row r="94" spans="19:20" ht="15.75">
      <c r="S94" s="572" t="s">
        <v>382</v>
      </c>
      <c r="T94" s="630">
        <v>94</v>
      </c>
    </row>
    <row r="95" spans="19:20">
      <c r="S95" s="572" t="s">
        <v>360</v>
      </c>
      <c r="T95" s="629">
        <v>95</v>
      </c>
    </row>
    <row r="96" spans="19:20" ht="15.75">
      <c r="S96" s="572" t="s">
        <v>241</v>
      </c>
      <c r="T96" s="630">
        <v>96</v>
      </c>
    </row>
    <row r="97" spans="19:20">
      <c r="S97" s="572" t="s">
        <v>383</v>
      </c>
      <c r="T97" s="629">
        <v>97</v>
      </c>
    </row>
    <row r="98" spans="19:20" ht="15.75">
      <c r="S98" s="572">
        <v>95</v>
      </c>
      <c r="T98" s="630">
        <v>98</v>
      </c>
    </row>
    <row r="99" spans="19:20">
      <c r="S99" s="572" t="s">
        <v>358</v>
      </c>
      <c r="T99" s="629">
        <v>99</v>
      </c>
    </row>
    <row r="100" spans="19:20" ht="15.75">
      <c r="S100" s="572" t="s">
        <v>238</v>
      </c>
      <c r="T100" s="630">
        <v>100</v>
      </c>
    </row>
    <row r="101" spans="19:20">
      <c r="S101" s="572" t="s">
        <v>384</v>
      </c>
      <c r="T101" s="629">
        <v>101</v>
      </c>
    </row>
    <row r="102" spans="19:20" ht="15.75">
      <c r="S102" s="572">
        <v>92</v>
      </c>
      <c r="T102" s="630">
        <v>102</v>
      </c>
    </row>
    <row r="103" spans="19:20">
      <c r="S103" s="572"/>
      <c r="T103" s="629">
        <v>103</v>
      </c>
    </row>
    <row r="104" spans="19:20" ht="15.75">
      <c r="S104" s="572"/>
      <c r="T104" s="630">
        <v>104</v>
      </c>
    </row>
    <row r="105" spans="19:20">
      <c r="S105" s="619"/>
      <c r="T105" s="629">
        <v>105</v>
      </c>
    </row>
    <row r="106" spans="19:20" ht="15.75">
      <c r="S106" s="574" t="s">
        <v>334</v>
      </c>
      <c r="T106" s="630">
        <v>106</v>
      </c>
    </row>
    <row r="107" spans="19:20">
      <c r="S107" s="572" t="s">
        <v>360</v>
      </c>
      <c r="T107" s="629">
        <v>107</v>
      </c>
    </row>
    <row r="108" spans="19:20" ht="15.75">
      <c r="S108" s="572" t="s">
        <v>242</v>
      </c>
      <c r="T108" s="630">
        <v>108</v>
      </c>
    </row>
    <row r="109" spans="19:20">
      <c r="S109" s="572" t="s">
        <v>385</v>
      </c>
      <c r="T109" s="629">
        <v>109</v>
      </c>
    </row>
    <row r="110" spans="19:20" ht="15.75">
      <c r="S110" s="572" t="s">
        <v>358</v>
      </c>
      <c r="T110" s="630">
        <v>110</v>
      </c>
    </row>
    <row r="111" spans="19:20">
      <c r="S111" s="572" t="s">
        <v>213</v>
      </c>
      <c r="T111" s="629">
        <v>111</v>
      </c>
    </row>
    <row r="112" spans="19:20" ht="15.75">
      <c r="S112" s="572" t="s">
        <v>386</v>
      </c>
      <c r="T112" s="630">
        <v>112</v>
      </c>
    </row>
    <row r="113" spans="19:20">
      <c r="S113" s="572">
        <v>88</v>
      </c>
      <c r="T113" s="629">
        <v>113</v>
      </c>
    </row>
    <row r="114" spans="19:20" ht="15.75">
      <c r="S114" s="572" t="s">
        <v>360</v>
      </c>
      <c r="T114" s="630">
        <v>114</v>
      </c>
    </row>
    <row r="115" spans="19:20">
      <c r="S115" s="572" t="s">
        <v>243</v>
      </c>
      <c r="T115" s="629">
        <v>115</v>
      </c>
    </row>
    <row r="116" spans="19:20" ht="15.75">
      <c r="S116" s="572" t="s">
        <v>387</v>
      </c>
      <c r="T116" s="630">
        <v>116</v>
      </c>
    </row>
    <row r="117" spans="19:20">
      <c r="S117" s="572" t="s">
        <v>358</v>
      </c>
      <c r="T117" s="629">
        <v>117</v>
      </c>
    </row>
    <row r="118" spans="19:20" ht="15.75">
      <c r="S118" s="572" t="s">
        <v>239</v>
      </c>
      <c r="T118" s="630">
        <v>118</v>
      </c>
    </row>
    <row r="119" spans="19:20">
      <c r="S119" s="572" t="s">
        <v>388</v>
      </c>
      <c r="T119" s="629">
        <v>119</v>
      </c>
    </row>
    <row r="120" spans="19:20" ht="15.75">
      <c r="S120" s="619">
        <v>83</v>
      </c>
      <c r="T120" s="630">
        <v>120</v>
      </c>
    </row>
    <row r="121" spans="19:20">
      <c r="S121" s="574" t="s">
        <v>335</v>
      </c>
      <c r="T121" s="629">
        <v>121</v>
      </c>
    </row>
    <row r="122" spans="19:20" ht="15.75">
      <c r="S122" s="572" t="s">
        <v>360</v>
      </c>
      <c r="T122" s="630">
        <v>122</v>
      </c>
    </row>
    <row r="123" spans="19:20">
      <c r="S123" s="572" t="s">
        <v>244</v>
      </c>
      <c r="T123" s="629">
        <v>123</v>
      </c>
    </row>
    <row r="124" spans="19:20" ht="15.75">
      <c r="S124" s="572" t="s">
        <v>367</v>
      </c>
      <c r="T124" s="630">
        <v>124</v>
      </c>
    </row>
    <row r="125" spans="19:20">
      <c r="S125" s="572" t="s">
        <v>358</v>
      </c>
      <c r="T125" s="629">
        <v>125</v>
      </c>
    </row>
    <row r="126" spans="19:20" ht="15.75">
      <c r="S126" s="572" t="s">
        <v>221</v>
      </c>
      <c r="T126" s="630">
        <v>126</v>
      </c>
    </row>
    <row r="127" spans="19:20">
      <c r="S127" s="572" t="s">
        <v>389</v>
      </c>
      <c r="T127" s="629">
        <v>127</v>
      </c>
    </row>
    <row r="128" spans="19:20" ht="15.75">
      <c r="S128" s="572">
        <v>78</v>
      </c>
      <c r="T128" s="630">
        <v>128</v>
      </c>
    </row>
    <row r="129" spans="19:20">
      <c r="S129" s="572" t="s">
        <v>360</v>
      </c>
      <c r="T129" s="629">
        <v>129</v>
      </c>
    </row>
    <row r="130" spans="19:20" ht="15.75">
      <c r="S130" s="572" t="s">
        <v>245</v>
      </c>
      <c r="T130" s="630">
        <v>130</v>
      </c>
    </row>
    <row r="131" spans="19:20">
      <c r="S131" s="572" t="s">
        <v>390</v>
      </c>
      <c r="T131" s="629">
        <v>131</v>
      </c>
    </row>
    <row r="132" spans="19:20" ht="15.75">
      <c r="S132" s="572" t="s">
        <v>358</v>
      </c>
      <c r="T132" s="630">
        <v>132</v>
      </c>
    </row>
    <row r="133" spans="19:20">
      <c r="S133" s="572" t="s">
        <v>240</v>
      </c>
      <c r="T133" s="629">
        <v>133</v>
      </c>
    </row>
    <row r="134" spans="19:20" ht="15.75">
      <c r="S134" s="572" t="s">
        <v>391</v>
      </c>
      <c r="T134" s="630">
        <v>134</v>
      </c>
    </row>
    <row r="135" spans="19:20">
      <c r="S135" s="619">
        <v>72</v>
      </c>
      <c r="T135" s="629">
        <v>135</v>
      </c>
    </row>
    <row r="136" spans="19:20" ht="15.75">
      <c r="S136" s="574" t="s">
        <v>336</v>
      </c>
      <c r="T136" s="630">
        <v>136</v>
      </c>
    </row>
    <row r="137" spans="19:20">
      <c r="S137" s="572" t="s">
        <v>360</v>
      </c>
      <c r="T137" s="629">
        <v>137</v>
      </c>
    </row>
    <row r="138" spans="19:20" ht="15.75">
      <c r="S138" s="572" t="s">
        <v>252</v>
      </c>
      <c r="T138" s="630">
        <v>138</v>
      </c>
    </row>
    <row r="139" spans="19:20">
      <c r="S139" s="572" t="s">
        <v>392</v>
      </c>
      <c r="T139" s="629">
        <v>139</v>
      </c>
    </row>
    <row r="140" spans="19:20" ht="15.75">
      <c r="S140" s="572" t="s">
        <v>358</v>
      </c>
      <c r="T140" s="630">
        <v>140</v>
      </c>
    </row>
    <row r="141" spans="19:20">
      <c r="S141" s="572" t="s">
        <v>246</v>
      </c>
      <c r="T141" s="629">
        <v>141</v>
      </c>
    </row>
    <row r="142" spans="19:20" ht="15.75">
      <c r="S142" s="572" t="s">
        <v>393</v>
      </c>
      <c r="T142" s="630">
        <v>142</v>
      </c>
    </row>
    <row r="143" spans="19:20">
      <c r="S143" s="572">
        <v>67</v>
      </c>
      <c r="T143" s="629">
        <v>143</v>
      </c>
    </row>
    <row r="144" spans="19:20" ht="15.75">
      <c r="S144" s="572" t="s">
        <v>360</v>
      </c>
      <c r="T144" s="630">
        <v>144</v>
      </c>
    </row>
    <row r="145" spans="19:20">
      <c r="S145" s="572" t="s">
        <v>253</v>
      </c>
      <c r="T145" s="629">
        <v>145</v>
      </c>
    </row>
    <row r="146" spans="19:20" ht="15.75">
      <c r="S146" s="572" t="s">
        <v>392</v>
      </c>
      <c r="T146" s="630">
        <v>146</v>
      </c>
    </row>
    <row r="147" spans="19:20">
      <c r="S147" s="572" t="s">
        <v>358</v>
      </c>
      <c r="T147" s="629">
        <v>147</v>
      </c>
    </row>
    <row r="148" spans="19:20" ht="15.75">
      <c r="S148" s="572" t="s">
        <v>247</v>
      </c>
      <c r="T148" s="630">
        <v>148</v>
      </c>
    </row>
    <row r="149" spans="19:20">
      <c r="S149" s="572" t="s">
        <v>394</v>
      </c>
      <c r="T149" s="629">
        <v>149</v>
      </c>
    </row>
    <row r="150" spans="19:20" ht="15.75">
      <c r="S150" s="619">
        <v>61</v>
      </c>
      <c r="T150" s="630">
        <v>150</v>
      </c>
    </row>
    <row r="151" spans="19:20">
      <c r="S151" s="574" t="s">
        <v>337</v>
      </c>
      <c r="T151" s="629">
        <v>151</v>
      </c>
    </row>
    <row r="152" spans="19:20" ht="15.75">
      <c r="S152" s="572" t="s">
        <v>360</v>
      </c>
      <c r="T152" s="630">
        <v>152</v>
      </c>
    </row>
    <row r="153" spans="19:20">
      <c r="S153" s="572" t="s">
        <v>254</v>
      </c>
      <c r="T153" s="629">
        <v>153</v>
      </c>
    </row>
    <row r="154" spans="19:20" ht="15.75">
      <c r="S154" s="572" t="s">
        <v>395</v>
      </c>
      <c r="T154" s="630">
        <v>154</v>
      </c>
    </row>
    <row r="155" spans="19:20">
      <c r="S155" s="572" t="s">
        <v>358</v>
      </c>
      <c r="T155" s="629">
        <v>155</v>
      </c>
    </row>
    <row r="156" spans="19:20" ht="15.75">
      <c r="S156" s="572" t="s">
        <v>248</v>
      </c>
      <c r="T156" s="630">
        <v>156</v>
      </c>
    </row>
    <row r="157" spans="19:20">
      <c r="S157" s="572" t="s">
        <v>396</v>
      </c>
      <c r="T157" s="629">
        <v>157</v>
      </c>
    </row>
    <row r="158" spans="19:20" ht="15.75">
      <c r="S158" s="572">
        <v>57</v>
      </c>
      <c r="T158" s="630">
        <v>158</v>
      </c>
    </row>
    <row r="159" spans="19:20">
      <c r="S159" s="572" t="s">
        <v>360</v>
      </c>
      <c r="T159" s="629">
        <v>159</v>
      </c>
    </row>
    <row r="160" spans="19:20" ht="15.75">
      <c r="S160" s="572" t="s">
        <v>255</v>
      </c>
      <c r="T160" s="630">
        <v>160</v>
      </c>
    </row>
    <row r="161" spans="19:20">
      <c r="S161" s="572" t="s">
        <v>397</v>
      </c>
      <c r="T161" s="629">
        <v>161</v>
      </c>
    </row>
    <row r="162" spans="19:20" ht="15.75">
      <c r="S162" s="572" t="s">
        <v>358</v>
      </c>
      <c r="T162" s="630">
        <v>162</v>
      </c>
    </row>
    <row r="163" spans="19:20">
      <c r="S163" s="572" t="s">
        <v>249</v>
      </c>
      <c r="T163" s="629">
        <v>163</v>
      </c>
    </row>
    <row r="164" spans="19:20" ht="15.75">
      <c r="S164" s="572" t="s">
        <v>398</v>
      </c>
      <c r="T164" s="630">
        <v>164</v>
      </c>
    </row>
    <row r="165" spans="19:20">
      <c r="S165" s="619">
        <v>52</v>
      </c>
      <c r="T165" s="629">
        <v>165</v>
      </c>
    </row>
    <row r="166" spans="19:20" ht="15.75">
      <c r="S166" s="574" t="s">
        <v>338</v>
      </c>
      <c r="T166" s="630">
        <v>166</v>
      </c>
    </row>
    <row r="167" spans="19:20">
      <c r="S167" s="572" t="s">
        <v>360</v>
      </c>
      <c r="T167" s="629">
        <v>167</v>
      </c>
    </row>
    <row r="168" spans="19:20" ht="15.75">
      <c r="S168" s="572" t="s">
        <v>256</v>
      </c>
      <c r="T168" s="630">
        <v>168</v>
      </c>
    </row>
    <row r="169" spans="19:20">
      <c r="S169" s="572" t="s">
        <v>399</v>
      </c>
      <c r="T169" s="629">
        <v>169</v>
      </c>
    </row>
    <row r="170" spans="19:20" ht="15.75">
      <c r="S170" s="572" t="s">
        <v>358</v>
      </c>
      <c r="T170" s="630">
        <v>170</v>
      </c>
    </row>
    <row r="171" spans="19:20">
      <c r="S171" s="572" t="s">
        <v>250</v>
      </c>
      <c r="T171" s="629">
        <v>171</v>
      </c>
    </row>
    <row r="172" spans="19:20" ht="15.75">
      <c r="S172" s="572" t="s">
        <v>400</v>
      </c>
      <c r="T172" s="630">
        <v>172</v>
      </c>
    </row>
    <row r="173" spans="19:20">
      <c r="S173" s="572">
        <v>49</v>
      </c>
      <c r="T173" s="629">
        <v>173</v>
      </c>
    </row>
    <row r="174" spans="19:20" ht="15.75">
      <c r="S174" s="572" t="s">
        <v>360</v>
      </c>
      <c r="T174" s="630">
        <v>174</v>
      </c>
    </row>
    <row r="175" spans="19:20">
      <c r="S175" s="572" t="s">
        <v>257</v>
      </c>
      <c r="T175" s="629">
        <v>175</v>
      </c>
    </row>
    <row r="176" spans="19:20" ht="15.75">
      <c r="S176" s="572" t="s">
        <v>401</v>
      </c>
      <c r="T176" s="630">
        <v>176</v>
      </c>
    </row>
    <row r="177" spans="19:20">
      <c r="S177" s="574" t="s">
        <v>358</v>
      </c>
      <c r="T177" s="629">
        <v>177</v>
      </c>
    </row>
    <row r="178" spans="19:20" ht="15.75">
      <c r="S178" s="572" t="s">
        <v>251</v>
      </c>
      <c r="T178" s="630">
        <v>178</v>
      </c>
    </row>
    <row r="179" spans="19:20">
      <c r="S179" s="572" t="s">
        <v>402</v>
      </c>
      <c r="T179" s="629">
        <v>179</v>
      </c>
    </row>
    <row r="180" spans="19:20" ht="15.75">
      <c r="S180" s="619">
        <v>46</v>
      </c>
      <c r="T180" s="630">
        <v>180</v>
      </c>
    </row>
    <row r="181" spans="19:20">
      <c r="S181" s="572" t="s">
        <v>339</v>
      </c>
      <c r="T181" s="629">
        <v>181</v>
      </c>
    </row>
    <row r="182" spans="19:20" ht="15.75">
      <c r="S182" s="572" t="s">
        <v>360</v>
      </c>
      <c r="T182" s="630">
        <v>182</v>
      </c>
    </row>
    <row r="183" spans="19:20">
      <c r="S183" s="572" t="s">
        <v>263</v>
      </c>
      <c r="T183" s="629">
        <v>183</v>
      </c>
    </row>
    <row r="184" spans="19:20" ht="15.75">
      <c r="S184" s="572" t="s">
        <v>403</v>
      </c>
      <c r="T184" s="630">
        <v>184</v>
      </c>
    </row>
    <row r="185" spans="19:20">
      <c r="S185" s="572" t="s">
        <v>358</v>
      </c>
      <c r="T185" s="629">
        <v>185</v>
      </c>
    </row>
    <row r="186" spans="19:20" ht="15.75">
      <c r="S186" s="572" t="s">
        <v>258</v>
      </c>
      <c r="T186" s="630">
        <v>186</v>
      </c>
    </row>
    <row r="187" spans="19:20">
      <c r="S187" s="572" t="s">
        <v>404</v>
      </c>
      <c r="T187" s="629">
        <v>187</v>
      </c>
    </row>
    <row r="188" spans="19:20" ht="15.75">
      <c r="S188" s="572">
        <v>45</v>
      </c>
      <c r="T188" s="630">
        <v>188</v>
      </c>
    </row>
    <row r="189" spans="19:20">
      <c r="S189" s="572" t="s">
        <v>360</v>
      </c>
      <c r="T189" s="629">
        <v>189</v>
      </c>
    </row>
    <row r="190" spans="19:20" ht="15.75">
      <c r="S190" s="572" t="s">
        <v>264</v>
      </c>
      <c r="T190" s="630">
        <v>190</v>
      </c>
    </row>
    <row r="191" spans="19:20">
      <c r="S191" s="572" t="s">
        <v>405</v>
      </c>
      <c r="T191" s="629">
        <v>191</v>
      </c>
    </row>
    <row r="192" spans="19:20" ht="15.75">
      <c r="S192" s="572"/>
      <c r="T192" s="630">
        <v>192</v>
      </c>
    </row>
    <row r="193" spans="19:20">
      <c r="S193" s="572"/>
      <c r="T193" s="629">
        <v>193</v>
      </c>
    </row>
    <row r="194" spans="19:20" ht="15.75">
      <c r="S194" s="619"/>
      <c r="T194" s="630">
        <v>194</v>
      </c>
    </row>
    <row r="195" spans="19:20">
      <c r="S195" s="574" t="s">
        <v>340</v>
      </c>
      <c r="T195" s="629">
        <v>195</v>
      </c>
    </row>
    <row r="196" spans="19:20" ht="15.75">
      <c r="S196" s="572" t="s">
        <v>358</v>
      </c>
      <c r="T196" s="630">
        <v>196</v>
      </c>
    </row>
    <row r="197" spans="19:20">
      <c r="S197" s="572" t="s">
        <v>259</v>
      </c>
      <c r="T197" s="629">
        <v>197</v>
      </c>
    </row>
    <row r="198" spans="19:20" ht="15.75">
      <c r="S198" s="572" t="s">
        <v>406</v>
      </c>
      <c r="T198" s="630">
        <v>198</v>
      </c>
    </row>
    <row r="199" spans="19:20">
      <c r="S199" s="572" t="s">
        <v>360</v>
      </c>
      <c r="T199" s="629">
        <v>199</v>
      </c>
    </row>
    <row r="200" spans="19:20" ht="15.75">
      <c r="S200" s="572" t="s">
        <v>265</v>
      </c>
      <c r="T200" s="630">
        <v>200</v>
      </c>
    </row>
    <row r="201" spans="19:20">
      <c r="S201" s="572" t="s">
        <v>407</v>
      </c>
      <c r="T201" s="629">
        <v>201</v>
      </c>
    </row>
    <row r="202" spans="19:20" ht="15.75">
      <c r="S202" s="572">
        <v>44</v>
      </c>
      <c r="T202" s="630">
        <v>202</v>
      </c>
    </row>
    <row r="203" spans="19:20">
      <c r="S203" s="572" t="s">
        <v>358</v>
      </c>
      <c r="T203" s="629">
        <v>203</v>
      </c>
    </row>
    <row r="204" spans="19:20" ht="15.75">
      <c r="S204" s="572" t="s">
        <v>260</v>
      </c>
      <c r="T204" s="630">
        <v>204</v>
      </c>
    </row>
    <row r="205" spans="19:20">
      <c r="S205" s="572" t="s">
        <v>408</v>
      </c>
      <c r="T205" s="629">
        <v>205</v>
      </c>
    </row>
    <row r="206" spans="19:20" ht="15.75">
      <c r="S206" s="572" t="s">
        <v>360</v>
      </c>
      <c r="T206" s="630">
        <v>206</v>
      </c>
    </row>
    <row r="207" spans="19:20">
      <c r="S207" s="572" t="s">
        <v>266</v>
      </c>
      <c r="T207" s="629">
        <v>207</v>
      </c>
    </row>
    <row r="208" spans="19:20" ht="15.75">
      <c r="S208" s="572" t="s">
        <v>409</v>
      </c>
      <c r="T208" s="630">
        <v>208</v>
      </c>
    </row>
    <row r="209" spans="19:20">
      <c r="S209" s="619">
        <v>45</v>
      </c>
      <c r="T209" s="629">
        <v>209</v>
      </c>
    </row>
    <row r="210" spans="19:20" ht="15.75">
      <c r="S210" s="574" t="s">
        <v>341</v>
      </c>
      <c r="T210" s="630">
        <v>210</v>
      </c>
    </row>
    <row r="211" spans="19:20">
      <c r="S211" s="572" t="s">
        <v>358</v>
      </c>
      <c r="T211" s="629">
        <v>211</v>
      </c>
    </row>
    <row r="212" spans="19:20" ht="15.75">
      <c r="S212" s="572" t="s">
        <v>261</v>
      </c>
      <c r="T212" s="630">
        <v>212</v>
      </c>
    </row>
    <row r="213" spans="19:20">
      <c r="S213" s="572" t="s">
        <v>408</v>
      </c>
      <c r="T213" s="629">
        <v>213</v>
      </c>
    </row>
    <row r="214" spans="19:20" ht="15.75">
      <c r="S214" s="572" t="s">
        <v>360</v>
      </c>
      <c r="T214" s="630">
        <v>214</v>
      </c>
    </row>
    <row r="215" spans="19:20">
      <c r="S215" s="572" t="s">
        <v>267</v>
      </c>
      <c r="T215" s="629">
        <v>215</v>
      </c>
    </row>
    <row r="216" spans="19:20" ht="15.75">
      <c r="S216" s="572" t="s">
        <v>410</v>
      </c>
      <c r="T216" s="630">
        <v>216</v>
      </c>
    </row>
    <row r="217" spans="19:20">
      <c r="S217" s="572">
        <v>47</v>
      </c>
      <c r="T217" s="629">
        <v>217</v>
      </c>
    </row>
    <row r="218" spans="19:20" ht="15.75">
      <c r="S218" s="572" t="s">
        <v>358</v>
      </c>
      <c r="T218" s="630">
        <v>218</v>
      </c>
    </row>
    <row r="219" spans="19:20">
      <c r="S219" s="572" t="s">
        <v>262</v>
      </c>
      <c r="T219" s="629">
        <v>219</v>
      </c>
    </row>
    <row r="220" spans="19:20" ht="15.75">
      <c r="S220" s="572" t="s">
        <v>411</v>
      </c>
      <c r="T220" s="630">
        <v>220</v>
      </c>
    </row>
    <row r="221" spans="19:20">
      <c r="S221" s="572" t="s">
        <v>360</v>
      </c>
      <c r="T221" s="629">
        <v>221</v>
      </c>
    </row>
    <row r="222" spans="19:20" ht="15.75">
      <c r="S222" s="572" t="s">
        <v>268</v>
      </c>
      <c r="T222" s="630">
        <v>222</v>
      </c>
    </row>
    <row r="223" spans="19:20">
      <c r="S223" s="572" t="s">
        <v>412</v>
      </c>
      <c r="T223" s="629">
        <v>223</v>
      </c>
    </row>
    <row r="224" spans="19:20" ht="15.75">
      <c r="S224" s="619">
        <v>49</v>
      </c>
      <c r="T224" s="630">
        <v>224</v>
      </c>
    </row>
    <row r="225" spans="19:20">
      <c r="S225" s="574" t="s">
        <v>342</v>
      </c>
      <c r="T225" s="629">
        <v>225</v>
      </c>
    </row>
    <row r="226" spans="19:20" ht="15.75">
      <c r="S226" s="572" t="s">
        <v>358</v>
      </c>
      <c r="T226" s="630">
        <v>226</v>
      </c>
    </row>
    <row r="227" spans="19:20">
      <c r="S227" s="572" t="s">
        <v>269</v>
      </c>
      <c r="T227" s="629">
        <v>227</v>
      </c>
    </row>
    <row r="228" spans="19:20" ht="15.75">
      <c r="S228" s="572" t="s">
        <v>413</v>
      </c>
      <c r="T228" s="630">
        <v>228</v>
      </c>
    </row>
    <row r="229" spans="19:20">
      <c r="S229" s="572" t="s">
        <v>360</v>
      </c>
      <c r="T229" s="629">
        <v>229</v>
      </c>
    </row>
    <row r="230" spans="19:20" ht="15.75">
      <c r="S230" s="572" t="s">
        <v>275</v>
      </c>
      <c r="T230" s="630">
        <v>230</v>
      </c>
    </row>
    <row r="231" spans="19:20">
      <c r="S231" s="572" t="s">
        <v>412</v>
      </c>
      <c r="T231" s="629">
        <v>231</v>
      </c>
    </row>
    <row r="232" spans="19:20" ht="15.75">
      <c r="S232" s="572">
        <v>51</v>
      </c>
      <c r="T232" s="630">
        <v>232</v>
      </c>
    </row>
    <row r="233" spans="19:20">
      <c r="S233" s="572" t="s">
        <v>358</v>
      </c>
      <c r="T233" s="629">
        <v>233</v>
      </c>
    </row>
    <row r="234" spans="19:20" ht="15.75">
      <c r="S234" s="572" t="s">
        <v>270</v>
      </c>
      <c r="T234" s="630">
        <v>234</v>
      </c>
    </row>
    <row r="235" spans="19:20">
      <c r="S235" s="572" t="s">
        <v>413</v>
      </c>
      <c r="T235" s="629">
        <v>235</v>
      </c>
    </row>
    <row r="236" spans="19:20" ht="15.75">
      <c r="S236" s="572" t="s">
        <v>360</v>
      </c>
      <c r="T236" s="630">
        <v>236</v>
      </c>
    </row>
    <row r="237" spans="19:20">
      <c r="S237" s="572" t="s">
        <v>240</v>
      </c>
      <c r="T237" s="629">
        <v>237</v>
      </c>
    </row>
    <row r="238" spans="19:20" ht="15.75">
      <c r="S238" s="572" t="s">
        <v>414</v>
      </c>
      <c r="T238" s="630">
        <v>238</v>
      </c>
    </row>
    <row r="239" spans="19:20">
      <c r="S239" s="619">
        <v>54</v>
      </c>
      <c r="T239" s="629">
        <v>239</v>
      </c>
    </row>
    <row r="240" spans="19:20" ht="15.75">
      <c r="S240" s="574" t="s">
        <v>343</v>
      </c>
      <c r="T240" s="630">
        <v>240</v>
      </c>
    </row>
    <row r="241" spans="19:20">
      <c r="S241" s="572" t="s">
        <v>358</v>
      </c>
      <c r="T241" s="629">
        <v>241</v>
      </c>
    </row>
    <row r="242" spans="19:20" ht="15.75">
      <c r="S242" s="572" t="s">
        <v>271</v>
      </c>
      <c r="T242" s="630">
        <v>242</v>
      </c>
    </row>
    <row r="243" spans="19:20">
      <c r="S243" s="572" t="s">
        <v>415</v>
      </c>
      <c r="T243" s="629">
        <v>243</v>
      </c>
    </row>
    <row r="244" spans="19:20" ht="15.75">
      <c r="S244" s="572" t="s">
        <v>360</v>
      </c>
      <c r="T244" s="630">
        <v>244</v>
      </c>
    </row>
    <row r="245" spans="19:20">
      <c r="S245" s="572" t="s">
        <v>276</v>
      </c>
      <c r="T245" s="629">
        <v>245</v>
      </c>
    </row>
    <row r="246" spans="19:20" ht="15.75">
      <c r="S246" s="572" t="s">
        <v>416</v>
      </c>
      <c r="T246" s="630">
        <v>246</v>
      </c>
    </row>
    <row r="247" spans="19:20">
      <c r="S247" s="572">
        <v>57</v>
      </c>
      <c r="T247" s="629">
        <v>247</v>
      </c>
    </row>
    <row r="248" spans="19:20" ht="15.75">
      <c r="S248" s="572" t="s">
        <v>358</v>
      </c>
      <c r="T248" s="630">
        <v>248</v>
      </c>
    </row>
    <row r="249" spans="19:20">
      <c r="S249" s="572" t="s">
        <v>272</v>
      </c>
      <c r="T249" s="629">
        <v>249</v>
      </c>
    </row>
    <row r="250" spans="19:20" ht="15.75">
      <c r="S250" s="572" t="s">
        <v>417</v>
      </c>
      <c r="T250" s="630">
        <v>250</v>
      </c>
    </row>
    <row r="251" spans="19:20">
      <c r="S251" s="572" t="s">
        <v>360</v>
      </c>
      <c r="T251" s="629">
        <v>251</v>
      </c>
    </row>
    <row r="252" spans="19:20" ht="15.75">
      <c r="S252" s="572" t="s">
        <v>277</v>
      </c>
      <c r="T252" s="630">
        <v>252</v>
      </c>
    </row>
    <row r="253" spans="19:20">
      <c r="S253" s="572" t="s">
        <v>418</v>
      </c>
      <c r="T253" s="629">
        <v>253</v>
      </c>
    </row>
    <row r="254" spans="19:20" ht="15.75">
      <c r="S254" s="619">
        <v>60</v>
      </c>
      <c r="T254" s="630">
        <v>254</v>
      </c>
    </row>
    <row r="255" spans="19:20">
      <c r="S255" s="574" t="s">
        <v>344</v>
      </c>
      <c r="T255" s="629">
        <v>255</v>
      </c>
    </row>
    <row r="256" spans="19:20" ht="15.75">
      <c r="S256" s="572" t="s">
        <v>358</v>
      </c>
      <c r="T256" s="630">
        <v>256</v>
      </c>
    </row>
    <row r="257" spans="19:20">
      <c r="S257" s="572" t="s">
        <v>273</v>
      </c>
      <c r="T257" s="629">
        <v>257</v>
      </c>
    </row>
    <row r="258" spans="19:20" ht="15.75">
      <c r="S258" s="572" t="s">
        <v>419</v>
      </c>
      <c r="T258" s="630">
        <v>258</v>
      </c>
    </row>
    <row r="259" spans="19:20">
      <c r="S259" s="572" t="s">
        <v>360</v>
      </c>
      <c r="T259" s="629">
        <v>259</v>
      </c>
    </row>
    <row r="260" spans="19:20" ht="15.75">
      <c r="S260" s="572" t="s">
        <v>278</v>
      </c>
      <c r="T260" s="630">
        <v>260</v>
      </c>
    </row>
    <row r="261" spans="19:20">
      <c r="S261" s="572" t="s">
        <v>397</v>
      </c>
      <c r="T261" s="629">
        <v>261</v>
      </c>
    </row>
    <row r="262" spans="19:20" ht="15.75">
      <c r="S262" s="572">
        <v>63</v>
      </c>
      <c r="T262" s="630">
        <v>262</v>
      </c>
    </row>
    <row r="263" spans="19:20">
      <c r="S263" s="572" t="s">
        <v>358</v>
      </c>
      <c r="T263" s="629">
        <v>263</v>
      </c>
    </row>
    <row r="264" spans="19:20" ht="15.75">
      <c r="S264" s="572" t="s">
        <v>274</v>
      </c>
      <c r="T264" s="630">
        <v>264</v>
      </c>
    </row>
    <row r="265" spans="19:20">
      <c r="S265" s="572" t="s">
        <v>420</v>
      </c>
      <c r="T265" s="629">
        <v>265</v>
      </c>
    </row>
    <row r="266" spans="19:20" ht="15.75">
      <c r="S266" s="572" t="s">
        <v>360</v>
      </c>
      <c r="T266" s="630">
        <v>266</v>
      </c>
    </row>
    <row r="267" spans="19:20">
      <c r="S267" s="572" t="s">
        <v>279</v>
      </c>
      <c r="T267" s="629">
        <v>267</v>
      </c>
    </row>
    <row r="268" spans="19:20" ht="15.75">
      <c r="S268" s="572" t="s">
        <v>421</v>
      </c>
      <c r="T268" s="630">
        <v>268</v>
      </c>
    </row>
    <row r="269" spans="19:20">
      <c r="S269" s="619">
        <v>65</v>
      </c>
      <c r="T269" s="629">
        <v>269</v>
      </c>
    </row>
    <row r="270" spans="19:20" ht="15.75">
      <c r="S270" s="574" t="s">
        <v>345</v>
      </c>
      <c r="T270" s="630">
        <v>270</v>
      </c>
    </row>
    <row r="271" spans="19:20">
      <c r="S271" s="572" t="s">
        <v>358</v>
      </c>
      <c r="T271" s="629">
        <v>271</v>
      </c>
    </row>
    <row r="272" spans="19:20" ht="15.75">
      <c r="S272" s="572" t="s">
        <v>280</v>
      </c>
      <c r="T272" s="630">
        <v>272</v>
      </c>
    </row>
    <row r="273" spans="19:20">
      <c r="S273" s="572" t="s">
        <v>422</v>
      </c>
      <c r="T273" s="629">
        <v>273</v>
      </c>
    </row>
    <row r="274" spans="19:20" ht="15.75">
      <c r="S274" s="572" t="s">
        <v>360</v>
      </c>
      <c r="T274" s="630">
        <v>274</v>
      </c>
    </row>
    <row r="275" spans="19:20">
      <c r="S275" s="572" t="s">
        <v>285</v>
      </c>
      <c r="T275" s="629">
        <v>275</v>
      </c>
    </row>
    <row r="276" spans="19:20" ht="15.75">
      <c r="S276" s="572" t="s">
        <v>423</v>
      </c>
      <c r="T276" s="630">
        <v>276</v>
      </c>
    </row>
    <row r="277" spans="19:20">
      <c r="S277" s="572">
        <v>67</v>
      </c>
      <c r="T277" s="629">
        <v>277</v>
      </c>
    </row>
    <row r="278" spans="19:20" ht="15.75">
      <c r="S278" s="572" t="s">
        <v>358</v>
      </c>
      <c r="T278" s="630">
        <v>278</v>
      </c>
    </row>
    <row r="279" spans="19:20">
      <c r="S279" s="572" t="s">
        <v>281</v>
      </c>
      <c r="T279" s="629">
        <v>279</v>
      </c>
    </row>
    <row r="280" spans="19:20" ht="15.75">
      <c r="S280" s="572" t="s">
        <v>424</v>
      </c>
      <c r="T280" s="630">
        <v>280</v>
      </c>
    </row>
    <row r="281" spans="19:20">
      <c r="S281" s="572" t="s">
        <v>360</v>
      </c>
      <c r="T281" s="629">
        <v>281</v>
      </c>
    </row>
    <row r="282" spans="19:20" ht="15.75">
      <c r="S282" s="572" t="s">
        <v>286</v>
      </c>
      <c r="T282" s="630">
        <v>282</v>
      </c>
    </row>
    <row r="283" spans="19:20">
      <c r="S283" s="572" t="s">
        <v>425</v>
      </c>
      <c r="T283" s="629">
        <v>283</v>
      </c>
    </row>
    <row r="284" spans="19:20" ht="15.75">
      <c r="S284" s="619">
        <v>69</v>
      </c>
      <c r="T284" s="630">
        <v>284</v>
      </c>
    </row>
    <row r="285" spans="19:20">
      <c r="S285" s="574" t="s">
        <v>346</v>
      </c>
      <c r="T285" s="629">
        <v>285</v>
      </c>
    </row>
    <row r="286" spans="19:20" ht="15.75">
      <c r="S286" s="572" t="s">
        <v>358</v>
      </c>
      <c r="T286" s="630">
        <v>286</v>
      </c>
    </row>
    <row r="287" spans="19:20">
      <c r="S287" s="572" t="s">
        <v>282</v>
      </c>
      <c r="T287" s="629">
        <v>287</v>
      </c>
    </row>
    <row r="288" spans="19:20" ht="15.75">
      <c r="S288" s="572" t="s">
        <v>426</v>
      </c>
      <c r="T288" s="630">
        <v>288</v>
      </c>
    </row>
    <row r="289" spans="19:20">
      <c r="S289" s="572" t="s">
        <v>360</v>
      </c>
      <c r="T289" s="629">
        <v>289</v>
      </c>
    </row>
    <row r="290" spans="19:20" ht="15.75">
      <c r="S290" s="572" t="s">
        <v>287</v>
      </c>
      <c r="T290" s="630">
        <v>290</v>
      </c>
    </row>
    <row r="291" spans="19:20">
      <c r="S291" s="572" t="s">
        <v>427</v>
      </c>
      <c r="T291" s="629">
        <v>291</v>
      </c>
    </row>
    <row r="292" spans="19:20" ht="15.75">
      <c r="S292" s="572">
        <v>71</v>
      </c>
      <c r="T292" s="630">
        <v>292</v>
      </c>
    </row>
    <row r="293" spans="19:20">
      <c r="S293" s="572" t="s">
        <v>358</v>
      </c>
      <c r="T293" s="629">
        <v>293</v>
      </c>
    </row>
    <row r="294" spans="19:20" ht="15.75">
      <c r="S294" s="572" t="s">
        <v>228</v>
      </c>
      <c r="T294" s="630">
        <v>294</v>
      </c>
    </row>
    <row r="295" spans="19:20">
      <c r="S295" s="572" t="s">
        <v>428</v>
      </c>
      <c r="T295" s="629">
        <v>295</v>
      </c>
    </row>
    <row r="296" spans="19:20" ht="15.75">
      <c r="S296" s="572" t="s">
        <v>360</v>
      </c>
      <c r="T296" s="630">
        <v>296</v>
      </c>
    </row>
    <row r="297" spans="19:20">
      <c r="S297" s="574" t="s">
        <v>288</v>
      </c>
      <c r="T297" s="629">
        <v>297</v>
      </c>
    </row>
    <row r="298" spans="19:20" ht="15.75">
      <c r="S298" s="572" t="s">
        <v>363</v>
      </c>
      <c r="T298" s="630">
        <v>298</v>
      </c>
    </row>
    <row r="299" spans="19:20">
      <c r="S299" s="619">
        <v>72</v>
      </c>
      <c r="T299" s="629">
        <v>299</v>
      </c>
    </row>
    <row r="300" spans="19:20" ht="15.75">
      <c r="S300" s="572" t="s">
        <v>347</v>
      </c>
      <c r="T300" s="630">
        <v>300</v>
      </c>
    </row>
    <row r="301" spans="19:20">
      <c r="S301" s="572" t="s">
        <v>358</v>
      </c>
      <c r="T301" s="629">
        <v>301</v>
      </c>
    </row>
    <row r="302" spans="19:20" ht="15.75">
      <c r="S302" s="572" t="s">
        <v>283</v>
      </c>
      <c r="T302" s="630">
        <v>302</v>
      </c>
    </row>
    <row r="303" spans="19:20">
      <c r="S303" s="572" t="s">
        <v>429</v>
      </c>
      <c r="T303" s="629">
        <v>303</v>
      </c>
    </row>
    <row r="304" spans="19:20" ht="15.75">
      <c r="S304" s="572" t="s">
        <v>360</v>
      </c>
      <c r="T304" s="630">
        <v>304</v>
      </c>
    </row>
    <row r="305" spans="19:20">
      <c r="S305" s="572" t="s">
        <v>289</v>
      </c>
      <c r="T305" s="629">
        <v>305</v>
      </c>
    </row>
    <row r="306" spans="19:20" ht="15.75">
      <c r="S306" s="572" t="s">
        <v>430</v>
      </c>
      <c r="T306" s="630">
        <v>306</v>
      </c>
    </row>
    <row r="307" spans="19:20">
      <c r="S307" s="572">
        <v>73</v>
      </c>
      <c r="T307" s="629">
        <v>307</v>
      </c>
    </row>
    <row r="308" spans="19:20" ht="15.75">
      <c r="S308" s="572" t="s">
        <v>358</v>
      </c>
      <c r="T308" s="630">
        <v>308</v>
      </c>
    </row>
    <row r="309" spans="19:20">
      <c r="S309" s="572" t="s">
        <v>284</v>
      </c>
      <c r="T309" s="629">
        <v>309</v>
      </c>
    </row>
    <row r="310" spans="19:20" ht="15.75">
      <c r="S310" s="572" t="s">
        <v>431</v>
      </c>
      <c r="T310" s="630">
        <v>310</v>
      </c>
    </row>
    <row r="311" spans="19:20">
      <c r="S311" s="572" t="s">
        <v>360</v>
      </c>
      <c r="T311" s="629">
        <v>311</v>
      </c>
    </row>
    <row r="312" spans="19:20" ht="15.75">
      <c r="S312" s="574" t="s">
        <v>290</v>
      </c>
      <c r="T312" s="630">
        <v>312</v>
      </c>
    </row>
    <row r="313" spans="19:20">
      <c r="S313" s="572" t="s">
        <v>432</v>
      </c>
      <c r="T313" s="629">
        <v>313</v>
      </c>
    </row>
    <row r="314" spans="19:20" ht="15.75">
      <c r="S314" s="572">
        <v>73</v>
      </c>
      <c r="T314" s="630">
        <v>314</v>
      </c>
    </row>
    <row r="315" spans="19:20">
      <c r="S315" s="619" t="s">
        <v>348</v>
      </c>
      <c r="T315" s="629">
        <v>315</v>
      </c>
    </row>
    <row r="316" spans="19:20" ht="15.75">
      <c r="S316" s="572" t="s">
        <v>358</v>
      </c>
      <c r="T316" s="630">
        <v>316</v>
      </c>
    </row>
    <row r="317" spans="19:20">
      <c r="S317" s="572" t="s">
        <v>291</v>
      </c>
      <c r="T317" s="629">
        <v>317</v>
      </c>
    </row>
    <row r="318" spans="19:20" ht="15.75">
      <c r="S318" s="572" t="s">
        <v>433</v>
      </c>
      <c r="T318" s="630">
        <v>318</v>
      </c>
    </row>
    <row r="319" spans="19:20">
      <c r="S319" s="572" t="s">
        <v>360</v>
      </c>
      <c r="T319" s="629">
        <v>319</v>
      </c>
    </row>
    <row r="320" spans="19:20" ht="15.75">
      <c r="S320" s="572" t="s">
        <v>297</v>
      </c>
      <c r="T320" s="630">
        <v>320</v>
      </c>
    </row>
    <row r="321" spans="19:20">
      <c r="S321" s="572" t="s">
        <v>434</v>
      </c>
      <c r="T321" s="629">
        <v>321</v>
      </c>
    </row>
    <row r="322" spans="19:20" ht="15.75">
      <c r="S322" s="572">
        <v>73</v>
      </c>
      <c r="T322" s="630">
        <v>322</v>
      </c>
    </row>
    <row r="323" spans="19:20">
      <c r="S323" s="572" t="s">
        <v>358</v>
      </c>
      <c r="T323" s="629">
        <v>323</v>
      </c>
    </row>
    <row r="324" spans="19:20" ht="15.75">
      <c r="S324" s="572" t="s">
        <v>292</v>
      </c>
      <c r="T324" s="630">
        <v>324</v>
      </c>
    </row>
    <row r="325" spans="19:20">
      <c r="S325" s="572" t="s">
        <v>393</v>
      </c>
      <c r="T325" s="629">
        <v>325</v>
      </c>
    </row>
    <row r="326" spans="19:20" ht="15.75">
      <c r="S326" s="619">
        <v>73</v>
      </c>
      <c r="T326" s="630">
        <v>326</v>
      </c>
    </row>
    <row r="327" spans="19:20">
      <c r="S327" s="574" t="s">
        <v>349</v>
      </c>
      <c r="T327" s="629">
        <v>327</v>
      </c>
    </row>
    <row r="328" spans="19:20" ht="15.75">
      <c r="S328" s="572" t="s">
        <v>360</v>
      </c>
      <c r="T328" s="630">
        <v>328</v>
      </c>
    </row>
    <row r="329" spans="19:20">
      <c r="S329" s="572" t="s">
        <v>298</v>
      </c>
      <c r="T329" s="629">
        <v>329</v>
      </c>
    </row>
    <row r="330" spans="19:20" ht="15.75">
      <c r="S330" s="572" t="s">
        <v>435</v>
      </c>
      <c r="T330" s="630">
        <v>330</v>
      </c>
    </row>
    <row r="331" spans="19:20">
      <c r="S331" s="572" t="s">
        <v>358</v>
      </c>
      <c r="T331" s="629">
        <v>331</v>
      </c>
    </row>
    <row r="332" spans="19:20" ht="15.75">
      <c r="S332" s="572" t="s">
        <v>293</v>
      </c>
      <c r="T332" s="630">
        <v>332</v>
      </c>
    </row>
    <row r="333" spans="19:20">
      <c r="S333" s="572" t="s">
        <v>389</v>
      </c>
      <c r="T333" s="629">
        <v>333</v>
      </c>
    </row>
    <row r="334" spans="19:20" ht="15.75">
      <c r="S334" s="572">
        <v>72</v>
      </c>
      <c r="T334" s="630">
        <v>334</v>
      </c>
    </row>
    <row r="335" spans="19:20">
      <c r="S335" s="572" t="s">
        <v>360</v>
      </c>
      <c r="T335" s="629">
        <v>335</v>
      </c>
    </row>
    <row r="336" spans="19:20" ht="15.75">
      <c r="S336" s="572" t="s">
        <v>299</v>
      </c>
      <c r="T336" s="630">
        <v>336</v>
      </c>
    </row>
    <row r="337" spans="19:20">
      <c r="S337" s="572" t="s">
        <v>436</v>
      </c>
      <c r="T337" s="629">
        <v>337</v>
      </c>
    </row>
    <row r="338" spans="19:20" ht="15.75">
      <c r="S338" s="572" t="s">
        <v>358</v>
      </c>
      <c r="T338" s="630">
        <v>338</v>
      </c>
    </row>
    <row r="339" spans="19:20">
      <c r="S339" s="572" t="s">
        <v>294</v>
      </c>
      <c r="T339" s="629">
        <v>339</v>
      </c>
    </row>
    <row r="340" spans="19:20" ht="15.75">
      <c r="S340" s="572" t="s">
        <v>437</v>
      </c>
      <c r="T340" s="630">
        <v>340</v>
      </c>
    </row>
    <row r="341" spans="19:20">
      <c r="S341" s="619">
        <v>71</v>
      </c>
      <c r="T341" s="629">
        <v>341</v>
      </c>
    </row>
    <row r="342" spans="19:20" ht="15.75">
      <c r="S342" s="574" t="s">
        <v>350</v>
      </c>
      <c r="T342" s="630">
        <v>342</v>
      </c>
    </row>
    <row r="343" spans="19:20">
      <c r="S343" s="572" t="s">
        <v>360</v>
      </c>
      <c r="T343" s="629">
        <v>343</v>
      </c>
    </row>
    <row r="344" spans="19:20" ht="15.75">
      <c r="S344" s="572" t="s">
        <v>300</v>
      </c>
      <c r="T344" s="630">
        <v>344</v>
      </c>
    </row>
    <row r="345" spans="19:20">
      <c r="S345" s="572" t="s">
        <v>438</v>
      </c>
      <c r="T345" s="629">
        <v>345</v>
      </c>
    </row>
    <row r="346" spans="19:20" ht="15.75">
      <c r="S346" s="572" t="s">
        <v>358</v>
      </c>
      <c r="T346" s="630">
        <v>346</v>
      </c>
    </row>
    <row r="347" spans="19:20">
      <c r="S347" s="572" t="s">
        <v>295</v>
      </c>
      <c r="T347" s="629">
        <v>347</v>
      </c>
    </row>
    <row r="348" spans="19:20" ht="15.75">
      <c r="S348" s="572" t="s">
        <v>362</v>
      </c>
      <c r="T348" s="630">
        <v>348</v>
      </c>
    </row>
    <row r="349" spans="19:20">
      <c r="S349" s="572">
        <v>70</v>
      </c>
      <c r="T349" s="629">
        <v>349</v>
      </c>
    </row>
    <row r="350" spans="19:20" ht="15.75">
      <c r="S350" s="572" t="s">
        <v>360</v>
      </c>
      <c r="T350" s="630">
        <v>350</v>
      </c>
    </row>
    <row r="351" spans="19:20">
      <c r="S351" s="572" t="s">
        <v>301</v>
      </c>
      <c r="T351" s="629">
        <v>351</v>
      </c>
    </row>
    <row r="352" spans="19:20" ht="15.75">
      <c r="S352" s="572" t="s">
        <v>439</v>
      </c>
      <c r="T352" s="630">
        <v>352</v>
      </c>
    </row>
    <row r="353" spans="19:20">
      <c r="S353" s="572" t="s">
        <v>358</v>
      </c>
      <c r="T353" s="629">
        <v>353</v>
      </c>
    </row>
    <row r="354" spans="19:20" ht="15.75">
      <c r="S354" s="572" t="s">
        <v>296</v>
      </c>
      <c r="T354" s="630">
        <v>354</v>
      </c>
    </row>
    <row r="355" spans="19:20">
      <c r="S355" s="572" t="s">
        <v>391</v>
      </c>
      <c r="T355" s="629">
        <v>355</v>
      </c>
    </row>
    <row r="356" spans="19:20" ht="15.75">
      <c r="S356" s="619">
        <v>68</v>
      </c>
      <c r="T356" s="630">
        <v>356</v>
      </c>
    </row>
    <row r="357" spans="19:20">
      <c r="S357" s="574" t="s">
        <v>351</v>
      </c>
      <c r="T357" s="629">
        <v>357</v>
      </c>
    </row>
    <row r="358" spans="19:20" ht="15.75">
      <c r="S358" s="572" t="s">
        <v>360</v>
      </c>
      <c r="T358" s="630">
        <v>358</v>
      </c>
    </row>
    <row r="359" spans="19:20">
      <c r="S359" s="572" t="s">
        <v>308</v>
      </c>
      <c r="T359" s="629">
        <v>359</v>
      </c>
    </row>
    <row r="360" spans="19:20" ht="15.75">
      <c r="S360" s="572" t="s">
        <v>440</v>
      </c>
      <c r="T360" s="630">
        <v>360</v>
      </c>
    </row>
    <row r="361" spans="19:20">
      <c r="S361" s="572" t="s">
        <v>358</v>
      </c>
      <c r="T361" s="629">
        <v>361</v>
      </c>
    </row>
    <row r="362" spans="19:20" ht="15.75">
      <c r="S362" s="572" t="s">
        <v>302</v>
      </c>
      <c r="T362" s="630">
        <v>362</v>
      </c>
    </row>
    <row r="363" spans="19:20">
      <c r="S363" s="572" t="s">
        <v>441</v>
      </c>
      <c r="T363" s="629">
        <v>363</v>
      </c>
    </row>
    <row r="364" spans="19:20" ht="15.75">
      <c r="S364" s="572">
        <v>66</v>
      </c>
      <c r="T364" s="630">
        <v>364</v>
      </c>
    </row>
    <row r="365" spans="19:20">
      <c r="S365" s="572" t="s">
        <v>360</v>
      </c>
      <c r="T365" s="629">
        <v>365</v>
      </c>
    </row>
    <row r="366" spans="19:20" ht="15.75">
      <c r="S366" s="572" t="s">
        <v>309</v>
      </c>
      <c r="T366" s="630">
        <v>366</v>
      </c>
    </row>
    <row r="367" spans="19:20">
      <c r="S367" s="572" t="s">
        <v>442</v>
      </c>
      <c r="T367" s="629">
        <v>367</v>
      </c>
    </row>
    <row r="368" spans="19:20" ht="15.75">
      <c r="S368" s="572" t="s">
        <v>358</v>
      </c>
      <c r="T368" s="630">
        <v>368</v>
      </c>
    </row>
    <row r="369" spans="19:20">
      <c r="S369" s="572" t="s">
        <v>303</v>
      </c>
      <c r="T369" s="629">
        <v>369</v>
      </c>
    </row>
    <row r="370" spans="19:20" ht="15.75">
      <c r="S370" s="572" t="s">
        <v>443</v>
      </c>
      <c r="T370" s="630">
        <v>370</v>
      </c>
    </row>
    <row r="371" spans="19:20">
      <c r="S371" s="619">
        <v>64</v>
      </c>
      <c r="T371" s="629">
        <v>371</v>
      </c>
    </row>
    <row r="372" spans="19:20" ht="15.75">
      <c r="S372" s="574" t="s">
        <v>352</v>
      </c>
      <c r="T372" s="630">
        <v>372</v>
      </c>
    </row>
    <row r="373" spans="19:20">
      <c r="S373" s="572" t="s">
        <v>360</v>
      </c>
      <c r="T373" s="629">
        <v>373</v>
      </c>
    </row>
    <row r="374" spans="19:20" ht="15.75">
      <c r="S374" s="572" t="s">
        <v>310</v>
      </c>
      <c r="T374" s="630">
        <v>374</v>
      </c>
    </row>
    <row r="375" spans="19:20">
      <c r="S375" s="572" t="s">
        <v>397</v>
      </c>
      <c r="T375" s="629">
        <v>375</v>
      </c>
    </row>
    <row r="376" spans="19:20" ht="15.75">
      <c r="S376" s="572" t="s">
        <v>358</v>
      </c>
      <c r="T376" s="630">
        <v>376</v>
      </c>
    </row>
    <row r="377" spans="19:20">
      <c r="S377" s="572" t="s">
        <v>304</v>
      </c>
      <c r="T377" s="629">
        <v>377</v>
      </c>
    </row>
    <row r="378" spans="19:20" ht="15.75">
      <c r="S378" s="572" t="s">
        <v>424</v>
      </c>
      <c r="T378" s="630">
        <v>378</v>
      </c>
    </row>
    <row r="379" spans="19:20">
      <c r="S379" s="572">
        <v>61</v>
      </c>
      <c r="T379" s="629">
        <v>379</v>
      </c>
    </row>
    <row r="380" spans="19:20" ht="15.75">
      <c r="S380" s="572" t="s">
        <v>360</v>
      </c>
      <c r="T380" s="630">
        <v>380</v>
      </c>
    </row>
    <row r="381" spans="19:20">
      <c r="S381" s="572" t="s">
        <v>311</v>
      </c>
      <c r="T381" s="629">
        <v>381</v>
      </c>
    </row>
    <row r="382" spans="19:20" ht="15.75">
      <c r="S382" s="572" t="s">
        <v>421</v>
      </c>
      <c r="T382" s="630">
        <v>382</v>
      </c>
    </row>
    <row r="383" spans="19:20">
      <c r="S383" s="572" t="s">
        <v>358</v>
      </c>
      <c r="T383" s="629">
        <v>383</v>
      </c>
    </row>
    <row r="384" spans="19:20" ht="15.75">
      <c r="S384" s="572" t="s">
        <v>305</v>
      </c>
      <c r="T384" s="630">
        <v>384</v>
      </c>
    </row>
    <row r="385" spans="19:20">
      <c r="S385" s="572" t="s">
        <v>394</v>
      </c>
      <c r="T385" s="629">
        <v>385</v>
      </c>
    </row>
    <row r="386" spans="19:20" ht="15.75">
      <c r="S386" s="619">
        <v>59</v>
      </c>
      <c r="T386" s="630">
        <v>386</v>
      </c>
    </row>
    <row r="387" spans="19:20">
      <c r="S387" s="574" t="s">
        <v>353</v>
      </c>
      <c r="T387" s="629">
        <v>387</v>
      </c>
    </row>
    <row r="388" spans="19:20" ht="15.75">
      <c r="S388" s="572" t="s">
        <v>360</v>
      </c>
      <c r="T388" s="630">
        <v>388</v>
      </c>
    </row>
    <row r="389" spans="19:20">
      <c r="S389" s="572" t="s">
        <v>312</v>
      </c>
      <c r="T389" s="629">
        <v>389</v>
      </c>
    </row>
    <row r="390" spans="19:20" ht="15.75">
      <c r="S390" s="572" t="s">
        <v>444</v>
      </c>
      <c r="T390" s="630">
        <v>390</v>
      </c>
    </row>
    <row r="391" spans="19:20">
      <c r="S391" s="572" t="s">
        <v>358</v>
      </c>
      <c r="T391" s="629">
        <v>391</v>
      </c>
    </row>
    <row r="392" spans="19:20" ht="15.75">
      <c r="S392" s="572" t="s">
        <v>306</v>
      </c>
      <c r="T392" s="630">
        <v>392</v>
      </c>
    </row>
    <row r="393" spans="19:20">
      <c r="S393" s="572" t="s">
        <v>391</v>
      </c>
      <c r="T393" s="629">
        <v>393</v>
      </c>
    </row>
    <row r="394" spans="19:20" ht="15.75">
      <c r="S394" s="572">
        <v>57</v>
      </c>
      <c r="T394" s="630">
        <v>394</v>
      </c>
    </row>
    <row r="395" spans="19:20">
      <c r="S395" s="572" t="s">
        <v>360</v>
      </c>
      <c r="T395" s="629">
        <v>395</v>
      </c>
    </row>
    <row r="396" spans="19:20" ht="15.75">
      <c r="S396" s="572" t="s">
        <v>313</v>
      </c>
      <c r="T396" s="630">
        <v>396</v>
      </c>
    </row>
    <row r="397" spans="19:20">
      <c r="S397" s="572" t="s">
        <v>418</v>
      </c>
      <c r="T397" s="629">
        <v>397</v>
      </c>
    </row>
    <row r="398" spans="19:20" ht="15.75">
      <c r="S398" s="574" t="s">
        <v>358</v>
      </c>
      <c r="T398" s="630">
        <v>398</v>
      </c>
    </row>
    <row r="399" spans="19:20">
      <c r="S399" s="572" t="s">
        <v>307</v>
      </c>
      <c r="T399" s="629">
        <v>399</v>
      </c>
    </row>
    <row r="400" spans="19:20" ht="15.75">
      <c r="S400" s="572" t="s">
        <v>445</v>
      </c>
      <c r="T400" s="630">
        <v>400</v>
      </c>
    </row>
    <row r="401" spans="19:20">
      <c r="S401" s="619">
        <v>55</v>
      </c>
      <c r="T401" s="629">
        <v>401</v>
      </c>
    </row>
    <row r="402" spans="19:20" ht="15.75">
      <c r="S402" s="572" t="s">
        <v>354</v>
      </c>
      <c r="T402" s="630">
        <v>402</v>
      </c>
    </row>
    <row r="403" spans="19:20">
      <c r="S403" s="572" t="s">
        <v>360</v>
      </c>
      <c r="T403" s="629">
        <v>403</v>
      </c>
    </row>
    <row r="404" spans="19:20" ht="15.75">
      <c r="S404" s="572" t="s">
        <v>319</v>
      </c>
      <c r="T404" s="630">
        <v>404</v>
      </c>
    </row>
    <row r="405" spans="19:20">
      <c r="S405" s="572" t="s">
        <v>446</v>
      </c>
      <c r="T405" s="629">
        <v>405</v>
      </c>
    </row>
    <row r="406" spans="19:20" ht="15.75">
      <c r="S406" s="572" t="s">
        <v>358</v>
      </c>
      <c r="T406" s="630">
        <v>406</v>
      </c>
    </row>
    <row r="407" spans="19:20">
      <c r="S407" s="572" t="s">
        <v>314</v>
      </c>
      <c r="T407" s="629">
        <v>407</v>
      </c>
    </row>
    <row r="408" spans="19:20" ht="15.75">
      <c r="S408" s="572" t="s">
        <v>396</v>
      </c>
      <c r="T408" s="630">
        <v>408</v>
      </c>
    </row>
    <row r="409" spans="19:20">
      <c r="S409" s="572">
        <v>53</v>
      </c>
      <c r="T409" s="629">
        <v>409</v>
      </c>
    </row>
    <row r="410" spans="19:20" ht="15.75">
      <c r="S410" s="572" t="s">
        <v>360</v>
      </c>
      <c r="T410" s="630">
        <v>410</v>
      </c>
    </row>
    <row r="411" spans="19:20">
      <c r="S411" s="572" t="s">
        <v>320</v>
      </c>
      <c r="T411" s="629">
        <v>411</v>
      </c>
    </row>
    <row r="412" spans="19:20" ht="15.75">
      <c r="S412" s="572" t="s">
        <v>444</v>
      </c>
      <c r="T412" s="630">
        <v>412</v>
      </c>
    </row>
    <row r="413" spans="19:20">
      <c r="S413" s="574" t="s">
        <v>358</v>
      </c>
      <c r="T413" s="629">
        <v>413</v>
      </c>
    </row>
    <row r="414" spans="19:20" ht="15.75">
      <c r="S414" s="572" t="s">
        <v>315</v>
      </c>
      <c r="T414" s="630">
        <v>414</v>
      </c>
    </row>
    <row r="415" spans="19:20">
      <c r="S415" s="572" t="s">
        <v>447</v>
      </c>
      <c r="T415" s="629">
        <v>415</v>
      </c>
    </row>
    <row r="416" spans="19:20" ht="15.75">
      <c r="S416" s="619">
        <v>52</v>
      </c>
      <c r="T416" s="630">
        <v>416</v>
      </c>
    </row>
    <row r="417" spans="19:20">
      <c r="S417" s="572" t="s">
        <v>355</v>
      </c>
      <c r="T417" s="629">
        <v>417</v>
      </c>
    </row>
    <row r="418" spans="19:20" ht="15.75">
      <c r="S418" s="572" t="s">
        <v>360</v>
      </c>
      <c r="T418" s="630">
        <v>418</v>
      </c>
    </row>
    <row r="419" spans="19:20">
      <c r="S419" s="572" t="s">
        <v>454</v>
      </c>
      <c r="T419" s="629">
        <v>419</v>
      </c>
    </row>
    <row r="420" spans="19:20" ht="15.75">
      <c r="S420" s="572" t="s">
        <v>448</v>
      </c>
      <c r="T420" s="630">
        <v>420</v>
      </c>
    </row>
    <row r="421" spans="19:20">
      <c r="S421" s="572" t="s">
        <v>358</v>
      </c>
      <c r="T421" s="629">
        <v>421</v>
      </c>
    </row>
    <row r="422" spans="19:20" ht="15.75">
      <c r="S422" s="572" t="s">
        <v>316</v>
      </c>
      <c r="T422" s="630">
        <v>422</v>
      </c>
    </row>
    <row r="423" spans="19:20">
      <c r="S423" s="572" t="s">
        <v>417</v>
      </c>
      <c r="T423" s="629">
        <v>423</v>
      </c>
    </row>
    <row r="424" spans="19:20" ht="15.75">
      <c r="S424" s="572">
        <v>53</v>
      </c>
      <c r="T424" s="630">
        <v>424</v>
      </c>
    </row>
    <row r="425" spans="19:20">
      <c r="S425" s="572" t="s">
        <v>360</v>
      </c>
      <c r="T425" s="629">
        <v>425</v>
      </c>
    </row>
    <row r="426" spans="19:20" ht="15.75">
      <c r="S426" s="572" t="s">
        <v>321</v>
      </c>
      <c r="T426" s="630">
        <v>426</v>
      </c>
    </row>
    <row r="427" spans="19:20">
      <c r="S427" s="572" t="s">
        <v>444</v>
      </c>
      <c r="T427" s="629">
        <v>427</v>
      </c>
    </row>
    <row r="428" spans="19:20" ht="15.75">
      <c r="S428" s="572"/>
      <c r="T428" s="630">
        <v>428</v>
      </c>
    </row>
    <row r="429" spans="19:20">
      <c r="S429" s="572"/>
      <c r="T429" s="629">
        <v>429</v>
      </c>
    </row>
    <row r="430" spans="19:20" ht="15.75">
      <c r="S430" s="619"/>
      <c r="T430" s="630">
        <v>430</v>
      </c>
    </row>
    <row r="431" spans="19:20">
      <c r="S431" s="574" t="s">
        <v>356</v>
      </c>
      <c r="T431" s="629">
        <v>431</v>
      </c>
    </row>
    <row r="432" spans="19:20" ht="15.75">
      <c r="S432" s="572" t="s">
        <v>358</v>
      </c>
      <c r="T432" s="630">
        <v>432</v>
      </c>
    </row>
    <row r="433" spans="19:20">
      <c r="S433" s="572" t="s">
        <v>317</v>
      </c>
      <c r="T433" s="629">
        <v>433</v>
      </c>
    </row>
    <row r="434" spans="19:20" ht="15.75">
      <c r="S434" s="572" t="s">
        <v>449</v>
      </c>
      <c r="T434" s="630">
        <v>434</v>
      </c>
    </row>
    <row r="435" spans="19:20">
      <c r="S435" s="572" t="s">
        <v>360</v>
      </c>
      <c r="T435" s="629">
        <v>435</v>
      </c>
    </row>
    <row r="436" spans="19:20" ht="15.75">
      <c r="S436" s="572" t="s">
        <v>322</v>
      </c>
      <c r="T436" s="630">
        <v>436</v>
      </c>
    </row>
    <row r="437" spans="19:20">
      <c r="S437" s="572" t="s">
        <v>450</v>
      </c>
      <c r="T437" s="629">
        <v>437</v>
      </c>
    </row>
    <row r="438" spans="19:20" ht="15.75">
      <c r="S438" s="572">
        <v>54</v>
      </c>
      <c r="T438" s="630">
        <v>438</v>
      </c>
    </row>
    <row r="439" spans="19:20">
      <c r="S439" s="572" t="s">
        <v>358</v>
      </c>
      <c r="T439" s="629">
        <v>439</v>
      </c>
    </row>
    <row r="440" spans="19:20" ht="15.75">
      <c r="S440" s="572" t="s">
        <v>318</v>
      </c>
      <c r="T440" s="630">
        <v>440</v>
      </c>
    </row>
    <row r="441" spans="19:20">
      <c r="S441" s="572" t="s">
        <v>451</v>
      </c>
      <c r="T441" s="629">
        <v>441</v>
      </c>
    </row>
    <row r="442" spans="19:20" ht="15.75">
      <c r="S442" s="572" t="s">
        <v>360</v>
      </c>
      <c r="T442" s="630">
        <v>442</v>
      </c>
    </row>
    <row r="443" spans="19:20">
      <c r="S443" s="572" t="s">
        <v>323</v>
      </c>
      <c r="T443" s="629">
        <v>443</v>
      </c>
    </row>
    <row r="444" spans="19:20" ht="15.75">
      <c r="S444" s="572" t="s">
        <v>452</v>
      </c>
      <c r="T444" s="630">
        <v>444</v>
      </c>
    </row>
    <row r="445" spans="19:20">
      <c r="S445" s="619">
        <v>56</v>
      </c>
      <c r="T445" s="629">
        <v>445</v>
      </c>
    </row>
    <row r="446" spans="19:20" ht="15.75">
      <c r="S446" s="574" t="s">
        <v>357</v>
      </c>
      <c r="T446" s="630">
        <v>446</v>
      </c>
    </row>
    <row r="447" spans="19:20">
      <c r="S447" s="572" t="s">
        <v>358</v>
      </c>
      <c r="T447" s="629">
        <v>447</v>
      </c>
    </row>
    <row r="448" spans="19:20" ht="15.75">
      <c r="S448" s="572" t="s">
        <v>324</v>
      </c>
      <c r="T448" s="630">
        <v>448</v>
      </c>
    </row>
    <row r="449" spans="19:20">
      <c r="S449" s="572" t="s">
        <v>451</v>
      </c>
      <c r="T449" s="629">
        <v>449</v>
      </c>
    </row>
    <row r="450" spans="19:20" ht="15.75">
      <c r="S450" s="572" t="s">
        <v>360</v>
      </c>
      <c r="T450" s="630">
        <v>450</v>
      </c>
    </row>
    <row r="451" spans="19:20">
      <c r="S451" s="572" t="s">
        <v>325</v>
      </c>
      <c r="T451" s="629">
        <v>451</v>
      </c>
    </row>
    <row r="452" spans="19:20" ht="15.75">
      <c r="S452" s="572" t="s">
        <v>421</v>
      </c>
      <c r="T452" s="630">
        <v>452</v>
      </c>
    </row>
    <row r="453" spans="19:20">
      <c r="S453" s="572">
        <v>60</v>
      </c>
      <c r="T453" s="629">
        <v>453</v>
      </c>
    </row>
    <row r="454" spans="19:20" ht="15.75">
      <c r="S454" s="572" t="s">
        <v>358</v>
      </c>
      <c r="T454" s="630">
        <v>454</v>
      </c>
    </row>
    <row r="455" spans="19:20">
      <c r="S455" s="572" t="s">
        <v>326</v>
      </c>
      <c r="T455" s="629">
        <v>455</v>
      </c>
    </row>
    <row r="456" spans="19:20" ht="15.75">
      <c r="S456" s="572" t="s">
        <v>441</v>
      </c>
      <c r="T456" s="630">
        <v>456</v>
      </c>
    </row>
    <row r="457" spans="19:20">
      <c r="S457" s="572" t="s">
        <v>360</v>
      </c>
      <c r="T457" s="629">
        <v>457</v>
      </c>
    </row>
    <row r="458" spans="19:20" ht="15.75">
      <c r="S458" s="572" t="s">
        <v>327</v>
      </c>
      <c r="T458" s="630">
        <v>458</v>
      </c>
    </row>
    <row r="459" spans="19:20">
      <c r="S459" s="572" t="s">
        <v>363</v>
      </c>
      <c r="T459" s="629">
        <v>459</v>
      </c>
    </row>
    <row r="460" spans="19:20" ht="16.5" thickBot="1">
      <c r="S460" s="575">
        <v>64</v>
      </c>
      <c r="T460" s="630">
        <v>460</v>
      </c>
    </row>
  </sheetData>
  <mergeCells count="5">
    <mergeCell ref="B34:E34"/>
    <mergeCell ref="A35:B35"/>
    <mergeCell ref="D17:F17"/>
    <mergeCell ref="H18:K18"/>
    <mergeCell ref="I31:J31"/>
  </mergeCells>
  <conditionalFormatting sqref="W24">
    <cfRule type="cellIs" dxfId="6" priority="5" operator="greaterThan">
      <formula>0.791666666666667</formula>
    </cfRule>
  </conditionalFormatting>
  <conditionalFormatting sqref="A35">
    <cfRule type="notContainsBlanks" dxfId="5" priority="4">
      <formula>LEN(TRIM(A35))&gt;0</formula>
    </cfRule>
  </conditionalFormatting>
  <conditionalFormatting sqref="X9:X10">
    <cfRule type="expression" dxfId="4" priority="2">
      <formula>$X$9&lt;18</formula>
    </cfRule>
    <cfRule type="expression" dxfId="3" priority="3">
      <formula>$X$9&gt;19</formula>
    </cfRule>
  </conditionalFormatting>
  <hyperlinks>
    <hyperlink ref="W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46003.340281944445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453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49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F142" sqref="F142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4">
        <v>2025</v>
      </c>
      <c r="C1" s="569" t="s">
        <v>209</v>
      </c>
      <c r="D1" s="570" t="s">
        <v>208</v>
      </c>
      <c r="E1" s="580" t="s">
        <v>210</v>
      </c>
    </row>
    <row r="2" spans="1:33">
      <c r="B2" s="555" t="s">
        <v>207</v>
      </c>
      <c r="C2" s="568" t="str">
        <f ca="1">OFFSET($B$1,$F$2+MATCH("Marée haute",INDIRECT("B" &amp; $F$2 &amp;":B" &amp; $F$2+5),0)-1,0)</f>
        <v>11h20</v>
      </c>
      <c r="D2" s="571" t="str">
        <f ca="1">OFFSET($B$1,$F$2+MATCH("Marée basse",INDIRECT("B" &amp; $F$2 &amp;":B" &amp; $F$2+5),0)-1,0)</f>
        <v>04h04</v>
      </c>
      <c r="E2" s="581">
        <f ca="1">IF(ISNUMBER(OFFSET($B$1,$F$2+7,0)),OFFSET($B$1,$F$2+7,0),"-")</f>
        <v>49</v>
      </c>
      <c r="F2" s="558">
        <f ca="1">MATCH(TEXT(DATEVALUE($B$4&amp;$A$4&amp;$B$1),"jjjj j"),B5:B441,0)+3</f>
        <v>166</v>
      </c>
    </row>
    <row r="3" spans="1:33">
      <c r="A3" s="2" t="s">
        <v>149</v>
      </c>
      <c r="B3" s="555" t="s">
        <v>206</v>
      </c>
      <c r="C3" s="568" t="str">
        <f ca="1">IFERROR(OFFSET($B$1,$F$2+8+MATCH("Marée haute",INDIRECT("B" &amp; $F$2+8 &amp;":B" &amp; $F$3),0)-1,0),"-")</f>
        <v>23h56</v>
      </c>
      <c r="D3" s="571" t="str">
        <f ca="1">IFERROR(OFFSET($B$1,$F$2+8+MATCH("Marée basse",INDIRECT("B" &amp; $F$2+8 &amp;":B" &amp; $F$3),0)-1,0),"-")</f>
        <v>16h43</v>
      </c>
      <c r="E3" s="581">
        <f ca="1">IF(ISNUMBER(OFFSET($B$1,$F$3-1,0)),OFFSET($B$1,$F$3-1,0),"-")</f>
        <v>46</v>
      </c>
      <c r="F3" s="558">
        <f ca="1">IFERROR(MATCH(TEXT(DATEVALUE($B$4&amp;$A$4&amp;$B$1)+1,"jjjj j"),B5:B441,0)+3,COUNTA(B:B))</f>
        <v>181</v>
      </c>
    </row>
    <row r="4" spans="1:33">
      <c r="A4" s="2" t="s">
        <v>212</v>
      </c>
      <c r="B4" s="565">
        <f ca="1">DAY(TODAY())</f>
        <v>12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3" t="s">
        <v>455</v>
      </c>
    </row>
    <row r="6" spans="1:33">
      <c r="A6" s="557"/>
      <c r="B6" s="544" t="s">
        <v>358</v>
      </c>
    </row>
    <row r="7" spans="1:33">
      <c r="B7" s="545" t="s">
        <v>215</v>
      </c>
    </row>
    <row r="8" spans="1:33">
      <c r="B8" s="546" t="s">
        <v>359</v>
      </c>
    </row>
    <row r="9" spans="1:33">
      <c r="B9" s="547" t="s">
        <v>360</v>
      </c>
    </row>
    <row r="10" spans="1:33">
      <c r="B10" s="545" t="s">
        <v>213</v>
      </c>
    </row>
    <row r="11" spans="1:33">
      <c r="B11" s="546" t="s">
        <v>361</v>
      </c>
    </row>
    <row r="12" spans="1:33">
      <c r="B12" s="548">
        <v>58</v>
      </c>
    </row>
    <row r="13" spans="1:33">
      <c r="B13" s="549" t="s">
        <v>358</v>
      </c>
    </row>
    <row r="14" spans="1:33">
      <c r="B14" s="550" t="s">
        <v>216</v>
      </c>
    </row>
    <row r="15" spans="1:33">
      <c r="B15" s="551" t="s">
        <v>362</v>
      </c>
    </row>
    <row r="16" spans="1:33">
      <c r="B16" s="552" t="s">
        <v>360</v>
      </c>
    </row>
    <row r="17" spans="1:7">
      <c r="B17" s="550" t="s">
        <v>214</v>
      </c>
      <c r="G17" s="566"/>
    </row>
    <row r="18" spans="1:7">
      <c r="B18" s="551" t="s">
        <v>363</v>
      </c>
    </row>
    <row r="19" spans="1:7" ht="15.75" thickBot="1">
      <c r="B19" s="553">
        <v>64</v>
      </c>
    </row>
    <row r="20" spans="1:7">
      <c r="A20" s="4">
        <v>2</v>
      </c>
      <c r="B20" s="543" t="s">
        <v>328</v>
      </c>
    </row>
    <row r="21" spans="1:7">
      <c r="B21" s="544" t="s">
        <v>358</v>
      </c>
    </row>
    <row r="22" spans="1:7">
      <c r="B22" s="545" t="s">
        <v>217</v>
      </c>
    </row>
    <row r="23" spans="1:7">
      <c r="B23" s="546" t="s">
        <v>364</v>
      </c>
    </row>
    <row r="24" spans="1:7">
      <c r="B24" s="547" t="s">
        <v>360</v>
      </c>
    </row>
    <row r="25" spans="1:7">
      <c r="B25" s="545" t="s">
        <v>221</v>
      </c>
    </row>
    <row r="26" spans="1:7">
      <c r="B26" s="546" t="s">
        <v>365</v>
      </c>
    </row>
    <row r="27" spans="1:7">
      <c r="B27" s="548">
        <v>70</v>
      </c>
    </row>
    <row r="28" spans="1:7">
      <c r="B28" s="549" t="s">
        <v>358</v>
      </c>
    </row>
    <row r="29" spans="1:7">
      <c r="B29" s="550" t="s">
        <v>218</v>
      </c>
    </row>
    <row r="30" spans="1:7">
      <c r="B30" s="551" t="s">
        <v>366</v>
      </c>
    </row>
    <row r="31" spans="1:7">
      <c r="B31" s="552" t="s">
        <v>360</v>
      </c>
    </row>
    <row r="32" spans="1:7">
      <c r="B32" s="550" t="s">
        <v>222</v>
      </c>
    </row>
    <row r="33" spans="1:2">
      <c r="B33" s="551" t="s">
        <v>367</v>
      </c>
    </row>
    <row r="34" spans="1:2" ht="15.75" thickBot="1">
      <c r="A34" s="557"/>
      <c r="B34" s="553">
        <v>76</v>
      </c>
    </row>
    <row r="35" spans="1:2">
      <c r="A35" s="4">
        <v>3</v>
      </c>
      <c r="B35" s="543" t="s">
        <v>329</v>
      </c>
    </row>
    <row r="36" spans="1:2">
      <c r="A36" s="567"/>
      <c r="B36" s="544" t="s">
        <v>358</v>
      </c>
    </row>
    <row r="37" spans="1:2">
      <c r="B37" s="545" t="s">
        <v>219</v>
      </c>
    </row>
    <row r="38" spans="1:2">
      <c r="B38" s="546" t="s">
        <v>368</v>
      </c>
    </row>
    <row r="39" spans="1:2">
      <c r="B39" s="547" t="s">
        <v>360</v>
      </c>
    </row>
    <row r="40" spans="1:2">
      <c r="B40" s="545" t="s">
        <v>223</v>
      </c>
    </row>
    <row r="41" spans="1:2">
      <c r="B41" s="546" t="s">
        <v>369</v>
      </c>
    </row>
    <row r="42" spans="1:2">
      <c r="B42" s="548">
        <v>82</v>
      </c>
    </row>
    <row r="43" spans="1:2">
      <c r="B43" s="549" t="s">
        <v>358</v>
      </c>
    </row>
    <row r="44" spans="1:2">
      <c r="B44" s="550" t="s">
        <v>220</v>
      </c>
    </row>
    <row r="45" spans="1:2">
      <c r="B45" s="551" t="s">
        <v>370</v>
      </c>
    </row>
    <row r="46" spans="1:2">
      <c r="B46" s="552" t="s">
        <v>360</v>
      </c>
    </row>
    <row r="47" spans="1:2">
      <c r="B47" s="550" t="s">
        <v>224</v>
      </c>
    </row>
    <row r="48" spans="1:2">
      <c r="B48" s="551" t="s">
        <v>371</v>
      </c>
    </row>
    <row r="49" spans="1:2" ht="15.75" thickBot="1">
      <c r="B49" s="553">
        <v>87</v>
      </c>
    </row>
    <row r="50" spans="1:2">
      <c r="A50" s="4">
        <v>4</v>
      </c>
      <c r="B50" s="543" t="s">
        <v>330</v>
      </c>
    </row>
    <row r="51" spans="1:2">
      <c r="B51" s="544" t="s">
        <v>358</v>
      </c>
    </row>
    <row r="52" spans="1:2">
      <c r="B52" s="545" t="s">
        <v>225</v>
      </c>
    </row>
    <row r="53" spans="1:2">
      <c r="B53" s="546" t="s">
        <v>372</v>
      </c>
    </row>
    <row r="54" spans="1:2">
      <c r="B54" s="547" t="s">
        <v>360</v>
      </c>
    </row>
    <row r="55" spans="1:2">
      <c r="B55" s="545" t="s">
        <v>231</v>
      </c>
    </row>
    <row r="56" spans="1:2">
      <c r="B56" s="546" t="s">
        <v>373</v>
      </c>
    </row>
    <row r="57" spans="1:2">
      <c r="B57" s="548">
        <v>91</v>
      </c>
    </row>
    <row r="58" spans="1:2">
      <c r="B58" s="549" t="s">
        <v>358</v>
      </c>
    </row>
    <row r="59" spans="1:2">
      <c r="B59" s="550" t="s">
        <v>226</v>
      </c>
    </row>
    <row r="60" spans="1:2">
      <c r="B60" s="551" t="s">
        <v>374</v>
      </c>
    </row>
    <row r="61" spans="1:2">
      <c r="B61" s="552" t="s">
        <v>360</v>
      </c>
    </row>
    <row r="62" spans="1:2">
      <c r="B62" s="550" t="s">
        <v>232</v>
      </c>
    </row>
    <row r="63" spans="1:2">
      <c r="B63" s="551" t="s">
        <v>375</v>
      </c>
    </row>
    <row r="64" spans="1:2" ht="15.75" thickBot="1">
      <c r="B64" s="553">
        <v>94</v>
      </c>
    </row>
    <row r="65" spans="1:6">
      <c r="A65" s="4">
        <v>5</v>
      </c>
      <c r="B65" s="543" t="s">
        <v>331</v>
      </c>
    </row>
    <row r="66" spans="1:6">
      <c r="B66" s="544" t="s">
        <v>358</v>
      </c>
    </row>
    <row r="67" spans="1:6">
      <c r="B67" s="545" t="s">
        <v>227</v>
      </c>
    </row>
    <row r="68" spans="1:6">
      <c r="B68" s="546" t="s">
        <v>376</v>
      </c>
    </row>
    <row r="69" spans="1:6">
      <c r="B69" s="547" t="s">
        <v>360</v>
      </c>
    </row>
    <row r="70" spans="1:6">
      <c r="B70" s="545" t="s">
        <v>233</v>
      </c>
    </row>
    <row r="71" spans="1:6">
      <c r="B71" s="546" t="s">
        <v>377</v>
      </c>
    </row>
    <row r="72" spans="1:6">
      <c r="B72" s="548">
        <v>97</v>
      </c>
    </row>
    <row r="73" spans="1:6">
      <c r="B73" s="549" t="s">
        <v>358</v>
      </c>
    </row>
    <row r="74" spans="1:6">
      <c r="B74" s="550" t="s">
        <v>228</v>
      </c>
    </row>
    <row r="75" spans="1:6">
      <c r="B75" s="551" t="s">
        <v>374</v>
      </c>
    </row>
    <row r="76" spans="1:6">
      <c r="B76" s="552" t="s">
        <v>360</v>
      </c>
    </row>
    <row r="77" spans="1:6">
      <c r="B77" s="552" t="s">
        <v>234</v>
      </c>
    </row>
    <row r="78" spans="1:6">
      <c r="B78" s="552" t="s">
        <v>378</v>
      </c>
    </row>
    <row r="79" spans="1:6" ht="15.75" thickBot="1">
      <c r="B79" s="552">
        <v>98</v>
      </c>
    </row>
    <row r="80" spans="1:6" ht="15.75" thickBot="1">
      <c r="A80" s="4">
        <v>6</v>
      </c>
      <c r="B80" s="560" t="s">
        <v>332</v>
      </c>
      <c r="F80" s="63"/>
    </row>
    <row r="81" spans="1:2">
      <c r="B81" s="545" t="s">
        <v>358</v>
      </c>
    </row>
    <row r="82" spans="1:2">
      <c r="B82" s="545" t="s">
        <v>229</v>
      </c>
    </row>
    <row r="83" spans="1:2">
      <c r="B83" s="546" t="s">
        <v>379</v>
      </c>
    </row>
    <row r="84" spans="1:2">
      <c r="B84" s="547" t="s">
        <v>360</v>
      </c>
    </row>
    <row r="85" spans="1:2">
      <c r="B85" s="545" t="s">
        <v>235</v>
      </c>
    </row>
    <row r="86" spans="1:2">
      <c r="B86" s="545" t="s">
        <v>380</v>
      </c>
    </row>
    <row r="87" spans="1:2">
      <c r="B87" s="561">
        <v>98</v>
      </c>
    </row>
    <row r="88" spans="1:2">
      <c r="B88" s="550" t="s">
        <v>358</v>
      </c>
    </row>
    <row r="89" spans="1:2">
      <c r="B89" s="550" t="s">
        <v>230</v>
      </c>
    </row>
    <row r="90" spans="1:2">
      <c r="B90" s="550" t="s">
        <v>372</v>
      </c>
    </row>
    <row r="91" spans="1:2">
      <c r="B91" s="550" t="s">
        <v>360</v>
      </c>
    </row>
    <row r="92" spans="1:2">
      <c r="B92" s="550" t="s">
        <v>236</v>
      </c>
    </row>
    <row r="93" spans="1:2">
      <c r="B93" s="550" t="s">
        <v>381</v>
      </c>
    </row>
    <row r="94" spans="1:2" ht="15.75" thickBot="1">
      <c r="B94" s="550">
        <v>97</v>
      </c>
    </row>
    <row r="95" spans="1:2" ht="15.75" thickBot="1">
      <c r="A95" s="4">
        <v>7</v>
      </c>
      <c r="B95" s="560" t="s">
        <v>333</v>
      </c>
    </row>
    <row r="96" spans="1:2">
      <c r="B96" s="545" t="s">
        <v>358</v>
      </c>
    </row>
    <row r="97" spans="1:2">
      <c r="B97" s="545" t="s">
        <v>237</v>
      </c>
    </row>
    <row r="98" spans="1:2">
      <c r="B98" s="546" t="s">
        <v>382</v>
      </c>
    </row>
    <row r="99" spans="1:2">
      <c r="B99" s="548" t="s">
        <v>360</v>
      </c>
    </row>
    <row r="100" spans="1:2">
      <c r="B100" s="549" t="s">
        <v>241</v>
      </c>
    </row>
    <row r="101" spans="1:2">
      <c r="B101" s="550" t="s">
        <v>383</v>
      </c>
    </row>
    <row r="102" spans="1:2">
      <c r="B102" s="551">
        <v>95</v>
      </c>
    </row>
    <row r="103" spans="1:2">
      <c r="B103" s="552" t="s">
        <v>358</v>
      </c>
    </row>
    <row r="104" spans="1:2">
      <c r="B104" s="550" t="s">
        <v>238</v>
      </c>
    </row>
    <row r="105" spans="1:2">
      <c r="B105" s="551" t="s">
        <v>384</v>
      </c>
    </row>
    <row r="106" spans="1:2" ht="15.75" thickBot="1">
      <c r="B106" s="553">
        <v>92</v>
      </c>
    </row>
    <row r="107" spans="1:2">
      <c r="A107" s="4">
        <v>8</v>
      </c>
      <c r="B107" s="543" t="s">
        <v>334</v>
      </c>
    </row>
    <row r="108" spans="1:2">
      <c r="B108" s="544" t="s">
        <v>360</v>
      </c>
    </row>
    <row r="109" spans="1:2">
      <c r="B109" s="545" t="s">
        <v>242</v>
      </c>
    </row>
    <row r="110" spans="1:2">
      <c r="B110" s="546" t="s">
        <v>385</v>
      </c>
    </row>
    <row r="111" spans="1:2">
      <c r="B111" s="547" t="s">
        <v>358</v>
      </c>
    </row>
    <row r="112" spans="1:2">
      <c r="B112" s="545" t="s">
        <v>213</v>
      </c>
    </row>
    <row r="113" spans="1:2">
      <c r="B113" s="546" t="s">
        <v>386</v>
      </c>
    </row>
    <row r="114" spans="1:2">
      <c r="B114" s="548">
        <v>88</v>
      </c>
    </row>
    <row r="115" spans="1:2">
      <c r="B115" s="549" t="s">
        <v>360</v>
      </c>
    </row>
    <row r="116" spans="1:2">
      <c r="B116" s="550" t="s">
        <v>243</v>
      </c>
    </row>
    <row r="117" spans="1:2">
      <c r="B117" s="551" t="s">
        <v>387</v>
      </c>
    </row>
    <row r="118" spans="1:2">
      <c r="B118" s="552" t="s">
        <v>358</v>
      </c>
    </row>
    <row r="119" spans="1:2">
      <c r="B119" s="550" t="s">
        <v>239</v>
      </c>
    </row>
    <row r="120" spans="1:2">
      <c r="B120" s="551" t="s">
        <v>388</v>
      </c>
    </row>
    <row r="121" spans="1:2" ht="15.75" thickBot="1">
      <c r="B121" s="553">
        <v>83</v>
      </c>
    </row>
    <row r="122" spans="1:2">
      <c r="A122" s="4">
        <v>9</v>
      </c>
      <c r="B122" s="543" t="s">
        <v>335</v>
      </c>
    </row>
    <row r="123" spans="1:2">
      <c r="B123" s="544" t="s">
        <v>360</v>
      </c>
    </row>
    <row r="124" spans="1:2">
      <c r="B124" s="545" t="s">
        <v>244</v>
      </c>
    </row>
    <row r="125" spans="1:2">
      <c r="B125" s="546" t="s">
        <v>367</v>
      </c>
    </row>
    <row r="126" spans="1:2">
      <c r="B126" s="547" t="s">
        <v>358</v>
      </c>
    </row>
    <row r="127" spans="1:2">
      <c r="B127" s="545" t="s">
        <v>221</v>
      </c>
    </row>
    <row r="128" spans="1:2">
      <c r="B128" s="546" t="s">
        <v>389</v>
      </c>
    </row>
    <row r="129" spans="1:2">
      <c r="B129" s="548">
        <v>78</v>
      </c>
    </row>
    <row r="130" spans="1:2">
      <c r="B130" s="549" t="s">
        <v>360</v>
      </c>
    </row>
    <row r="131" spans="1:2">
      <c r="B131" s="550" t="s">
        <v>245</v>
      </c>
    </row>
    <row r="132" spans="1:2">
      <c r="B132" s="551" t="s">
        <v>390</v>
      </c>
    </row>
    <row r="133" spans="1:2">
      <c r="B133" s="552" t="s">
        <v>358</v>
      </c>
    </row>
    <row r="134" spans="1:2">
      <c r="B134" s="550" t="s">
        <v>240</v>
      </c>
    </row>
    <row r="135" spans="1:2">
      <c r="B135" s="551" t="s">
        <v>391</v>
      </c>
    </row>
    <row r="136" spans="1:2" ht="15.75" thickBot="1">
      <c r="B136" s="553">
        <v>72</v>
      </c>
    </row>
    <row r="137" spans="1:2">
      <c r="A137" s="4">
        <v>10</v>
      </c>
      <c r="B137" s="543" t="s">
        <v>336</v>
      </c>
    </row>
    <row r="138" spans="1:2">
      <c r="B138" s="544" t="s">
        <v>360</v>
      </c>
    </row>
    <row r="139" spans="1:2">
      <c r="B139" s="545" t="s">
        <v>252</v>
      </c>
    </row>
    <row r="140" spans="1:2">
      <c r="B140" s="546" t="s">
        <v>392</v>
      </c>
    </row>
    <row r="141" spans="1:2">
      <c r="B141" s="547" t="s">
        <v>358</v>
      </c>
    </row>
    <row r="142" spans="1:2">
      <c r="B142" s="545" t="s">
        <v>246</v>
      </c>
    </row>
    <row r="143" spans="1:2">
      <c r="B143" s="546" t="s">
        <v>393</v>
      </c>
    </row>
    <row r="144" spans="1:2">
      <c r="B144" s="548">
        <v>67</v>
      </c>
    </row>
    <row r="145" spans="1:2">
      <c r="B145" s="549" t="s">
        <v>360</v>
      </c>
    </row>
    <row r="146" spans="1:2">
      <c r="B146" s="550" t="s">
        <v>253</v>
      </c>
    </row>
    <row r="147" spans="1:2">
      <c r="B147" s="551" t="s">
        <v>392</v>
      </c>
    </row>
    <row r="148" spans="1:2">
      <c r="B148" s="552" t="s">
        <v>358</v>
      </c>
    </row>
    <row r="149" spans="1:2">
      <c r="B149" s="550" t="s">
        <v>247</v>
      </c>
    </row>
    <row r="150" spans="1:2">
      <c r="B150" s="551" t="s">
        <v>394</v>
      </c>
    </row>
    <row r="151" spans="1:2" ht="15.75" thickBot="1">
      <c r="B151" s="553">
        <v>61</v>
      </c>
    </row>
    <row r="152" spans="1:2">
      <c r="A152" s="4">
        <v>11</v>
      </c>
      <c r="B152" s="543" t="s">
        <v>337</v>
      </c>
    </row>
    <row r="153" spans="1:2">
      <c r="B153" s="544" t="s">
        <v>360</v>
      </c>
    </row>
    <row r="154" spans="1:2">
      <c r="B154" s="545" t="s">
        <v>254</v>
      </c>
    </row>
    <row r="155" spans="1:2">
      <c r="B155" s="546" t="s">
        <v>395</v>
      </c>
    </row>
    <row r="156" spans="1:2">
      <c r="B156" s="547" t="s">
        <v>358</v>
      </c>
    </row>
    <row r="157" spans="1:2">
      <c r="B157" s="545" t="s">
        <v>248</v>
      </c>
    </row>
    <row r="158" spans="1:2">
      <c r="B158" s="546" t="s">
        <v>396</v>
      </c>
    </row>
    <row r="159" spans="1:2">
      <c r="B159" s="548">
        <v>57</v>
      </c>
    </row>
    <row r="160" spans="1:2">
      <c r="B160" s="549" t="s">
        <v>360</v>
      </c>
    </row>
    <row r="161" spans="1:2">
      <c r="B161" s="550" t="s">
        <v>255</v>
      </c>
    </row>
    <row r="162" spans="1:2">
      <c r="B162" s="551" t="s">
        <v>397</v>
      </c>
    </row>
    <row r="163" spans="1:2">
      <c r="B163" s="552" t="s">
        <v>358</v>
      </c>
    </row>
    <row r="164" spans="1:2">
      <c r="B164" s="550" t="s">
        <v>249</v>
      </c>
    </row>
    <row r="165" spans="1:2">
      <c r="B165" s="551" t="s">
        <v>398</v>
      </c>
    </row>
    <row r="166" spans="1:2" ht="15.75" thickBot="1">
      <c r="B166" s="553">
        <v>52</v>
      </c>
    </row>
    <row r="167" spans="1:2">
      <c r="A167" s="4">
        <v>12</v>
      </c>
      <c r="B167" s="543" t="s">
        <v>338</v>
      </c>
    </row>
    <row r="168" spans="1:2">
      <c r="B168" s="544" t="s">
        <v>360</v>
      </c>
    </row>
    <row r="169" spans="1:2">
      <c r="B169" s="545" t="s">
        <v>256</v>
      </c>
    </row>
    <row r="170" spans="1:2">
      <c r="B170" s="546" t="s">
        <v>399</v>
      </c>
    </row>
    <row r="171" spans="1:2">
      <c r="B171" s="547" t="s">
        <v>358</v>
      </c>
    </row>
    <row r="172" spans="1:2">
      <c r="B172" s="545" t="s">
        <v>250</v>
      </c>
    </row>
    <row r="173" spans="1:2">
      <c r="B173" s="546" t="s">
        <v>400</v>
      </c>
    </row>
    <row r="174" spans="1:2">
      <c r="B174" s="548">
        <v>49</v>
      </c>
    </row>
    <row r="175" spans="1:2">
      <c r="B175" s="549" t="s">
        <v>360</v>
      </c>
    </row>
    <row r="176" spans="1:2">
      <c r="B176" s="550" t="s">
        <v>257</v>
      </c>
    </row>
    <row r="177" spans="1:2">
      <c r="B177" s="551" t="s">
        <v>401</v>
      </c>
    </row>
    <row r="178" spans="1:2">
      <c r="B178" s="543" t="s">
        <v>358</v>
      </c>
    </row>
    <row r="179" spans="1:2">
      <c r="B179" s="544" t="s">
        <v>251</v>
      </c>
    </row>
    <row r="180" spans="1:2">
      <c r="B180" s="545" t="s">
        <v>402</v>
      </c>
    </row>
    <row r="181" spans="1:2">
      <c r="B181" s="546">
        <v>46</v>
      </c>
    </row>
    <row r="182" spans="1:2">
      <c r="A182" s="4">
        <v>13</v>
      </c>
      <c r="B182" s="547" t="s">
        <v>339</v>
      </c>
    </row>
    <row r="183" spans="1:2">
      <c r="B183" s="545" t="s">
        <v>360</v>
      </c>
    </row>
    <row r="184" spans="1:2">
      <c r="B184" s="546" t="s">
        <v>263</v>
      </c>
    </row>
    <row r="185" spans="1:2">
      <c r="B185" s="548" t="s">
        <v>403</v>
      </c>
    </row>
    <row r="186" spans="1:2">
      <c r="B186" s="549" t="s">
        <v>358</v>
      </c>
    </row>
    <row r="187" spans="1:2">
      <c r="B187" s="550" t="s">
        <v>258</v>
      </c>
    </row>
    <row r="188" spans="1:2">
      <c r="B188" s="551" t="s">
        <v>404</v>
      </c>
    </row>
    <row r="189" spans="1:2">
      <c r="B189" s="552">
        <v>45</v>
      </c>
    </row>
    <row r="190" spans="1:2">
      <c r="B190" s="550" t="s">
        <v>360</v>
      </c>
    </row>
    <row r="191" spans="1:2">
      <c r="B191" s="551" t="s">
        <v>264</v>
      </c>
    </row>
    <row r="192" spans="1:2" ht="15.75" thickBot="1">
      <c r="B192" s="553" t="s">
        <v>405</v>
      </c>
    </row>
    <row r="193" spans="1:2">
      <c r="A193" s="4">
        <v>14</v>
      </c>
      <c r="B193" s="543" t="s">
        <v>340</v>
      </c>
    </row>
    <row r="194" spans="1:2">
      <c r="B194" s="544" t="s">
        <v>358</v>
      </c>
    </row>
    <row r="195" spans="1:2">
      <c r="B195" s="545" t="s">
        <v>259</v>
      </c>
    </row>
    <row r="196" spans="1:2">
      <c r="B196" s="546" t="s">
        <v>406</v>
      </c>
    </row>
    <row r="197" spans="1:2">
      <c r="B197" s="547" t="s">
        <v>360</v>
      </c>
    </row>
    <row r="198" spans="1:2">
      <c r="B198" s="545" t="s">
        <v>265</v>
      </c>
    </row>
    <row r="199" spans="1:2">
      <c r="B199" s="546" t="s">
        <v>407</v>
      </c>
    </row>
    <row r="200" spans="1:2">
      <c r="B200" s="548">
        <v>44</v>
      </c>
    </row>
    <row r="201" spans="1:2">
      <c r="B201" s="549" t="s">
        <v>358</v>
      </c>
    </row>
    <row r="202" spans="1:2">
      <c r="B202" s="550" t="s">
        <v>260</v>
      </c>
    </row>
    <row r="203" spans="1:2">
      <c r="B203" s="551" t="s">
        <v>408</v>
      </c>
    </row>
    <row r="204" spans="1:2">
      <c r="B204" s="552" t="s">
        <v>360</v>
      </c>
    </row>
    <row r="205" spans="1:2">
      <c r="B205" s="550" t="s">
        <v>266</v>
      </c>
    </row>
    <row r="206" spans="1:2">
      <c r="B206" s="551" t="s">
        <v>409</v>
      </c>
    </row>
    <row r="207" spans="1:2" ht="15.75" thickBot="1">
      <c r="B207" s="553">
        <v>45</v>
      </c>
    </row>
    <row r="208" spans="1:2">
      <c r="A208" s="4">
        <v>15</v>
      </c>
      <c r="B208" s="543" t="s">
        <v>341</v>
      </c>
    </row>
    <row r="209" spans="1:2">
      <c r="B209" s="544" t="s">
        <v>358</v>
      </c>
    </row>
    <row r="210" spans="1:2">
      <c r="B210" s="545" t="s">
        <v>261</v>
      </c>
    </row>
    <row r="211" spans="1:2">
      <c r="B211" s="546" t="s">
        <v>408</v>
      </c>
    </row>
    <row r="212" spans="1:2">
      <c r="B212" s="547" t="s">
        <v>360</v>
      </c>
    </row>
    <row r="213" spans="1:2">
      <c r="B213" s="545" t="s">
        <v>267</v>
      </c>
    </row>
    <row r="214" spans="1:2">
      <c r="B214" s="546" t="s">
        <v>410</v>
      </c>
    </row>
    <row r="215" spans="1:2">
      <c r="B215" s="548">
        <v>47</v>
      </c>
    </row>
    <row r="216" spans="1:2">
      <c r="B216" s="549" t="s">
        <v>358</v>
      </c>
    </row>
    <row r="217" spans="1:2">
      <c r="B217" s="550" t="s">
        <v>262</v>
      </c>
    </row>
    <row r="218" spans="1:2">
      <c r="B218" s="551" t="s">
        <v>411</v>
      </c>
    </row>
    <row r="219" spans="1:2">
      <c r="B219" s="552" t="s">
        <v>360</v>
      </c>
    </row>
    <row r="220" spans="1:2">
      <c r="B220" s="550" t="s">
        <v>268</v>
      </c>
    </row>
    <row r="221" spans="1:2">
      <c r="B221" s="551" t="s">
        <v>412</v>
      </c>
    </row>
    <row r="222" spans="1:2" ht="15.75" thickBot="1">
      <c r="B222" s="553">
        <v>49</v>
      </c>
    </row>
    <row r="223" spans="1:2">
      <c r="A223" s="4">
        <v>16</v>
      </c>
      <c r="B223" s="543" t="s">
        <v>342</v>
      </c>
    </row>
    <row r="224" spans="1:2">
      <c r="B224" s="544" t="s">
        <v>358</v>
      </c>
    </row>
    <row r="225" spans="1:2">
      <c r="B225" s="545" t="s">
        <v>269</v>
      </c>
    </row>
    <row r="226" spans="1:2">
      <c r="B226" s="546" t="s">
        <v>413</v>
      </c>
    </row>
    <row r="227" spans="1:2">
      <c r="B227" s="547" t="s">
        <v>360</v>
      </c>
    </row>
    <row r="228" spans="1:2">
      <c r="B228" s="545" t="s">
        <v>275</v>
      </c>
    </row>
    <row r="229" spans="1:2">
      <c r="B229" s="546" t="s">
        <v>412</v>
      </c>
    </row>
    <row r="230" spans="1:2">
      <c r="B230" s="548">
        <v>51</v>
      </c>
    </row>
    <row r="231" spans="1:2">
      <c r="B231" s="549" t="s">
        <v>358</v>
      </c>
    </row>
    <row r="232" spans="1:2">
      <c r="B232" s="550" t="s">
        <v>270</v>
      </c>
    </row>
    <row r="233" spans="1:2">
      <c r="B233" s="551" t="s">
        <v>413</v>
      </c>
    </row>
    <row r="234" spans="1:2">
      <c r="B234" s="552" t="s">
        <v>360</v>
      </c>
    </row>
    <row r="235" spans="1:2">
      <c r="B235" s="550" t="s">
        <v>240</v>
      </c>
    </row>
    <row r="236" spans="1:2">
      <c r="B236" s="551" t="s">
        <v>414</v>
      </c>
    </row>
    <row r="237" spans="1:2" ht="15.75" thickBot="1">
      <c r="B237" s="553">
        <v>54</v>
      </c>
    </row>
    <row r="238" spans="1:2">
      <c r="A238" s="4">
        <v>17</v>
      </c>
      <c r="B238" s="543" t="s">
        <v>343</v>
      </c>
    </row>
    <row r="239" spans="1:2">
      <c r="B239" s="544" t="s">
        <v>358</v>
      </c>
    </row>
    <row r="240" spans="1:2">
      <c r="B240" s="545" t="s">
        <v>271</v>
      </c>
    </row>
    <row r="241" spans="1:2">
      <c r="B241" s="546" t="s">
        <v>415</v>
      </c>
    </row>
    <row r="242" spans="1:2">
      <c r="B242" s="547" t="s">
        <v>360</v>
      </c>
    </row>
    <row r="243" spans="1:2">
      <c r="B243" s="545" t="s">
        <v>276</v>
      </c>
    </row>
    <row r="244" spans="1:2">
      <c r="B244" s="546" t="s">
        <v>416</v>
      </c>
    </row>
    <row r="245" spans="1:2">
      <c r="B245" s="548">
        <v>57</v>
      </c>
    </row>
    <row r="246" spans="1:2">
      <c r="B246" s="549" t="s">
        <v>358</v>
      </c>
    </row>
    <row r="247" spans="1:2">
      <c r="B247" s="550" t="s">
        <v>272</v>
      </c>
    </row>
    <row r="248" spans="1:2">
      <c r="B248" s="551" t="s">
        <v>417</v>
      </c>
    </row>
    <row r="249" spans="1:2">
      <c r="B249" s="552" t="s">
        <v>360</v>
      </c>
    </row>
    <row r="250" spans="1:2">
      <c r="B250" s="550" t="s">
        <v>277</v>
      </c>
    </row>
    <row r="251" spans="1:2">
      <c r="B251" s="551" t="s">
        <v>418</v>
      </c>
    </row>
    <row r="252" spans="1:2" ht="15.75" thickBot="1">
      <c r="B252" s="553">
        <v>60</v>
      </c>
    </row>
    <row r="253" spans="1:2">
      <c r="A253" s="4">
        <v>18</v>
      </c>
      <c r="B253" s="543" t="s">
        <v>344</v>
      </c>
    </row>
    <row r="254" spans="1:2">
      <c r="B254" s="544" t="s">
        <v>358</v>
      </c>
    </row>
    <row r="255" spans="1:2">
      <c r="B255" s="545" t="s">
        <v>273</v>
      </c>
    </row>
    <row r="256" spans="1:2">
      <c r="B256" s="546" t="s">
        <v>419</v>
      </c>
    </row>
    <row r="257" spans="1:2">
      <c r="B257" s="547" t="s">
        <v>360</v>
      </c>
    </row>
    <row r="258" spans="1:2">
      <c r="B258" s="545" t="s">
        <v>278</v>
      </c>
    </row>
    <row r="259" spans="1:2">
      <c r="B259" s="546" t="s">
        <v>397</v>
      </c>
    </row>
    <row r="260" spans="1:2">
      <c r="B260" s="548">
        <v>63</v>
      </c>
    </row>
    <row r="261" spans="1:2">
      <c r="B261" s="549" t="s">
        <v>358</v>
      </c>
    </row>
    <row r="262" spans="1:2">
      <c r="B262" s="550" t="s">
        <v>274</v>
      </c>
    </row>
    <row r="263" spans="1:2">
      <c r="B263" s="551" t="s">
        <v>420</v>
      </c>
    </row>
    <row r="264" spans="1:2">
      <c r="B264" s="552" t="s">
        <v>360</v>
      </c>
    </row>
    <row r="265" spans="1:2">
      <c r="B265" s="550" t="s">
        <v>279</v>
      </c>
    </row>
    <row r="266" spans="1:2">
      <c r="B266" s="551" t="s">
        <v>421</v>
      </c>
    </row>
    <row r="267" spans="1:2" ht="15.75" thickBot="1">
      <c r="B267" s="553">
        <v>65</v>
      </c>
    </row>
    <row r="268" spans="1:2">
      <c r="A268" s="4">
        <v>19</v>
      </c>
      <c r="B268" s="543" t="s">
        <v>345</v>
      </c>
    </row>
    <row r="269" spans="1:2">
      <c r="B269" s="544" t="s">
        <v>358</v>
      </c>
    </row>
    <row r="270" spans="1:2">
      <c r="B270" s="545" t="s">
        <v>280</v>
      </c>
    </row>
    <row r="271" spans="1:2">
      <c r="B271" s="546" t="s">
        <v>422</v>
      </c>
    </row>
    <row r="272" spans="1:2">
      <c r="B272" s="547" t="s">
        <v>360</v>
      </c>
    </row>
    <row r="273" spans="1:2">
      <c r="B273" s="545" t="s">
        <v>285</v>
      </c>
    </row>
    <row r="274" spans="1:2">
      <c r="B274" s="546" t="s">
        <v>423</v>
      </c>
    </row>
    <row r="275" spans="1:2">
      <c r="B275" s="548">
        <v>67</v>
      </c>
    </row>
    <row r="276" spans="1:2">
      <c r="B276" s="549" t="s">
        <v>358</v>
      </c>
    </row>
    <row r="277" spans="1:2">
      <c r="B277" s="550" t="s">
        <v>281</v>
      </c>
    </row>
    <row r="278" spans="1:2">
      <c r="B278" s="551" t="s">
        <v>424</v>
      </c>
    </row>
    <row r="279" spans="1:2">
      <c r="B279" s="552" t="s">
        <v>360</v>
      </c>
    </row>
    <row r="280" spans="1:2">
      <c r="B280" s="550" t="s">
        <v>286</v>
      </c>
    </row>
    <row r="281" spans="1:2">
      <c r="B281" s="551" t="s">
        <v>425</v>
      </c>
    </row>
    <row r="282" spans="1:2" ht="15.75" thickBot="1">
      <c r="B282" s="553">
        <v>69</v>
      </c>
    </row>
    <row r="283" spans="1:2">
      <c r="A283" s="4">
        <v>20</v>
      </c>
      <c r="B283" s="543" t="s">
        <v>346</v>
      </c>
    </row>
    <row r="284" spans="1:2">
      <c r="B284" s="544" t="s">
        <v>358</v>
      </c>
    </row>
    <row r="285" spans="1:2">
      <c r="B285" s="545" t="s">
        <v>282</v>
      </c>
    </row>
    <row r="286" spans="1:2">
      <c r="B286" s="546" t="s">
        <v>426</v>
      </c>
    </row>
    <row r="287" spans="1:2">
      <c r="B287" s="547" t="s">
        <v>360</v>
      </c>
    </row>
    <row r="288" spans="1:2">
      <c r="B288" s="545" t="s">
        <v>287</v>
      </c>
    </row>
    <row r="289" spans="1:4">
      <c r="B289" s="546" t="s">
        <v>427</v>
      </c>
    </row>
    <row r="290" spans="1:4">
      <c r="B290" s="548">
        <v>71</v>
      </c>
    </row>
    <row r="291" spans="1:4">
      <c r="B291" s="549" t="s">
        <v>358</v>
      </c>
      <c r="D291" s="559" t="s">
        <v>456</v>
      </c>
    </row>
    <row r="292" spans="1:4">
      <c r="B292" s="550" t="s">
        <v>228</v>
      </c>
    </row>
    <row r="293" spans="1:4">
      <c r="B293" s="551" t="s">
        <v>428</v>
      </c>
    </row>
    <row r="294" spans="1:4">
      <c r="B294" s="552" t="s">
        <v>360</v>
      </c>
    </row>
    <row r="295" spans="1:4">
      <c r="B295" s="543" t="s">
        <v>288</v>
      </c>
    </row>
    <row r="296" spans="1:4">
      <c r="B296" s="544" t="s">
        <v>363</v>
      </c>
    </row>
    <row r="297" spans="1:4">
      <c r="B297" s="545">
        <v>72</v>
      </c>
    </row>
    <row r="298" spans="1:4">
      <c r="A298" s="4">
        <v>21</v>
      </c>
      <c r="B298" s="546" t="s">
        <v>347</v>
      </c>
    </row>
    <row r="299" spans="1:4">
      <c r="B299" s="547" t="s">
        <v>358</v>
      </c>
    </row>
    <row r="300" spans="1:4">
      <c r="B300" s="545" t="s">
        <v>283</v>
      </c>
    </row>
    <row r="301" spans="1:4">
      <c r="B301" s="546" t="s">
        <v>429</v>
      </c>
    </row>
    <row r="302" spans="1:4">
      <c r="B302" s="548" t="s">
        <v>360</v>
      </c>
    </row>
    <row r="303" spans="1:4">
      <c r="B303" s="549" t="s">
        <v>289</v>
      </c>
    </row>
    <row r="304" spans="1:4">
      <c r="B304" s="550" t="s">
        <v>430</v>
      </c>
    </row>
    <row r="305" spans="1:2">
      <c r="B305" s="551">
        <v>73</v>
      </c>
    </row>
    <row r="306" spans="1:2">
      <c r="B306" s="552" t="s">
        <v>358</v>
      </c>
    </row>
    <row r="307" spans="1:2">
      <c r="B307" s="550" t="s">
        <v>284</v>
      </c>
    </row>
    <row r="308" spans="1:2">
      <c r="B308" s="551" t="s">
        <v>431</v>
      </c>
    </row>
    <row r="309" spans="1:2" ht="15.75" thickBot="1">
      <c r="B309" s="553" t="s">
        <v>360</v>
      </c>
    </row>
    <row r="310" spans="1:2">
      <c r="B310" s="543" t="s">
        <v>290</v>
      </c>
    </row>
    <row r="311" spans="1:2">
      <c r="B311" s="544" t="s">
        <v>432</v>
      </c>
    </row>
    <row r="312" spans="1:2">
      <c r="B312" s="545">
        <v>73</v>
      </c>
    </row>
    <row r="313" spans="1:2">
      <c r="A313" s="4">
        <v>22</v>
      </c>
      <c r="B313" s="546" t="s">
        <v>348</v>
      </c>
    </row>
    <row r="314" spans="1:2">
      <c r="B314" s="547" t="s">
        <v>358</v>
      </c>
    </row>
    <row r="315" spans="1:2">
      <c r="B315" s="545" t="s">
        <v>291</v>
      </c>
    </row>
    <row r="316" spans="1:2">
      <c r="B316" s="546" t="s">
        <v>433</v>
      </c>
    </row>
    <row r="317" spans="1:2">
      <c r="B317" s="548" t="s">
        <v>360</v>
      </c>
    </row>
    <row r="318" spans="1:2">
      <c r="B318" s="549" t="s">
        <v>297</v>
      </c>
    </row>
    <row r="319" spans="1:2">
      <c r="B319" s="550" t="s">
        <v>434</v>
      </c>
    </row>
    <row r="320" spans="1:2">
      <c r="B320" s="551">
        <v>73</v>
      </c>
    </row>
    <row r="321" spans="1:2">
      <c r="B321" s="552" t="s">
        <v>358</v>
      </c>
    </row>
    <row r="322" spans="1:2">
      <c r="B322" s="550" t="s">
        <v>292</v>
      </c>
    </row>
    <row r="323" spans="1:2">
      <c r="B323" s="551" t="s">
        <v>393</v>
      </c>
    </row>
    <row r="324" spans="1:2" ht="15.75" thickBot="1">
      <c r="B324" s="553">
        <v>73</v>
      </c>
    </row>
    <row r="325" spans="1:2">
      <c r="B325" s="543" t="s">
        <v>349</v>
      </c>
    </row>
    <row r="326" spans="1:2">
      <c r="B326" s="544" t="s">
        <v>360</v>
      </c>
    </row>
    <row r="327" spans="1:2">
      <c r="B327" s="545" t="s">
        <v>298</v>
      </c>
    </row>
    <row r="328" spans="1:2">
      <c r="B328" s="546" t="s">
        <v>435</v>
      </c>
    </row>
    <row r="329" spans="1:2">
      <c r="A329" s="4">
        <v>23</v>
      </c>
      <c r="B329" s="547" t="s">
        <v>358</v>
      </c>
    </row>
    <row r="330" spans="1:2">
      <c r="B330" s="545" t="s">
        <v>293</v>
      </c>
    </row>
    <row r="331" spans="1:2">
      <c r="B331" s="546" t="s">
        <v>389</v>
      </c>
    </row>
    <row r="332" spans="1:2">
      <c r="B332" s="548">
        <v>72</v>
      </c>
    </row>
    <row r="333" spans="1:2">
      <c r="B333" s="549" t="s">
        <v>360</v>
      </c>
    </row>
    <row r="334" spans="1:2">
      <c r="B334" s="550" t="s">
        <v>299</v>
      </c>
    </row>
    <row r="335" spans="1:2">
      <c r="B335" s="551" t="s">
        <v>436</v>
      </c>
    </row>
    <row r="336" spans="1:2">
      <c r="B336" s="552" t="s">
        <v>358</v>
      </c>
    </row>
    <row r="337" spans="1:2">
      <c r="B337" s="550" t="s">
        <v>294</v>
      </c>
    </row>
    <row r="338" spans="1:2">
      <c r="B338" s="551" t="s">
        <v>437</v>
      </c>
    </row>
    <row r="339" spans="1:2" ht="15.75" thickBot="1">
      <c r="B339" s="553">
        <v>71</v>
      </c>
    </row>
    <row r="340" spans="1:2">
      <c r="A340" s="4">
        <v>24</v>
      </c>
      <c r="B340" s="543" t="s">
        <v>350</v>
      </c>
    </row>
    <row r="341" spans="1:2">
      <c r="B341" s="544" t="s">
        <v>360</v>
      </c>
    </row>
    <row r="342" spans="1:2">
      <c r="B342" s="545" t="s">
        <v>300</v>
      </c>
    </row>
    <row r="343" spans="1:2">
      <c r="B343" s="546" t="s">
        <v>438</v>
      </c>
    </row>
    <row r="344" spans="1:2">
      <c r="B344" s="547" t="s">
        <v>358</v>
      </c>
    </row>
    <row r="345" spans="1:2">
      <c r="B345" s="545" t="s">
        <v>295</v>
      </c>
    </row>
    <row r="346" spans="1:2">
      <c r="B346" s="546" t="s">
        <v>362</v>
      </c>
    </row>
    <row r="347" spans="1:2">
      <c r="B347" s="548">
        <v>70</v>
      </c>
    </row>
    <row r="348" spans="1:2">
      <c r="B348" s="549" t="s">
        <v>360</v>
      </c>
    </row>
    <row r="349" spans="1:2">
      <c r="B349" s="550" t="s">
        <v>301</v>
      </c>
    </row>
    <row r="350" spans="1:2">
      <c r="B350" s="551" t="s">
        <v>439</v>
      </c>
    </row>
    <row r="351" spans="1:2">
      <c r="B351" s="552" t="s">
        <v>358</v>
      </c>
    </row>
    <row r="352" spans="1:2">
      <c r="B352" s="550" t="s">
        <v>296</v>
      </c>
    </row>
    <row r="353" spans="1:2">
      <c r="B353" s="551" t="s">
        <v>391</v>
      </c>
    </row>
    <row r="354" spans="1:2" ht="15.75" thickBot="1">
      <c r="B354" s="553">
        <v>68</v>
      </c>
    </row>
    <row r="355" spans="1:2">
      <c r="A355" s="4">
        <v>25</v>
      </c>
      <c r="B355" s="543" t="s">
        <v>351</v>
      </c>
    </row>
    <row r="356" spans="1:2">
      <c r="B356" s="544" t="s">
        <v>360</v>
      </c>
    </row>
    <row r="357" spans="1:2">
      <c r="B357" s="545" t="s">
        <v>308</v>
      </c>
    </row>
    <row r="358" spans="1:2">
      <c r="B358" s="546" t="s">
        <v>440</v>
      </c>
    </row>
    <row r="359" spans="1:2">
      <c r="B359" s="547" t="s">
        <v>358</v>
      </c>
    </row>
    <row r="360" spans="1:2">
      <c r="B360" s="545" t="s">
        <v>302</v>
      </c>
    </row>
    <row r="361" spans="1:2">
      <c r="B361" s="546" t="s">
        <v>441</v>
      </c>
    </row>
    <row r="362" spans="1:2">
      <c r="B362" s="548">
        <v>66</v>
      </c>
    </row>
    <row r="363" spans="1:2">
      <c r="B363" s="549" t="s">
        <v>360</v>
      </c>
    </row>
    <row r="364" spans="1:2">
      <c r="B364" s="550" t="s">
        <v>309</v>
      </c>
    </row>
    <row r="365" spans="1:2">
      <c r="B365" s="551" t="s">
        <v>442</v>
      </c>
    </row>
    <row r="366" spans="1:2">
      <c r="B366" s="552" t="s">
        <v>358</v>
      </c>
    </row>
    <row r="367" spans="1:2">
      <c r="B367" s="550" t="s">
        <v>303</v>
      </c>
    </row>
    <row r="368" spans="1:2">
      <c r="B368" s="551" t="s">
        <v>443</v>
      </c>
    </row>
    <row r="369" spans="1:2" ht="15.75" thickBot="1">
      <c r="B369" s="553">
        <v>64</v>
      </c>
    </row>
    <row r="370" spans="1:2">
      <c r="A370" s="4">
        <v>26</v>
      </c>
      <c r="B370" s="543" t="s">
        <v>352</v>
      </c>
    </row>
    <row r="371" spans="1:2">
      <c r="B371" s="544" t="s">
        <v>360</v>
      </c>
    </row>
    <row r="372" spans="1:2">
      <c r="B372" s="545" t="s">
        <v>310</v>
      </c>
    </row>
    <row r="373" spans="1:2">
      <c r="B373" s="546" t="s">
        <v>397</v>
      </c>
    </row>
    <row r="374" spans="1:2">
      <c r="B374" s="547" t="s">
        <v>358</v>
      </c>
    </row>
    <row r="375" spans="1:2">
      <c r="B375" s="545" t="s">
        <v>304</v>
      </c>
    </row>
    <row r="376" spans="1:2">
      <c r="B376" s="546" t="s">
        <v>424</v>
      </c>
    </row>
    <row r="377" spans="1:2">
      <c r="B377" s="548">
        <v>61</v>
      </c>
    </row>
    <row r="378" spans="1:2">
      <c r="B378" s="549" t="s">
        <v>360</v>
      </c>
    </row>
    <row r="379" spans="1:2">
      <c r="B379" s="550" t="s">
        <v>311</v>
      </c>
    </row>
    <row r="380" spans="1:2">
      <c r="B380" s="551" t="s">
        <v>421</v>
      </c>
    </row>
    <row r="381" spans="1:2">
      <c r="B381" s="552" t="s">
        <v>358</v>
      </c>
    </row>
    <row r="382" spans="1:2">
      <c r="B382" s="550" t="s">
        <v>305</v>
      </c>
    </row>
    <row r="383" spans="1:2">
      <c r="B383" s="551" t="s">
        <v>394</v>
      </c>
    </row>
    <row r="384" spans="1:2" ht="15.75" thickBot="1">
      <c r="B384" s="553">
        <v>59</v>
      </c>
    </row>
    <row r="385" spans="1:2">
      <c r="A385" s="4">
        <v>27</v>
      </c>
      <c r="B385" s="543" t="s">
        <v>353</v>
      </c>
    </row>
    <row r="386" spans="1:2">
      <c r="B386" s="544" t="s">
        <v>360</v>
      </c>
    </row>
    <row r="387" spans="1:2">
      <c r="B387" s="545" t="s">
        <v>312</v>
      </c>
    </row>
    <row r="388" spans="1:2">
      <c r="B388" s="546" t="s">
        <v>444</v>
      </c>
    </row>
    <row r="389" spans="1:2">
      <c r="B389" s="547" t="s">
        <v>358</v>
      </c>
    </row>
    <row r="390" spans="1:2">
      <c r="B390" s="545" t="s">
        <v>306</v>
      </c>
    </row>
    <row r="391" spans="1:2">
      <c r="B391" s="546" t="s">
        <v>391</v>
      </c>
    </row>
    <row r="392" spans="1:2">
      <c r="B392" s="548">
        <v>57</v>
      </c>
    </row>
    <row r="393" spans="1:2">
      <c r="B393" s="549" t="s">
        <v>360</v>
      </c>
    </row>
    <row r="394" spans="1:2">
      <c r="B394" s="550" t="s">
        <v>313</v>
      </c>
    </row>
    <row r="395" spans="1:2">
      <c r="B395" s="551" t="s">
        <v>418</v>
      </c>
    </row>
    <row r="396" spans="1:2">
      <c r="B396" s="543" t="s">
        <v>358</v>
      </c>
    </row>
    <row r="397" spans="1:2">
      <c r="B397" s="544" t="s">
        <v>307</v>
      </c>
    </row>
    <row r="398" spans="1:2">
      <c r="B398" s="545" t="s">
        <v>445</v>
      </c>
    </row>
    <row r="399" spans="1:2">
      <c r="B399" s="546">
        <v>55</v>
      </c>
    </row>
    <row r="400" spans="1:2">
      <c r="A400" s="4">
        <v>28</v>
      </c>
      <c r="B400" s="547" t="s">
        <v>354</v>
      </c>
    </row>
    <row r="401" spans="1:2">
      <c r="B401" s="545" t="s">
        <v>360</v>
      </c>
    </row>
    <row r="402" spans="1:2">
      <c r="B402" s="546" t="s">
        <v>319</v>
      </c>
    </row>
    <row r="403" spans="1:2">
      <c r="B403" s="548" t="s">
        <v>446</v>
      </c>
    </row>
    <row r="404" spans="1:2">
      <c r="B404" s="549" t="s">
        <v>358</v>
      </c>
    </row>
    <row r="405" spans="1:2">
      <c r="B405" s="550" t="s">
        <v>314</v>
      </c>
    </row>
    <row r="406" spans="1:2">
      <c r="B406" s="551" t="s">
        <v>396</v>
      </c>
    </row>
    <row r="407" spans="1:2">
      <c r="B407" s="552">
        <v>53</v>
      </c>
    </row>
    <row r="408" spans="1:2">
      <c r="B408" s="550" t="s">
        <v>360</v>
      </c>
    </row>
    <row r="409" spans="1:2">
      <c r="B409" s="551" t="s">
        <v>320</v>
      </c>
    </row>
    <row r="410" spans="1:2" ht="15.75" thickBot="1">
      <c r="B410" s="553" t="s">
        <v>444</v>
      </c>
    </row>
    <row r="411" spans="1:2">
      <c r="B411" s="543" t="s">
        <v>358</v>
      </c>
    </row>
    <row r="412" spans="1:2">
      <c r="B412" s="544" t="s">
        <v>315</v>
      </c>
    </row>
    <row r="413" spans="1:2">
      <c r="B413" s="545" t="s">
        <v>447</v>
      </c>
    </row>
    <row r="414" spans="1:2">
      <c r="B414" s="546">
        <v>52</v>
      </c>
    </row>
    <row r="415" spans="1:2">
      <c r="A415" s="4">
        <v>29</v>
      </c>
      <c r="B415" s="547" t="s">
        <v>355</v>
      </c>
    </row>
    <row r="416" spans="1:2">
      <c r="B416" s="545" t="s">
        <v>360</v>
      </c>
    </row>
    <row r="417" spans="1:2">
      <c r="B417" s="546" t="s">
        <v>454</v>
      </c>
    </row>
    <row r="418" spans="1:2">
      <c r="B418" s="548" t="s">
        <v>448</v>
      </c>
    </row>
    <row r="419" spans="1:2">
      <c r="B419" s="549" t="s">
        <v>358</v>
      </c>
    </row>
    <row r="420" spans="1:2">
      <c r="B420" s="550" t="s">
        <v>316</v>
      </c>
    </row>
    <row r="421" spans="1:2">
      <c r="B421" s="551" t="s">
        <v>417</v>
      </c>
    </row>
    <row r="422" spans="1:2">
      <c r="B422" s="552">
        <v>53</v>
      </c>
    </row>
    <row r="423" spans="1:2">
      <c r="B423" s="550" t="s">
        <v>360</v>
      </c>
    </row>
    <row r="424" spans="1:2">
      <c r="B424" s="551" t="s">
        <v>321</v>
      </c>
    </row>
    <row r="425" spans="1:2" ht="15.75" thickBot="1">
      <c r="B425" s="553" t="s">
        <v>444</v>
      </c>
    </row>
    <row r="426" spans="1:2">
      <c r="A426" s="4">
        <v>30</v>
      </c>
      <c r="B426" s="543" t="s">
        <v>356</v>
      </c>
    </row>
    <row r="427" spans="1:2">
      <c r="B427" s="544" t="s">
        <v>358</v>
      </c>
    </row>
    <row r="428" spans="1:2">
      <c r="B428" s="545" t="s">
        <v>317</v>
      </c>
    </row>
    <row r="429" spans="1:2">
      <c r="B429" s="546" t="s">
        <v>449</v>
      </c>
    </row>
    <row r="430" spans="1:2">
      <c r="B430" s="547" t="s">
        <v>360</v>
      </c>
    </row>
    <row r="431" spans="1:2">
      <c r="B431" s="545" t="s">
        <v>322</v>
      </c>
    </row>
    <row r="432" spans="1:2">
      <c r="B432" s="546" t="s">
        <v>450</v>
      </c>
    </row>
    <row r="433" spans="1:2">
      <c r="B433" s="548">
        <v>54</v>
      </c>
    </row>
    <row r="434" spans="1:2">
      <c r="B434" s="549" t="s">
        <v>358</v>
      </c>
    </row>
    <row r="435" spans="1:2">
      <c r="B435" s="550" t="s">
        <v>318</v>
      </c>
    </row>
    <row r="436" spans="1:2">
      <c r="B436" s="551" t="s">
        <v>451</v>
      </c>
    </row>
    <row r="437" spans="1:2">
      <c r="B437" s="552" t="s">
        <v>360</v>
      </c>
    </row>
    <row r="438" spans="1:2">
      <c r="B438" s="550" t="s">
        <v>323</v>
      </c>
    </row>
    <row r="439" spans="1:2">
      <c r="B439" s="551" t="s">
        <v>452</v>
      </c>
    </row>
    <row r="440" spans="1:2" ht="15.75" thickBot="1">
      <c r="B440" s="553">
        <v>56</v>
      </c>
    </row>
    <row r="441" spans="1:2">
      <c r="A441" s="4">
        <v>31</v>
      </c>
      <c r="B441" s="543" t="s">
        <v>357</v>
      </c>
    </row>
    <row r="442" spans="1:2">
      <c r="B442" s="544" t="s">
        <v>358</v>
      </c>
    </row>
    <row r="443" spans="1:2">
      <c r="B443" s="545" t="s">
        <v>324</v>
      </c>
    </row>
    <row r="444" spans="1:2">
      <c r="B444" s="546" t="s">
        <v>451</v>
      </c>
    </row>
    <row r="445" spans="1:2">
      <c r="B445" s="547" t="s">
        <v>360</v>
      </c>
    </row>
    <row r="446" spans="1:2">
      <c r="B446" s="545" t="s">
        <v>325</v>
      </c>
    </row>
    <row r="447" spans="1:2">
      <c r="B447" s="546" t="s">
        <v>421</v>
      </c>
    </row>
    <row r="448" spans="1:2">
      <c r="B448" s="548">
        <v>60</v>
      </c>
    </row>
    <row r="449" spans="2:10">
      <c r="B449" s="549" t="s">
        <v>358</v>
      </c>
    </row>
    <row r="450" spans="2:10">
      <c r="B450" s="550" t="s">
        <v>326</v>
      </c>
    </row>
    <row r="451" spans="2:10">
      <c r="B451" s="551" t="s">
        <v>441</v>
      </c>
    </row>
    <row r="452" spans="2:10">
      <c r="B452" s="552" t="s">
        <v>360</v>
      </c>
    </row>
    <row r="453" spans="2:10">
      <c r="B453" s="550" t="s">
        <v>327</v>
      </c>
    </row>
    <row r="454" spans="2:10">
      <c r="B454" s="551" t="s">
        <v>363</v>
      </c>
    </row>
    <row r="455" spans="2:10" ht="15.75" thickBot="1">
      <c r="B455" s="553">
        <v>64</v>
      </c>
    </row>
    <row r="456" spans="2:10">
      <c r="B456" t="s">
        <v>357</v>
      </c>
    </row>
    <row r="457" spans="2:10">
      <c r="B457" t="s">
        <v>358</v>
      </c>
    </row>
    <row r="458" spans="2:10">
      <c r="B458" t="s">
        <v>324</v>
      </c>
    </row>
    <row r="459" spans="2:10">
      <c r="B459" t="s">
        <v>451</v>
      </c>
    </row>
    <row r="460" spans="2:10">
      <c r="B460" t="s">
        <v>360</v>
      </c>
    </row>
    <row r="461" spans="2:10">
      <c r="B461" t="s">
        <v>325</v>
      </c>
      <c r="J461" s="4">
        <v>8</v>
      </c>
    </row>
    <row r="462" spans="2:10">
      <c r="B462" t="s">
        <v>421</v>
      </c>
    </row>
    <row r="463" spans="2:10">
      <c r="B463">
        <v>60</v>
      </c>
    </row>
    <row r="464" spans="2:10">
      <c r="B464" t="s">
        <v>358</v>
      </c>
    </row>
    <row r="465" spans="2:2">
      <c r="B465" t="s">
        <v>326</v>
      </c>
    </row>
    <row r="466" spans="2:2">
      <c r="B466" t="s">
        <v>441</v>
      </c>
    </row>
    <row r="467" spans="2:2">
      <c r="B467" t="s">
        <v>360</v>
      </c>
    </row>
    <row r="468" spans="2:2">
      <c r="B468" t="s">
        <v>327</v>
      </c>
    </row>
    <row r="469" spans="2:2">
      <c r="B469" t="s">
        <v>363</v>
      </c>
    </row>
    <row r="470" spans="2:2">
      <c r="B470">
        <v>64</v>
      </c>
    </row>
    <row r="471" spans="2:2">
      <c r="B471" t="s">
        <v>327</v>
      </c>
    </row>
    <row r="472" spans="2:2">
      <c r="B472" t="s">
        <v>363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R1:AH455"/>
  <sheetViews>
    <sheetView showGridLines="0" zoomScaleNormal="100" workbookViewId="0">
      <pane xSplit="18" ySplit="4" topLeftCell="S8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B20" sqref="AB20"/>
    </sheetView>
  </sheetViews>
  <sheetFormatPr baseColWidth="10" defaultRowHeight="15"/>
  <cols>
    <col min="1" max="17" width="4.7109375" style="4" customWidth="1"/>
    <col min="18" max="18" width="15.85546875" style="4" bestFit="1" customWidth="1"/>
    <col min="19" max="19" width="15.7109375" style="4" customWidth="1"/>
    <col min="20" max="20" width="8.7109375" style="4" customWidth="1"/>
    <col min="21" max="21" width="8.140625" style="4" customWidth="1"/>
    <col min="22" max="22" width="7.7109375" style="4" customWidth="1"/>
    <col min="23" max="54" width="4.7109375" style="4" customWidth="1"/>
    <col min="55" max="16384" width="11.42578125" style="4"/>
  </cols>
  <sheetData>
    <row r="1" spans="18:34">
      <c r="R1" s="4" t="str" cm="1">
        <f t="array" ref="R1:R15">_xlfn.IFS($R$16=3,$S$35:$S$49,$R$16=4,$S$50:$S$64,$R$16=5,$S$65:$S$79,$R$16=6,$S$80:$S$94,$R$16=7,$S$95:$S$106,$R$16=8,$S$107:$S$121,$R$16=9,$S$122:$S$137,$R$16=10,$S$137:$S$151,$R$16=11,$S$152:$S$166,$R$16=12,$S$167:$S$181,$R$16=13,$S$182:$S$192,$R$16=14,$S$193:$S$207,$R$16=15,$S$208:$S$222,$R$16=16,$S$223:$S$237,$R$16=17,$S$238:$S$252,$R$16=18,$S$253:$S$267,$R$16=19,$S$268:$S$282,$R$16=20,$S$283:$S$297,$R$16=21,$S$298:$S$312,$R$16=22,$S$313:$S$324,$R$16=23,$S$325:$S$339,$R$16=24,$S$340:$S$354,$R$16=25,$S$355:$S$369,$R$16=26,$S$370:$S$384,$R$16=27,$S$385:$S$399,$R$16=28,$S$400:$S$414,$R$16=29,$S$415:$S$425,$R$16=30,$S$426:$S$440,$R$16=31,$S$441:$S$455)</f>
        <v>vendredi 5</v>
      </c>
      <c r="S1" s="554">
        <v>2025</v>
      </c>
      <c r="T1" s="576" t="s">
        <v>209</v>
      </c>
      <c r="U1" s="578" t="s">
        <v>208</v>
      </c>
      <c r="V1" s="580" t="s">
        <v>210</v>
      </c>
    </row>
    <row r="2" spans="18:34">
      <c r="R2" s="4" t="str">
        <v>Marée haute</v>
      </c>
      <c r="S2" s="555" t="s">
        <v>207</v>
      </c>
      <c r="T2" s="577" t="e">
        <f ca="1">OFFSET($S$1,$W$2+MATCH("Marée haute",INDIRECT("B" &amp; $W$2 &amp;":B" &amp; $W$2+5),0)-1,0)</f>
        <v>#VALUE!</v>
      </c>
      <c r="U2" s="579" t="e">
        <f ca="1">OFFSET($S$1,$W$2+MATCH("Marée basse",INDIRECT("B" &amp; $W$2 &amp;":B" &amp; $W$2+5),0)-1,0)</f>
        <v>#VALUE!</v>
      </c>
      <c r="V2" s="581" t="str">
        <f ca="1">IF(ISNUMBER(OFFSET($S$1,$W$2+7,0)),OFFSET($S$1,$W$2+7,0),"-")</f>
        <v>-</v>
      </c>
      <c r="W2" s="558" t="e">
        <f>MATCH(TEXT(DATEVALUE($R$16&amp;$R$4&amp;$S$1),"jjjj j"),S5:S441,0)+3</f>
        <v>#VALUE!</v>
      </c>
    </row>
    <row r="3" spans="18:34">
      <c r="R3" s="4" t="str">
        <v>04h23</v>
      </c>
      <c r="S3" s="555" t="s">
        <v>206</v>
      </c>
      <c r="T3" s="577" t="str">
        <f ca="1">IFERROR(OFFSET($S$1,$W$2+8+MATCH("Marée haute",INDIRECT("B" &amp; $W$2+8 &amp;":B" &amp; $W$3),0)-1,0),"-")</f>
        <v>-</v>
      </c>
      <c r="U3" s="579" t="str">
        <f ca="1">IFERROR(OFFSET($S$1,$W$2+8+MATCH("Marée basse",INDIRECT("B" &amp; $W$2+8 &amp;":B" &amp; $W$3),0)-1,0),"-")</f>
        <v>-</v>
      </c>
      <c r="V3" s="581" t="str">
        <f ca="1">IF(ISNUMBER(OFFSET($S$1,$W$3-1,0)),OFFSET($S$1,$W$3-1,0),"-")</f>
        <v>-</v>
      </c>
      <c r="W3" s="558">
        <f>IFERROR(MATCH(TEXT(DATEVALUE($R$16&amp;$R$4&amp;$S$1)+1,"jjjj j"),S5:S441,0)+3,COUNTA(S:S))</f>
        <v>454</v>
      </c>
    </row>
    <row r="4" spans="18:34" ht="15.75" thickBot="1">
      <c r="R4" s="556" t="str">
        <v>6.25m</v>
      </c>
      <c r="T4" s="564" t="s">
        <v>456</v>
      </c>
      <c r="Z4" s="139"/>
    </row>
    <row r="5" spans="18:34">
      <c r="R5" s="4" t="str">
        <v>Marée basse</v>
      </c>
      <c r="S5" s="573" t="s">
        <v>455</v>
      </c>
      <c r="U5" s="4" t="s">
        <v>455</v>
      </c>
    </row>
    <row r="6" spans="18:34">
      <c r="R6" s="557" t="str">
        <v>10h30</v>
      </c>
      <c r="S6" s="572" t="s">
        <v>358</v>
      </c>
      <c r="U6" s="4" t="s">
        <v>358</v>
      </c>
    </row>
    <row r="7" spans="18:34">
      <c r="R7" s="4" t="str">
        <v>0.92m</v>
      </c>
      <c r="S7" s="572" t="s">
        <v>215</v>
      </c>
      <c r="U7" s="4" t="s">
        <v>215</v>
      </c>
    </row>
    <row r="8" spans="18:34">
      <c r="R8" s="4">
        <v>97</v>
      </c>
      <c r="S8" s="572" t="s">
        <v>359</v>
      </c>
      <c r="U8" s="4" t="s">
        <v>359</v>
      </c>
      <c r="X8" s="559"/>
    </row>
    <row r="9" spans="18:34">
      <c r="R9" s="4" t="str">
        <v>Marée haute</v>
      </c>
      <c r="S9" s="572" t="s">
        <v>360</v>
      </c>
      <c r="U9" s="4" t="s">
        <v>360</v>
      </c>
    </row>
    <row r="10" spans="18:34">
      <c r="R10" s="4" t="str">
        <v>16h55</v>
      </c>
      <c r="S10" s="572" t="s">
        <v>213</v>
      </c>
      <c r="U10" s="4" t="s">
        <v>213</v>
      </c>
    </row>
    <row r="11" spans="18:34">
      <c r="R11" s="4" t="str">
        <v>6.26m</v>
      </c>
      <c r="S11" s="572" t="s">
        <v>361</v>
      </c>
      <c r="U11" s="4" t="s">
        <v>361</v>
      </c>
    </row>
    <row r="12" spans="18:34" ht="16.5">
      <c r="R12" s="614" t="str">
        <v>Marée basse</v>
      </c>
      <c r="S12" s="572">
        <v>58</v>
      </c>
      <c r="U12" s="4">
        <v>58</v>
      </c>
      <c r="AH12" s="562"/>
    </row>
    <row r="13" spans="18:34">
      <c r="R13" s="4" t="str">
        <v>22h50</v>
      </c>
      <c r="S13" s="572" t="s">
        <v>358</v>
      </c>
      <c r="U13" s="4" t="s">
        <v>358</v>
      </c>
    </row>
    <row r="14" spans="18:34">
      <c r="R14" s="4" t="str">
        <v>1.00m</v>
      </c>
      <c r="S14" s="572" t="s">
        <v>216</v>
      </c>
      <c r="U14" s="4" t="s">
        <v>216</v>
      </c>
      <c r="Y14" s="564"/>
      <c r="Z14" s="564"/>
      <c r="AA14" s="563"/>
    </row>
    <row r="15" spans="18:34" ht="15.75" thickBot="1">
      <c r="R15" s="4">
        <v>98</v>
      </c>
      <c r="S15" s="572" t="s">
        <v>362</v>
      </c>
      <c r="U15" s="4" t="s">
        <v>362</v>
      </c>
    </row>
    <row r="16" spans="18:34" ht="15.75" thickBot="1">
      <c r="R16" s="618">
        <v>5</v>
      </c>
      <c r="S16" s="572" t="s">
        <v>360</v>
      </c>
      <c r="U16" s="4" t="s">
        <v>360</v>
      </c>
    </row>
    <row r="17" spans="18:21">
      <c r="S17" s="572" t="s">
        <v>214</v>
      </c>
      <c r="U17" s="4" t="s">
        <v>214</v>
      </c>
    </row>
    <row r="18" spans="18:21">
      <c r="S18" s="572" t="s">
        <v>363</v>
      </c>
      <c r="U18" s="4" t="s">
        <v>363</v>
      </c>
    </row>
    <row r="19" spans="18:21">
      <c r="R19" s="614"/>
      <c r="S19" s="572">
        <v>64</v>
      </c>
      <c r="U19" s="4">
        <v>64</v>
      </c>
    </row>
    <row r="20" spans="18:21">
      <c r="S20" s="574" t="s">
        <v>328</v>
      </c>
      <c r="U20" s="4" t="s">
        <v>328</v>
      </c>
    </row>
    <row r="21" spans="18:21">
      <c r="S21" s="572" t="s">
        <v>358</v>
      </c>
      <c r="U21" s="4" t="s">
        <v>358</v>
      </c>
    </row>
    <row r="22" spans="18:21">
      <c r="S22" s="572" t="s">
        <v>217</v>
      </c>
      <c r="U22" s="4" t="s">
        <v>217</v>
      </c>
    </row>
    <row r="23" spans="18:21">
      <c r="S23" s="572" t="s">
        <v>364</v>
      </c>
      <c r="U23" s="4" t="s">
        <v>364</v>
      </c>
    </row>
    <row r="24" spans="18:21">
      <c r="S24" s="572" t="s">
        <v>360</v>
      </c>
      <c r="U24" s="4" t="s">
        <v>360</v>
      </c>
    </row>
    <row r="25" spans="18:21">
      <c r="S25" s="572" t="s">
        <v>221</v>
      </c>
      <c r="U25" s="4" t="s">
        <v>221</v>
      </c>
    </row>
    <row r="26" spans="18:21">
      <c r="S26" s="572" t="s">
        <v>365</v>
      </c>
      <c r="U26" s="4" t="s">
        <v>365</v>
      </c>
    </row>
    <row r="27" spans="18:21">
      <c r="S27" s="572">
        <v>70</v>
      </c>
      <c r="U27" s="4">
        <v>70</v>
      </c>
    </row>
    <row r="28" spans="18:21">
      <c r="S28" s="572" t="s">
        <v>358</v>
      </c>
      <c r="U28" s="4" t="s">
        <v>358</v>
      </c>
    </row>
    <row r="29" spans="18:21">
      <c r="S29" s="572" t="s">
        <v>218</v>
      </c>
      <c r="U29" s="4" t="s">
        <v>218</v>
      </c>
    </row>
    <row r="30" spans="18:21">
      <c r="S30" s="572" t="s">
        <v>366</v>
      </c>
      <c r="U30" s="4" t="s">
        <v>366</v>
      </c>
    </row>
    <row r="31" spans="18:21">
      <c r="S31" s="572" t="s">
        <v>360</v>
      </c>
      <c r="U31" s="4" t="s">
        <v>360</v>
      </c>
    </row>
    <row r="32" spans="18:21">
      <c r="S32" s="572" t="s">
        <v>222</v>
      </c>
      <c r="U32" s="4" t="s">
        <v>222</v>
      </c>
    </row>
    <row r="33" spans="18:21">
      <c r="S33" s="572" t="s">
        <v>367</v>
      </c>
      <c r="U33" s="4" t="s">
        <v>367</v>
      </c>
    </row>
    <row r="34" spans="18:21">
      <c r="R34" s="557"/>
      <c r="S34" s="572">
        <v>76</v>
      </c>
      <c r="U34" s="4">
        <v>76</v>
      </c>
    </row>
    <row r="35" spans="18:21">
      <c r="S35" s="574" t="s">
        <v>329</v>
      </c>
    </row>
    <row r="36" spans="18:21">
      <c r="R36" s="567"/>
      <c r="S36" s="572" t="s">
        <v>358</v>
      </c>
    </row>
    <row r="37" spans="18:21">
      <c r="S37" s="572" t="s">
        <v>219</v>
      </c>
    </row>
    <row r="38" spans="18:21">
      <c r="S38" s="572" t="s">
        <v>368</v>
      </c>
    </row>
    <row r="39" spans="18:21">
      <c r="S39" s="572" t="s">
        <v>360</v>
      </c>
    </row>
    <row r="40" spans="18:21">
      <c r="S40" s="572" t="s">
        <v>223</v>
      </c>
    </row>
    <row r="41" spans="18:21">
      <c r="S41" s="572" t="s">
        <v>369</v>
      </c>
    </row>
    <row r="42" spans="18:21">
      <c r="S42" s="572">
        <v>82</v>
      </c>
    </row>
    <row r="43" spans="18:21">
      <c r="S43" s="572" t="s">
        <v>358</v>
      </c>
    </row>
    <row r="44" spans="18:21">
      <c r="S44" s="572" t="s">
        <v>220</v>
      </c>
    </row>
    <row r="45" spans="18:21">
      <c r="S45" s="572" t="s">
        <v>370</v>
      </c>
    </row>
    <row r="46" spans="18:21">
      <c r="S46" s="572" t="s">
        <v>360</v>
      </c>
    </row>
    <row r="47" spans="18:21">
      <c r="S47" s="572" t="s">
        <v>224</v>
      </c>
    </row>
    <row r="48" spans="18:21">
      <c r="S48" s="572" t="s">
        <v>371</v>
      </c>
    </row>
    <row r="49" spans="19:19">
      <c r="S49" s="572">
        <v>87</v>
      </c>
    </row>
    <row r="50" spans="19:19">
      <c r="S50" s="574" t="s">
        <v>330</v>
      </c>
    </row>
    <row r="51" spans="19:19">
      <c r="S51" s="572" t="s">
        <v>358</v>
      </c>
    </row>
    <row r="52" spans="19:19">
      <c r="S52" s="572" t="s">
        <v>225</v>
      </c>
    </row>
    <row r="53" spans="19:19">
      <c r="S53" s="572" t="s">
        <v>372</v>
      </c>
    </row>
    <row r="54" spans="19:19">
      <c r="S54" s="572" t="s">
        <v>360</v>
      </c>
    </row>
    <row r="55" spans="19:19">
      <c r="S55" s="572" t="s">
        <v>231</v>
      </c>
    </row>
    <row r="56" spans="19:19">
      <c r="S56" s="572" t="s">
        <v>373</v>
      </c>
    </row>
    <row r="57" spans="19:19">
      <c r="S57" s="572">
        <v>91</v>
      </c>
    </row>
    <row r="58" spans="19:19">
      <c r="S58" s="572" t="s">
        <v>358</v>
      </c>
    </row>
    <row r="59" spans="19:19">
      <c r="S59" s="572" t="s">
        <v>226</v>
      </c>
    </row>
    <row r="60" spans="19:19">
      <c r="S60" s="572" t="s">
        <v>374</v>
      </c>
    </row>
    <row r="61" spans="19:19">
      <c r="S61" s="572" t="s">
        <v>360</v>
      </c>
    </row>
    <row r="62" spans="19:19">
      <c r="S62" s="572" t="s">
        <v>232</v>
      </c>
    </row>
    <row r="63" spans="19:19">
      <c r="S63" s="572" t="s">
        <v>375</v>
      </c>
    </row>
    <row r="64" spans="19:19">
      <c r="S64" s="572">
        <v>94</v>
      </c>
    </row>
    <row r="65" spans="19:19">
      <c r="S65" s="574" t="s">
        <v>331</v>
      </c>
    </row>
    <row r="66" spans="19:19">
      <c r="S66" s="572" t="s">
        <v>358</v>
      </c>
    </row>
    <row r="67" spans="19:19">
      <c r="S67" s="572" t="s">
        <v>227</v>
      </c>
    </row>
    <row r="68" spans="19:19">
      <c r="S68" s="572" t="s">
        <v>376</v>
      </c>
    </row>
    <row r="69" spans="19:19">
      <c r="S69" s="572" t="s">
        <v>360</v>
      </c>
    </row>
    <row r="70" spans="19:19">
      <c r="S70" s="572" t="s">
        <v>233</v>
      </c>
    </row>
    <row r="71" spans="19:19">
      <c r="S71" s="572" t="s">
        <v>377</v>
      </c>
    </row>
    <row r="72" spans="19:19">
      <c r="S72" s="572">
        <v>97</v>
      </c>
    </row>
    <row r="73" spans="19:19">
      <c r="S73" s="572" t="s">
        <v>358</v>
      </c>
    </row>
    <row r="74" spans="19:19">
      <c r="S74" s="572" t="s">
        <v>228</v>
      </c>
    </row>
    <row r="75" spans="19:19">
      <c r="S75" s="572" t="s">
        <v>374</v>
      </c>
    </row>
    <row r="76" spans="19:19">
      <c r="S76" s="572" t="s">
        <v>360</v>
      </c>
    </row>
    <row r="77" spans="19:19">
      <c r="S77" s="572" t="s">
        <v>234</v>
      </c>
    </row>
    <row r="78" spans="19:19">
      <c r="S78" s="572" t="s">
        <v>378</v>
      </c>
    </row>
    <row r="79" spans="19:19">
      <c r="S79" s="572">
        <v>98</v>
      </c>
    </row>
    <row r="80" spans="19:19">
      <c r="S80" s="574" t="s">
        <v>332</v>
      </c>
    </row>
    <row r="81" spans="19:19">
      <c r="S81" s="572" t="s">
        <v>358</v>
      </c>
    </row>
    <row r="82" spans="19:19">
      <c r="S82" s="572" t="s">
        <v>229</v>
      </c>
    </row>
    <row r="83" spans="19:19">
      <c r="S83" s="572" t="s">
        <v>379</v>
      </c>
    </row>
    <row r="84" spans="19:19">
      <c r="S84" s="572" t="s">
        <v>360</v>
      </c>
    </row>
    <row r="85" spans="19:19">
      <c r="S85" s="572" t="s">
        <v>235</v>
      </c>
    </row>
    <row r="86" spans="19:19">
      <c r="S86" s="572" t="s">
        <v>380</v>
      </c>
    </row>
    <row r="87" spans="19:19">
      <c r="S87" s="572">
        <v>98</v>
      </c>
    </row>
    <row r="88" spans="19:19">
      <c r="S88" s="572" t="s">
        <v>358</v>
      </c>
    </row>
    <row r="89" spans="19:19">
      <c r="S89" s="572" t="s">
        <v>230</v>
      </c>
    </row>
    <row r="90" spans="19:19">
      <c r="S90" s="572" t="s">
        <v>372</v>
      </c>
    </row>
    <row r="91" spans="19:19">
      <c r="S91" s="572" t="s">
        <v>360</v>
      </c>
    </row>
    <row r="92" spans="19:19">
      <c r="S92" s="572" t="s">
        <v>236</v>
      </c>
    </row>
    <row r="93" spans="19:19">
      <c r="S93" s="572" t="s">
        <v>381</v>
      </c>
    </row>
    <row r="94" spans="19:19">
      <c r="S94" s="572">
        <v>97</v>
      </c>
    </row>
    <row r="95" spans="19:19">
      <c r="S95" s="574" t="s">
        <v>333</v>
      </c>
    </row>
    <row r="96" spans="19:19">
      <c r="S96" s="572" t="s">
        <v>358</v>
      </c>
    </row>
    <row r="97" spans="19:19">
      <c r="S97" s="572" t="s">
        <v>237</v>
      </c>
    </row>
    <row r="98" spans="19:19">
      <c r="S98" s="572" t="s">
        <v>382</v>
      </c>
    </row>
    <row r="99" spans="19:19">
      <c r="S99" s="572" t="s">
        <v>360</v>
      </c>
    </row>
    <row r="100" spans="19:19">
      <c r="S100" s="572" t="s">
        <v>241</v>
      </c>
    </row>
    <row r="101" spans="19:19">
      <c r="S101" s="572" t="s">
        <v>383</v>
      </c>
    </row>
    <row r="102" spans="19:19">
      <c r="S102" s="572">
        <v>95</v>
      </c>
    </row>
    <row r="103" spans="19:19">
      <c r="S103" s="572" t="s">
        <v>358</v>
      </c>
    </row>
    <row r="104" spans="19:19">
      <c r="S104" s="572" t="s">
        <v>238</v>
      </c>
    </row>
    <row r="105" spans="19:19">
      <c r="S105" s="572" t="s">
        <v>384</v>
      </c>
    </row>
    <row r="106" spans="19:19">
      <c r="S106" s="572">
        <v>92</v>
      </c>
    </row>
    <row r="107" spans="19:19">
      <c r="S107" s="574" t="s">
        <v>334</v>
      </c>
    </row>
    <row r="108" spans="19:19">
      <c r="S108" s="572" t="s">
        <v>360</v>
      </c>
    </row>
    <row r="109" spans="19:19">
      <c r="S109" s="572" t="s">
        <v>242</v>
      </c>
    </row>
    <row r="110" spans="19:19">
      <c r="S110" s="572" t="s">
        <v>385</v>
      </c>
    </row>
    <row r="111" spans="19:19">
      <c r="S111" s="572" t="s">
        <v>358</v>
      </c>
    </row>
    <row r="112" spans="19:19">
      <c r="S112" s="572" t="s">
        <v>213</v>
      </c>
    </row>
    <row r="113" spans="19:19">
      <c r="S113" s="572" t="s">
        <v>386</v>
      </c>
    </row>
    <row r="114" spans="19:19">
      <c r="S114" s="572">
        <v>88</v>
      </c>
    </row>
    <row r="115" spans="19:19">
      <c r="S115" s="572" t="s">
        <v>360</v>
      </c>
    </row>
    <row r="116" spans="19:19">
      <c r="S116" s="572" t="s">
        <v>243</v>
      </c>
    </row>
    <row r="117" spans="19:19">
      <c r="S117" s="572" t="s">
        <v>387</v>
      </c>
    </row>
    <row r="118" spans="19:19">
      <c r="S118" s="572" t="s">
        <v>358</v>
      </c>
    </row>
    <row r="119" spans="19:19">
      <c r="S119" s="572" t="s">
        <v>239</v>
      </c>
    </row>
    <row r="120" spans="19:19">
      <c r="S120" s="572" t="s">
        <v>388</v>
      </c>
    </row>
    <row r="121" spans="19:19">
      <c r="S121" s="572">
        <v>83</v>
      </c>
    </row>
    <row r="122" spans="19:19">
      <c r="S122" s="574" t="s">
        <v>335</v>
      </c>
    </row>
    <row r="123" spans="19:19">
      <c r="S123" s="572" t="s">
        <v>360</v>
      </c>
    </row>
    <row r="124" spans="19:19">
      <c r="S124" s="572" t="s">
        <v>244</v>
      </c>
    </row>
    <row r="125" spans="19:19">
      <c r="S125" s="572" t="s">
        <v>367</v>
      </c>
    </row>
    <row r="126" spans="19:19">
      <c r="S126" s="572" t="s">
        <v>358</v>
      </c>
    </row>
    <row r="127" spans="19:19">
      <c r="S127" s="572" t="s">
        <v>221</v>
      </c>
    </row>
    <row r="128" spans="19:19">
      <c r="S128" s="572" t="s">
        <v>389</v>
      </c>
    </row>
    <row r="129" spans="19:19">
      <c r="S129" s="572">
        <v>78</v>
      </c>
    </row>
    <row r="130" spans="19:19">
      <c r="S130" s="572" t="s">
        <v>360</v>
      </c>
    </row>
    <row r="131" spans="19:19">
      <c r="S131" s="572" t="s">
        <v>245</v>
      </c>
    </row>
    <row r="132" spans="19:19">
      <c r="S132" s="572" t="s">
        <v>390</v>
      </c>
    </row>
    <row r="133" spans="19:19">
      <c r="S133" s="572" t="s">
        <v>358</v>
      </c>
    </row>
    <row r="134" spans="19:19">
      <c r="S134" s="572" t="s">
        <v>240</v>
      </c>
    </row>
    <row r="135" spans="19:19">
      <c r="S135" s="572" t="s">
        <v>391</v>
      </c>
    </row>
    <row r="136" spans="19:19">
      <c r="S136" s="572">
        <v>72</v>
      </c>
    </row>
    <row r="137" spans="19:19">
      <c r="S137" s="574" t="s">
        <v>336</v>
      </c>
    </row>
    <row r="138" spans="19:19">
      <c r="S138" s="572" t="s">
        <v>360</v>
      </c>
    </row>
    <row r="139" spans="19:19">
      <c r="S139" s="572" t="s">
        <v>252</v>
      </c>
    </row>
    <row r="140" spans="19:19">
      <c r="S140" s="572" t="s">
        <v>392</v>
      </c>
    </row>
    <row r="141" spans="19:19">
      <c r="S141" s="572" t="s">
        <v>358</v>
      </c>
    </row>
    <row r="142" spans="19:19">
      <c r="S142" s="572" t="s">
        <v>246</v>
      </c>
    </row>
    <row r="143" spans="19:19">
      <c r="S143" s="572" t="s">
        <v>393</v>
      </c>
    </row>
    <row r="144" spans="19:19">
      <c r="S144" s="572">
        <v>67</v>
      </c>
    </row>
    <row r="145" spans="19:19">
      <c r="S145" s="572" t="s">
        <v>360</v>
      </c>
    </row>
    <row r="146" spans="19:19">
      <c r="S146" s="572" t="s">
        <v>253</v>
      </c>
    </row>
    <row r="147" spans="19:19">
      <c r="S147" s="572" t="s">
        <v>392</v>
      </c>
    </row>
    <row r="148" spans="19:19">
      <c r="S148" s="572" t="s">
        <v>358</v>
      </c>
    </row>
    <row r="149" spans="19:19">
      <c r="S149" s="572" t="s">
        <v>247</v>
      </c>
    </row>
    <row r="150" spans="19:19">
      <c r="S150" s="572" t="s">
        <v>394</v>
      </c>
    </row>
    <row r="151" spans="19:19">
      <c r="S151" s="572">
        <v>61</v>
      </c>
    </row>
    <row r="152" spans="19:19">
      <c r="S152" s="574" t="s">
        <v>337</v>
      </c>
    </row>
    <row r="153" spans="19:19">
      <c r="S153" s="572" t="s">
        <v>360</v>
      </c>
    </row>
    <row r="154" spans="19:19">
      <c r="S154" s="572" t="s">
        <v>254</v>
      </c>
    </row>
    <row r="155" spans="19:19">
      <c r="S155" s="572" t="s">
        <v>395</v>
      </c>
    </row>
    <row r="156" spans="19:19">
      <c r="S156" s="572" t="s">
        <v>358</v>
      </c>
    </row>
    <row r="157" spans="19:19">
      <c r="S157" s="572" t="s">
        <v>248</v>
      </c>
    </row>
    <row r="158" spans="19:19">
      <c r="S158" s="572" t="s">
        <v>396</v>
      </c>
    </row>
    <row r="159" spans="19:19">
      <c r="S159" s="572">
        <v>57</v>
      </c>
    </row>
    <row r="160" spans="19:19">
      <c r="S160" s="572" t="s">
        <v>360</v>
      </c>
    </row>
    <row r="161" spans="19:19">
      <c r="S161" s="572" t="s">
        <v>255</v>
      </c>
    </row>
    <row r="162" spans="19:19">
      <c r="S162" s="572" t="s">
        <v>397</v>
      </c>
    </row>
    <row r="163" spans="19:19">
      <c r="S163" s="572" t="s">
        <v>358</v>
      </c>
    </row>
    <row r="164" spans="19:19">
      <c r="S164" s="572" t="s">
        <v>249</v>
      </c>
    </row>
    <row r="165" spans="19:19">
      <c r="S165" s="572" t="s">
        <v>398</v>
      </c>
    </row>
    <row r="166" spans="19:19">
      <c r="S166" s="572">
        <v>52</v>
      </c>
    </row>
    <row r="167" spans="19:19">
      <c r="S167" s="574" t="s">
        <v>338</v>
      </c>
    </row>
    <row r="168" spans="19:19">
      <c r="S168" s="572" t="s">
        <v>360</v>
      </c>
    </row>
    <row r="169" spans="19:19">
      <c r="S169" s="572" t="s">
        <v>256</v>
      </c>
    </row>
    <row r="170" spans="19:19">
      <c r="S170" s="572" t="s">
        <v>399</v>
      </c>
    </row>
    <row r="171" spans="19:19">
      <c r="S171" s="572" t="s">
        <v>358</v>
      </c>
    </row>
    <row r="172" spans="19:19">
      <c r="S172" s="572" t="s">
        <v>250</v>
      </c>
    </row>
    <row r="173" spans="19:19">
      <c r="S173" s="572" t="s">
        <v>400</v>
      </c>
    </row>
    <row r="174" spans="19:19">
      <c r="S174" s="572">
        <v>49</v>
      </c>
    </row>
    <row r="175" spans="19:19">
      <c r="S175" s="572" t="s">
        <v>360</v>
      </c>
    </row>
    <row r="176" spans="19:19">
      <c r="S176" s="572" t="s">
        <v>257</v>
      </c>
    </row>
    <row r="177" spans="19:19">
      <c r="S177" s="572" t="s">
        <v>401</v>
      </c>
    </row>
    <row r="178" spans="19:19">
      <c r="S178" s="574" t="s">
        <v>358</v>
      </c>
    </row>
    <row r="179" spans="19:19">
      <c r="S179" s="572" t="s">
        <v>251</v>
      </c>
    </row>
    <row r="180" spans="19:19">
      <c r="S180" s="572" t="s">
        <v>402</v>
      </c>
    </row>
    <row r="181" spans="19:19">
      <c r="S181" s="572">
        <v>46</v>
      </c>
    </row>
    <row r="182" spans="19:19">
      <c r="S182" s="572" t="s">
        <v>339</v>
      </c>
    </row>
    <row r="183" spans="19:19">
      <c r="S183" s="572" t="s">
        <v>360</v>
      </c>
    </row>
    <row r="184" spans="19:19">
      <c r="S184" s="572" t="s">
        <v>263</v>
      </c>
    </row>
    <row r="185" spans="19:19">
      <c r="S185" s="572" t="s">
        <v>403</v>
      </c>
    </row>
    <row r="186" spans="19:19">
      <c r="S186" s="572" t="s">
        <v>358</v>
      </c>
    </row>
    <row r="187" spans="19:19">
      <c r="S187" s="572" t="s">
        <v>258</v>
      </c>
    </row>
    <row r="188" spans="19:19">
      <c r="S188" s="572" t="s">
        <v>404</v>
      </c>
    </row>
    <row r="189" spans="19:19">
      <c r="S189" s="572">
        <v>45</v>
      </c>
    </row>
    <row r="190" spans="19:19">
      <c r="S190" s="572" t="s">
        <v>360</v>
      </c>
    </row>
    <row r="191" spans="19:19">
      <c r="S191" s="572" t="s">
        <v>264</v>
      </c>
    </row>
    <row r="192" spans="19:19">
      <c r="S192" s="572" t="s">
        <v>405</v>
      </c>
    </row>
    <row r="193" spans="19:19">
      <c r="S193" s="574" t="s">
        <v>340</v>
      </c>
    </row>
    <row r="194" spans="19:19">
      <c r="S194" s="572" t="s">
        <v>358</v>
      </c>
    </row>
    <row r="195" spans="19:19">
      <c r="S195" s="572" t="s">
        <v>259</v>
      </c>
    </row>
    <row r="196" spans="19:19">
      <c r="S196" s="572" t="s">
        <v>406</v>
      </c>
    </row>
    <row r="197" spans="19:19">
      <c r="S197" s="572" t="s">
        <v>360</v>
      </c>
    </row>
    <row r="198" spans="19:19">
      <c r="S198" s="572" t="s">
        <v>265</v>
      </c>
    </row>
    <row r="199" spans="19:19">
      <c r="S199" s="572" t="s">
        <v>407</v>
      </c>
    </row>
    <row r="200" spans="19:19">
      <c r="S200" s="572">
        <v>44</v>
      </c>
    </row>
    <row r="201" spans="19:19">
      <c r="S201" s="572" t="s">
        <v>358</v>
      </c>
    </row>
    <row r="202" spans="19:19">
      <c r="S202" s="572" t="s">
        <v>260</v>
      </c>
    </row>
    <row r="203" spans="19:19">
      <c r="S203" s="572" t="s">
        <v>408</v>
      </c>
    </row>
    <row r="204" spans="19:19">
      <c r="S204" s="572" t="s">
        <v>360</v>
      </c>
    </row>
    <row r="205" spans="19:19">
      <c r="S205" s="572" t="s">
        <v>266</v>
      </c>
    </row>
    <row r="206" spans="19:19">
      <c r="S206" s="572" t="s">
        <v>409</v>
      </c>
    </row>
    <row r="207" spans="19:19">
      <c r="S207" s="572">
        <v>45</v>
      </c>
    </row>
    <row r="208" spans="19:19">
      <c r="S208" s="574" t="s">
        <v>341</v>
      </c>
    </row>
    <row r="209" spans="19:19">
      <c r="S209" s="572" t="s">
        <v>358</v>
      </c>
    </row>
    <row r="210" spans="19:19">
      <c r="S210" s="572" t="s">
        <v>261</v>
      </c>
    </row>
    <row r="211" spans="19:19">
      <c r="S211" s="572" t="s">
        <v>408</v>
      </c>
    </row>
    <row r="212" spans="19:19">
      <c r="S212" s="572" t="s">
        <v>360</v>
      </c>
    </row>
    <row r="213" spans="19:19">
      <c r="S213" s="572" t="s">
        <v>267</v>
      </c>
    </row>
    <row r="214" spans="19:19">
      <c r="S214" s="572" t="s">
        <v>410</v>
      </c>
    </row>
    <row r="215" spans="19:19">
      <c r="S215" s="572">
        <v>47</v>
      </c>
    </row>
    <row r="216" spans="19:19">
      <c r="S216" s="572" t="s">
        <v>358</v>
      </c>
    </row>
    <row r="217" spans="19:19">
      <c r="S217" s="572" t="s">
        <v>262</v>
      </c>
    </row>
    <row r="218" spans="19:19">
      <c r="S218" s="572" t="s">
        <v>411</v>
      </c>
    </row>
    <row r="219" spans="19:19">
      <c r="S219" s="572" t="s">
        <v>360</v>
      </c>
    </row>
    <row r="220" spans="19:19">
      <c r="S220" s="572" t="s">
        <v>268</v>
      </c>
    </row>
    <row r="221" spans="19:19">
      <c r="S221" s="572" t="s">
        <v>412</v>
      </c>
    </row>
    <row r="222" spans="19:19">
      <c r="S222" s="572">
        <v>49</v>
      </c>
    </row>
    <row r="223" spans="19:19">
      <c r="S223" s="574" t="s">
        <v>342</v>
      </c>
    </row>
    <row r="224" spans="19:19">
      <c r="S224" s="572" t="s">
        <v>358</v>
      </c>
    </row>
    <row r="225" spans="19:19">
      <c r="S225" s="572" t="s">
        <v>269</v>
      </c>
    </row>
    <row r="226" spans="19:19">
      <c r="S226" s="572" t="s">
        <v>413</v>
      </c>
    </row>
    <row r="227" spans="19:19">
      <c r="S227" s="572" t="s">
        <v>360</v>
      </c>
    </row>
    <row r="228" spans="19:19">
      <c r="S228" s="572" t="s">
        <v>275</v>
      </c>
    </row>
    <row r="229" spans="19:19">
      <c r="S229" s="572" t="s">
        <v>412</v>
      </c>
    </row>
    <row r="230" spans="19:19">
      <c r="S230" s="572">
        <v>51</v>
      </c>
    </row>
    <row r="231" spans="19:19">
      <c r="S231" s="572" t="s">
        <v>358</v>
      </c>
    </row>
    <row r="232" spans="19:19">
      <c r="S232" s="572" t="s">
        <v>270</v>
      </c>
    </row>
    <row r="233" spans="19:19">
      <c r="S233" s="572" t="s">
        <v>413</v>
      </c>
    </row>
    <row r="234" spans="19:19">
      <c r="S234" s="572" t="s">
        <v>360</v>
      </c>
    </row>
    <row r="235" spans="19:19">
      <c r="S235" s="572" t="s">
        <v>240</v>
      </c>
    </row>
    <row r="236" spans="19:19">
      <c r="S236" s="572" t="s">
        <v>414</v>
      </c>
    </row>
    <row r="237" spans="19:19">
      <c r="S237" s="572">
        <v>54</v>
      </c>
    </row>
    <row r="238" spans="19:19">
      <c r="S238" s="574" t="s">
        <v>343</v>
      </c>
    </row>
    <row r="239" spans="19:19">
      <c r="S239" s="572" t="s">
        <v>358</v>
      </c>
    </row>
    <row r="240" spans="19:19">
      <c r="S240" s="572" t="s">
        <v>271</v>
      </c>
    </row>
    <row r="241" spans="19:19">
      <c r="S241" s="572" t="s">
        <v>415</v>
      </c>
    </row>
    <row r="242" spans="19:19">
      <c r="S242" s="572" t="s">
        <v>360</v>
      </c>
    </row>
    <row r="243" spans="19:19">
      <c r="S243" s="572" t="s">
        <v>276</v>
      </c>
    </row>
    <row r="244" spans="19:19">
      <c r="S244" s="572" t="s">
        <v>416</v>
      </c>
    </row>
    <row r="245" spans="19:19">
      <c r="S245" s="572">
        <v>57</v>
      </c>
    </row>
    <row r="246" spans="19:19">
      <c r="S246" s="572" t="s">
        <v>358</v>
      </c>
    </row>
    <row r="247" spans="19:19">
      <c r="S247" s="572" t="s">
        <v>272</v>
      </c>
    </row>
    <row r="248" spans="19:19">
      <c r="S248" s="572" t="s">
        <v>417</v>
      </c>
    </row>
    <row r="249" spans="19:19">
      <c r="S249" s="572" t="s">
        <v>360</v>
      </c>
    </row>
    <row r="250" spans="19:19">
      <c r="S250" s="572" t="s">
        <v>277</v>
      </c>
    </row>
    <row r="251" spans="19:19">
      <c r="S251" s="572" t="s">
        <v>418</v>
      </c>
    </row>
    <row r="252" spans="19:19">
      <c r="S252" s="572">
        <v>60</v>
      </c>
    </row>
    <row r="253" spans="19:19">
      <c r="S253" s="574" t="s">
        <v>344</v>
      </c>
    </row>
    <row r="254" spans="19:19">
      <c r="S254" s="572" t="s">
        <v>358</v>
      </c>
    </row>
    <row r="255" spans="19:19">
      <c r="S255" s="572" t="s">
        <v>273</v>
      </c>
    </row>
    <row r="256" spans="19:19">
      <c r="S256" s="572" t="s">
        <v>419</v>
      </c>
    </row>
    <row r="257" spans="19:19">
      <c r="S257" s="572" t="s">
        <v>360</v>
      </c>
    </row>
    <row r="258" spans="19:19">
      <c r="S258" s="572" t="s">
        <v>278</v>
      </c>
    </row>
    <row r="259" spans="19:19">
      <c r="S259" s="572" t="s">
        <v>397</v>
      </c>
    </row>
    <row r="260" spans="19:19">
      <c r="S260" s="572">
        <v>63</v>
      </c>
    </row>
    <row r="261" spans="19:19">
      <c r="S261" s="572" t="s">
        <v>358</v>
      </c>
    </row>
    <row r="262" spans="19:19">
      <c r="S262" s="572" t="s">
        <v>274</v>
      </c>
    </row>
    <row r="263" spans="19:19">
      <c r="S263" s="572" t="s">
        <v>420</v>
      </c>
    </row>
    <row r="264" spans="19:19">
      <c r="S264" s="572" t="s">
        <v>360</v>
      </c>
    </row>
    <row r="265" spans="19:19">
      <c r="S265" s="572" t="s">
        <v>279</v>
      </c>
    </row>
    <row r="266" spans="19:19">
      <c r="S266" s="572" t="s">
        <v>421</v>
      </c>
    </row>
    <row r="267" spans="19:19">
      <c r="S267" s="572">
        <v>65</v>
      </c>
    </row>
    <row r="268" spans="19:19">
      <c r="S268" s="574" t="s">
        <v>345</v>
      </c>
    </row>
    <row r="269" spans="19:19">
      <c r="S269" s="572" t="s">
        <v>358</v>
      </c>
    </row>
    <row r="270" spans="19:19">
      <c r="S270" s="572" t="s">
        <v>280</v>
      </c>
    </row>
    <row r="271" spans="19:19">
      <c r="S271" s="572" t="s">
        <v>422</v>
      </c>
    </row>
    <row r="272" spans="19:19">
      <c r="S272" s="572" t="s">
        <v>360</v>
      </c>
    </row>
    <row r="273" spans="19:19">
      <c r="S273" s="572" t="s">
        <v>285</v>
      </c>
    </row>
    <row r="274" spans="19:19">
      <c r="S274" s="572" t="s">
        <v>423</v>
      </c>
    </row>
    <row r="275" spans="19:19">
      <c r="S275" s="572">
        <v>67</v>
      </c>
    </row>
    <row r="276" spans="19:19">
      <c r="S276" s="572" t="s">
        <v>358</v>
      </c>
    </row>
    <row r="277" spans="19:19">
      <c r="S277" s="572" t="s">
        <v>281</v>
      </c>
    </row>
    <row r="278" spans="19:19">
      <c r="S278" s="572" t="s">
        <v>424</v>
      </c>
    </row>
    <row r="279" spans="19:19">
      <c r="S279" s="572" t="s">
        <v>360</v>
      </c>
    </row>
    <row r="280" spans="19:19">
      <c r="S280" s="572" t="s">
        <v>286</v>
      </c>
    </row>
    <row r="281" spans="19:19">
      <c r="S281" s="572" t="s">
        <v>425</v>
      </c>
    </row>
    <row r="282" spans="19:19">
      <c r="S282" s="572">
        <v>69</v>
      </c>
    </row>
    <row r="283" spans="19:19">
      <c r="S283" s="574" t="s">
        <v>346</v>
      </c>
    </row>
    <row r="284" spans="19:19">
      <c r="S284" s="572" t="s">
        <v>358</v>
      </c>
    </row>
    <row r="285" spans="19:19">
      <c r="S285" s="572" t="s">
        <v>282</v>
      </c>
    </row>
    <row r="286" spans="19:19">
      <c r="S286" s="572" t="s">
        <v>426</v>
      </c>
    </row>
    <row r="287" spans="19:19">
      <c r="S287" s="572" t="s">
        <v>360</v>
      </c>
    </row>
    <row r="288" spans="19:19">
      <c r="S288" s="572" t="s">
        <v>287</v>
      </c>
    </row>
    <row r="289" spans="19:19">
      <c r="S289" s="572" t="s">
        <v>427</v>
      </c>
    </row>
    <row r="290" spans="19:19">
      <c r="S290" s="572">
        <v>71</v>
      </c>
    </row>
    <row r="291" spans="19:19">
      <c r="S291" s="572" t="s">
        <v>358</v>
      </c>
    </row>
    <row r="292" spans="19:19">
      <c r="S292" s="572" t="s">
        <v>228</v>
      </c>
    </row>
    <row r="293" spans="19:19">
      <c r="S293" s="572" t="s">
        <v>428</v>
      </c>
    </row>
    <row r="294" spans="19:19">
      <c r="S294" s="572" t="s">
        <v>360</v>
      </c>
    </row>
    <row r="295" spans="19:19">
      <c r="S295" s="574" t="s">
        <v>288</v>
      </c>
    </row>
    <row r="296" spans="19:19">
      <c r="S296" s="572" t="s">
        <v>363</v>
      </c>
    </row>
    <row r="297" spans="19:19">
      <c r="S297" s="572">
        <v>72</v>
      </c>
    </row>
    <row r="298" spans="19:19">
      <c r="S298" s="572" t="s">
        <v>347</v>
      </c>
    </row>
    <row r="299" spans="19:19">
      <c r="S299" s="572" t="s">
        <v>358</v>
      </c>
    </row>
    <row r="300" spans="19:19">
      <c r="S300" s="572" t="s">
        <v>283</v>
      </c>
    </row>
    <row r="301" spans="19:19">
      <c r="S301" s="572" t="s">
        <v>429</v>
      </c>
    </row>
    <row r="302" spans="19:19">
      <c r="S302" s="572" t="s">
        <v>360</v>
      </c>
    </row>
    <row r="303" spans="19:19">
      <c r="S303" s="572" t="s">
        <v>289</v>
      </c>
    </row>
    <row r="304" spans="19:19">
      <c r="S304" s="572" t="s">
        <v>430</v>
      </c>
    </row>
    <row r="305" spans="19:19">
      <c r="S305" s="572">
        <v>73</v>
      </c>
    </row>
    <row r="306" spans="19:19">
      <c r="S306" s="572" t="s">
        <v>358</v>
      </c>
    </row>
    <row r="307" spans="19:19">
      <c r="S307" s="572" t="s">
        <v>284</v>
      </c>
    </row>
    <row r="308" spans="19:19">
      <c r="S308" s="572" t="s">
        <v>431</v>
      </c>
    </row>
    <row r="309" spans="19:19">
      <c r="S309" s="572" t="s">
        <v>360</v>
      </c>
    </row>
    <row r="310" spans="19:19">
      <c r="S310" s="574" t="s">
        <v>290</v>
      </c>
    </row>
    <row r="311" spans="19:19">
      <c r="S311" s="572" t="s">
        <v>432</v>
      </c>
    </row>
    <row r="312" spans="19:19">
      <c r="S312" s="572">
        <v>73</v>
      </c>
    </row>
    <row r="313" spans="19:19">
      <c r="S313" s="572" t="s">
        <v>348</v>
      </c>
    </row>
    <row r="314" spans="19:19">
      <c r="S314" s="572" t="s">
        <v>358</v>
      </c>
    </row>
    <row r="315" spans="19:19">
      <c r="S315" s="572" t="s">
        <v>291</v>
      </c>
    </row>
    <row r="316" spans="19:19">
      <c r="S316" s="572" t="s">
        <v>433</v>
      </c>
    </row>
    <row r="317" spans="19:19">
      <c r="S317" s="572" t="s">
        <v>360</v>
      </c>
    </row>
    <row r="318" spans="19:19">
      <c r="S318" s="572" t="s">
        <v>297</v>
      </c>
    </row>
    <row r="319" spans="19:19">
      <c r="S319" s="572" t="s">
        <v>434</v>
      </c>
    </row>
    <row r="320" spans="19:19">
      <c r="S320" s="572">
        <v>73</v>
      </c>
    </row>
    <row r="321" spans="19:19">
      <c r="S321" s="572" t="s">
        <v>358</v>
      </c>
    </row>
    <row r="322" spans="19:19">
      <c r="S322" s="572" t="s">
        <v>292</v>
      </c>
    </row>
    <row r="323" spans="19:19">
      <c r="S323" s="572" t="s">
        <v>393</v>
      </c>
    </row>
    <row r="324" spans="19:19">
      <c r="S324" s="572">
        <v>73</v>
      </c>
    </row>
    <row r="325" spans="19:19">
      <c r="S325" s="574" t="s">
        <v>349</v>
      </c>
    </row>
    <row r="326" spans="19:19">
      <c r="S326" s="572" t="s">
        <v>360</v>
      </c>
    </row>
    <row r="327" spans="19:19">
      <c r="S327" s="572" t="s">
        <v>298</v>
      </c>
    </row>
    <row r="328" spans="19:19">
      <c r="S328" s="572" t="s">
        <v>435</v>
      </c>
    </row>
    <row r="329" spans="19:19">
      <c r="S329" s="572" t="s">
        <v>358</v>
      </c>
    </row>
    <row r="330" spans="19:19">
      <c r="S330" s="572" t="s">
        <v>293</v>
      </c>
    </row>
    <row r="331" spans="19:19">
      <c r="S331" s="572" t="s">
        <v>389</v>
      </c>
    </row>
    <row r="332" spans="19:19">
      <c r="S332" s="572">
        <v>72</v>
      </c>
    </row>
    <row r="333" spans="19:19">
      <c r="S333" s="572" t="s">
        <v>360</v>
      </c>
    </row>
    <row r="334" spans="19:19">
      <c r="S334" s="572" t="s">
        <v>299</v>
      </c>
    </row>
    <row r="335" spans="19:19">
      <c r="S335" s="572" t="s">
        <v>436</v>
      </c>
    </row>
    <row r="336" spans="19:19">
      <c r="S336" s="572" t="s">
        <v>358</v>
      </c>
    </row>
    <row r="337" spans="19:19">
      <c r="S337" s="572" t="s">
        <v>294</v>
      </c>
    </row>
    <row r="338" spans="19:19">
      <c r="S338" s="572" t="s">
        <v>437</v>
      </c>
    </row>
    <row r="339" spans="19:19">
      <c r="S339" s="572">
        <v>71</v>
      </c>
    </row>
    <row r="340" spans="19:19">
      <c r="S340" s="574" t="s">
        <v>350</v>
      </c>
    </row>
    <row r="341" spans="19:19">
      <c r="S341" s="572" t="s">
        <v>360</v>
      </c>
    </row>
    <row r="342" spans="19:19">
      <c r="S342" s="572" t="s">
        <v>300</v>
      </c>
    </row>
    <row r="343" spans="19:19">
      <c r="S343" s="572" t="s">
        <v>438</v>
      </c>
    </row>
    <row r="344" spans="19:19">
      <c r="S344" s="572" t="s">
        <v>358</v>
      </c>
    </row>
    <row r="345" spans="19:19">
      <c r="S345" s="572" t="s">
        <v>295</v>
      </c>
    </row>
    <row r="346" spans="19:19">
      <c r="S346" s="572" t="s">
        <v>362</v>
      </c>
    </row>
    <row r="347" spans="19:19">
      <c r="S347" s="572">
        <v>70</v>
      </c>
    </row>
    <row r="348" spans="19:19">
      <c r="S348" s="572" t="s">
        <v>360</v>
      </c>
    </row>
    <row r="349" spans="19:19">
      <c r="S349" s="572" t="s">
        <v>301</v>
      </c>
    </row>
    <row r="350" spans="19:19">
      <c r="S350" s="572" t="s">
        <v>439</v>
      </c>
    </row>
    <row r="351" spans="19:19">
      <c r="S351" s="572" t="s">
        <v>358</v>
      </c>
    </row>
    <row r="352" spans="19:19">
      <c r="S352" s="572" t="s">
        <v>296</v>
      </c>
    </row>
    <row r="353" spans="19:19">
      <c r="S353" s="572" t="s">
        <v>391</v>
      </c>
    </row>
    <row r="354" spans="19:19">
      <c r="S354" s="572">
        <v>68</v>
      </c>
    </row>
    <row r="355" spans="19:19">
      <c r="S355" s="574" t="s">
        <v>351</v>
      </c>
    </row>
    <row r="356" spans="19:19">
      <c r="S356" s="572" t="s">
        <v>360</v>
      </c>
    </row>
    <row r="357" spans="19:19">
      <c r="S357" s="572" t="s">
        <v>308</v>
      </c>
    </row>
    <row r="358" spans="19:19">
      <c r="S358" s="572" t="s">
        <v>440</v>
      </c>
    </row>
    <row r="359" spans="19:19">
      <c r="S359" s="572" t="s">
        <v>358</v>
      </c>
    </row>
    <row r="360" spans="19:19">
      <c r="S360" s="572" t="s">
        <v>302</v>
      </c>
    </row>
    <row r="361" spans="19:19">
      <c r="S361" s="572" t="s">
        <v>441</v>
      </c>
    </row>
    <row r="362" spans="19:19">
      <c r="S362" s="572">
        <v>66</v>
      </c>
    </row>
    <row r="363" spans="19:19">
      <c r="S363" s="572" t="s">
        <v>360</v>
      </c>
    </row>
    <row r="364" spans="19:19">
      <c r="S364" s="572" t="s">
        <v>309</v>
      </c>
    </row>
    <row r="365" spans="19:19">
      <c r="S365" s="572" t="s">
        <v>442</v>
      </c>
    </row>
    <row r="366" spans="19:19">
      <c r="S366" s="572" t="s">
        <v>358</v>
      </c>
    </row>
    <row r="367" spans="19:19">
      <c r="S367" s="572" t="s">
        <v>303</v>
      </c>
    </row>
    <row r="368" spans="19:19">
      <c r="S368" s="572" t="s">
        <v>443</v>
      </c>
    </row>
    <row r="369" spans="19:19">
      <c r="S369" s="572">
        <v>64</v>
      </c>
    </row>
    <row r="370" spans="19:19">
      <c r="S370" s="574" t="s">
        <v>352</v>
      </c>
    </row>
    <row r="371" spans="19:19">
      <c r="S371" s="572" t="s">
        <v>360</v>
      </c>
    </row>
    <row r="372" spans="19:19">
      <c r="S372" s="572" t="s">
        <v>310</v>
      </c>
    </row>
    <row r="373" spans="19:19">
      <c r="S373" s="572" t="s">
        <v>397</v>
      </c>
    </row>
    <row r="374" spans="19:19">
      <c r="S374" s="572" t="s">
        <v>358</v>
      </c>
    </row>
    <row r="375" spans="19:19">
      <c r="S375" s="572" t="s">
        <v>304</v>
      </c>
    </row>
    <row r="376" spans="19:19">
      <c r="S376" s="572" t="s">
        <v>424</v>
      </c>
    </row>
    <row r="377" spans="19:19">
      <c r="S377" s="572">
        <v>61</v>
      </c>
    </row>
    <row r="378" spans="19:19">
      <c r="S378" s="572" t="s">
        <v>360</v>
      </c>
    </row>
    <row r="379" spans="19:19">
      <c r="S379" s="572" t="s">
        <v>311</v>
      </c>
    </row>
    <row r="380" spans="19:19">
      <c r="S380" s="572" t="s">
        <v>421</v>
      </c>
    </row>
    <row r="381" spans="19:19">
      <c r="S381" s="572" t="s">
        <v>358</v>
      </c>
    </row>
    <row r="382" spans="19:19">
      <c r="S382" s="572" t="s">
        <v>305</v>
      </c>
    </row>
    <row r="383" spans="19:19">
      <c r="S383" s="572" t="s">
        <v>394</v>
      </c>
    </row>
    <row r="384" spans="19:19">
      <c r="S384" s="572">
        <v>59</v>
      </c>
    </row>
    <row r="385" spans="19:19">
      <c r="S385" s="574" t="s">
        <v>353</v>
      </c>
    </row>
    <row r="386" spans="19:19">
      <c r="S386" s="572" t="s">
        <v>360</v>
      </c>
    </row>
    <row r="387" spans="19:19">
      <c r="S387" s="572" t="s">
        <v>312</v>
      </c>
    </row>
    <row r="388" spans="19:19">
      <c r="S388" s="572" t="s">
        <v>444</v>
      </c>
    </row>
    <row r="389" spans="19:19">
      <c r="S389" s="572" t="s">
        <v>358</v>
      </c>
    </row>
    <row r="390" spans="19:19">
      <c r="S390" s="572" t="s">
        <v>306</v>
      </c>
    </row>
    <row r="391" spans="19:19">
      <c r="S391" s="572" t="s">
        <v>391</v>
      </c>
    </row>
    <row r="392" spans="19:19">
      <c r="S392" s="572">
        <v>57</v>
      </c>
    </row>
    <row r="393" spans="19:19">
      <c r="S393" s="572" t="s">
        <v>360</v>
      </c>
    </row>
    <row r="394" spans="19:19">
      <c r="S394" s="572" t="s">
        <v>313</v>
      </c>
    </row>
    <row r="395" spans="19:19">
      <c r="S395" s="572" t="s">
        <v>418</v>
      </c>
    </row>
    <row r="396" spans="19:19">
      <c r="S396" s="574" t="s">
        <v>358</v>
      </c>
    </row>
    <row r="397" spans="19:19">
      <c r="S397" s="572" t="s">
        <v>307</v>
      </c>
    </row>
    <row r="398" spans="19:19">
      <c r="S398" s="572" t="s">
        <v>445</v>
      </c>
    </row>
    <row r="399" spans="19:19">
      <c r="S399" s="572">
        <v>55</v>
      </c>
    </row>
    <row r="400" spans="19:19">
      <c r="S400" s="572" t="s">
        <v>354</v>
      </c>
    </row>
    <row r="401" spans="19:19">
      <c r="S401" s="572" t="s">
        <v>360</v>
      </c>
    </row>
    <row r="402" spans="19:19">
      <c r="S402" s="572" t="s">
        <v>319</v>
      </c>
    </row>
    <row r="403" spans="19:19">
      <c r="S403" s="572" t="s">
        <v>446</v>
      </c>
    </row>
    <row r="404" spans="19:19">
      <c r="S404" s="572" t="s">
        <v>358</v>
      </c>
    </row>
    <row r="405" spans="19:19">
      <c r="S405" s="572" t="s">
        <v>314</v>
      </c>
    </row>
    <row r="406" spans="19:19">
      <c r="S406" s="572" t="s">
        <v>396</v>
      </c>
    </row>
    <row r="407" spans="19:19">
      <c r="S407" s="572">
        <v>53</v>
      </c>
    </row>
    <row r="408" spans="19:19">
      <c r="S408" s="572" t="s">
        <v>360</v>
      </c>
    </row>
    <row r="409" spans="19:19">
      <c r="S409" s="572" t="s">
        <v>320</v>
      </c>
    </row>
    <row r="410" spans="19:19">
      <c r="S410" s="572" t="s">
        <v>444</v>
      </c>
    </row>
    <row r="411" spans="19:19">
      <c r="S411" s="574" t="s">
        <v>358</v>
      </c>
    </row>
    <row r="412" spans="19:19">
      <c r="S412" s="572" t="s">
        <v>315</v>
      </c>
    </row>
    <row r="413" spans="19:19">
      <c r="S413" s="572" t="s">
        <v>447</v>
      </c>
    </row>
    <row r="414" spans="19:19">
      <c r="S414" s="572">
        <v>52</v>
      </c>
    </row>
    <row r="415" spans="19:19">
      <c r="S415" s="572" t="s">
        <v>355</v>
      </c>
    </row>
    <row r="416" spans="19:19">
      <c r="S416" s="572" t="s">
        <v>360</v>
      </c>
    </row>
    <row r="417" spans="19:19">
      <c r="S417" s="572" t="s">
        <v>454</v>
      </c>
    </row>
    <row r="418" spans="19:19">
      <c r="S418" s="572" t="s">
        <v>448</v>
      </c>
    </row>
    <row r="419" spans="19:19">
      <c r="S419" s="572" t="s">
        <v>358</v>
      </c>
    </row>
    <row r="420" spans="19:19">
      <c r="S420" s="572" t="s">
        <v>316</v>
      </c>
    </row>
    <row r="421" spans="19:19">
      <c r="S421" s="572" t="s">
        <v>417</v>
      </c>
    </row>
    <row r="422" spans="19:19">
      <c r="S422" s="572">
        <v>53</v>
      </c>
    </row>
    <row r="423" spans="19:19">
      <c r="S423" s="572" t="s">
        <v>360</v>
      </c>
    </row>
    <row r="424" spans="19:19">
      <c r="S424" s="572" t="s">
        <v>321</v>
      </c>
    </row>
    <row r="425" spans="19:19">
      <c r="S425" s="572" t="s">
        <v>444</v>
      </c>
    </row>
    <row r="426" spans="19:19">
      <c r="S426" s="574" t="s">
        <v>356</v>
      </c>
    </row>
    <row r="427" spans="19:19">
      <c r="S427" s="572" t="s">
        <v>358</v>
      </c>
    </row>
    <row r="428" spans="19:19">
      <c r="S428" s="572" t="s">
        <v>317</v>
      </c>
    </row>
    <row r="429" spans="19:19">
      <c r="S429" s="572" t="s">
        <v>449</v>
      </c>
    </row>
    <row r="430" spans="19:19">
      <c r="S430" s="572" t="s">
        <v>360</v>
      </c>
    </row>
    <row r="431" spans="19:19">
      <c r="S431" s="572" t="s">
        <v>322</v>
      </c>
    </row>
    <row r="432" spans="19:19">
      <c r="S432" s="572" t="s">
        <v>450</v>
      </c>
    </row>
    <row r="433" spans="19:19">
      <c r="S433" s="572">
        <v>54</v>
      </c>
    </row>
    <row r="434" spans="19:19">
      <c r="S434" s="572" t="s">
        <v>358</v>
      </c>
    </row>
    <row r="435" spans="19:19">
      <c r="S435" s="572" t="s">
        <v>318</v>
      </c>
    </row>
    <row r="436" spans="19:19">
      <c r="S436" s="572" t="s">
        <v>451</v>
      </c>
    </row>
    <row r="437" spans="19:19">
      <c r="S437" s="572" t="s">
        <v>360</v>
      </c>
    </row>
    <row r="438" spans="19:19">
      <c r="S438" s="572" t="s">
        <v>323</v>
      </c>
    </row>
    <row r="439" spans="19:19">
      <c r="S439" s="572" t="s">
        <v>452</v>
      </c>
    </row>
    <row r="440" spans="19:19">
      <c r="S440" s="572">
        <v>56</v>
      </c>
    </row>
    <row r="441" spans="19:19">
      <c r="S441" s="574" t="s">
        <v>357</v>
      </c>
    </row>
    <row r="442" spans="19:19">
      <c r="S442" s="572" t="s">
        <v>358</v>
      </c>
    </row>
    <row r="443" spans="19:19">
      <c r="S443" s="572" t="s">
        <v>324</v>
      </c>
    </row>
    <row r="444" spans="19:19">
      <c r="S444" s="572" t="s">
        <v>451</v>
      </c>
    </row>
    <row r="445" spans="19:19">
      <c r="S445" s="572" t="s">
        <v>360</v>
      </c>
    </row>
    <row r="446" spans="19:19">
      <c r="S446" s="572" t="s">
        <v>325</v>
      </c>
    </row>
    <row r="447" spans="19:19">
      <c r="S447" s="572" t="s">
        <v>421</v>
      </c>
    </row>
    <row r="448" spans="19:19">
      <c r="S448" s="572">
        <v>60</v>
      </c>
    </row>
    <row r="449" spans="19:19">
      <c r="S449" s="572" t="s">
        <v>358</v>
      </c>
    </row>
    <row r="450" spans="19:19">
      <c r="S450" s="572" t="s">
        <v>326</v>
      </c>
    </row>
    <row r="451" spans="19:19">
      <c r="S451" s="572" t="s">
        <v>441</v>
      </c>
    </row>
    <row r="452" spans="19:19">
      <c r="S452" s="572" t="s">
        <v>360</v>
      </c>
    </row>
    <row r="453" spans="19:19">
      <c r="S453" s="572" t="s">
        <v>327</v>
      </c>
    </row>
    <row r="454" spans="19:19">
      <c r="S454" s="572" t="s">
        <v>363</v>
      </c>
    </row>
    <row r="455" spans="19:19" ht="15.75" thickBot="1">
      <c r="S455" s="575">
        <v>64</v>
      </c>
    </row>
  </sheetData>
  <conditionalFormatting sqref="S5:S455">
    <cfRule type="expression" dxfId="0" priority="16">
      <formula>S5=TEXT($R$16&amp;$R$4&amp;$S$1,"jjjj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2025-12-12T07:10:45Z</dcterms:modified>
</cp:coreProperties>
</file>