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38255E4-F7B7-42E9-BBF5-C1E58D3F348C}" xr6:coauthVersionLast="47" xr6:coauthVersionMax="47" xr10:uidLastSave="{00000000-0000-0000-0000-000000000000}"/>
  <bookViews>
    <workbookView xWindow="-30" yWindow="-30" windowWidth="2350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12" r:id="rId6"/>
    <sheet name="Marées Janvier 2026" sheetId="10" r:id="rId7"/>
    <sheet name="Jour janvier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2" l="1" a="1"/>
  <c r="A5" i="12" s="1"/>
  <c r="C2" i="11" a="1"/>
  <c r="C2" i="11" s="1"/>
  <c r="S4" i="3"/>
  <c r="W3" i="3" l="1"/>
  <c r="V3" i="3" s="1"/>
  <c r="N31" i="3" s="1"/>
  <c r="W2" i="3"/>
  <c r="F2" i="9"/>
  <c r="P15" i="3"/>
  <c r="AA15" i="1"/>
  <c r="D14" i="3"/>
  <c r="AE7" i="3"/>
  <c r="AE6" i="3"/>
  <c r="AL5" i="2"/>
  <c r="T2" i="3"/>
  <c r="D31" i="3" l="1"/>
  <c r="V2" i="3"/>
  <c r="E31" i="3" s="1"/>
  <c r="AE20" i="3"/>
  <c r="AB29" i="3"/>
  <c r="F3" i="9"/>
  <c r="E3" i="9" s="1"/>
  <c r="U3" i="3"/>
  <c r="U2" i="3"/>
  <c r="C2" i="9"/>
  <c r="T3" i="3"/>
  <c r="D2" i="9"/>
  <c r="M31" i="3" l="1"/>
  <c r="F31" i="3"/>
  <c r="O31" i="3"/>
  <c r="E2" i="9"/>
  <c r="AA14" i="1"/>
  <c r="N5" i="1"/>
  <c r="D3" i="9"/>
  <c r="C3" i="9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<sst xmlns="http://schemas.openxmlformats.org/spreadsheetml/2006/main" count="1971" uniqueCount="496">
  <si>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</si>
  <si>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</si>
  <si>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</si>
  <si>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</si>
  <si>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</si>
  <si>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</si>
  <si>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</si>
  <si>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</si>
  <si>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</si>
  <si>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</si>
  <si>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</si>
  <si>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</si>
  <si>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</si>
  <si>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</si>
  <si>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</si>
  <si>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</si>
  <si>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</si>
  <si>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</si>
  <si>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</si>
  <si>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</si>
  <si>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</si>
  <si>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</si>
  <si>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</si>
  <si>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</si>
  <si>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</si>
  <si>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</si>
  <si>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</si>
  <si>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</si>
  <si>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</si>
  <si>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</si>
  <si>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</si>
  <si>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</si>
  <si>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</si>
  <si>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</si>
  <si>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</si>
  <si>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</si>
  <si>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</si>
  <si>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</si>
  <si>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</si>
  <si>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</si>
  <si>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</si>
  <si>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</si>
  <si>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</si>
  <si>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</si>
  <si>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</si>
  <si>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</si>
  <si>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</si>
  <si>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</si>
  <si>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</si>
  <si>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</si>
  <si>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</si>
  <si>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</si>
  <si>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</si>
  <si>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</si>
  <si>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</si>
  <si>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</si>
  <si>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</si>
  <si>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</si>
  <si>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</si>
  <si>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</si>
  <si>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</si>
  <si>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</si>
  <si>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</si>
  <si>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</si>
  <si>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</si>
  <si>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</si>
  <si>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</si>
  <si>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</si>
  <si>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</si>
  <si>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</si>
  <si>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</si>
  <si>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</si>
  <si>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</si>
  <si>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</si>
  <si>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</si>
  <si>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</si>
  <si>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</si>
  <si>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</si>
  <si>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</si>
  <si>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</si>
  <si>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</si>
  <si>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</si>
  <si>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</si>
  <si>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</si>
  <si>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</si>
  <si>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</si>
  <si>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</si>
  <si>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</si>
  <si>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</si>
  <si>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</si>
  <si>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</si>
  <si>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</si>
  <si>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</si>
  <si>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</si>
  <si>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</si>
  <si>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</si>
  <si>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</si>
  <si>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</si>
  <si>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</si>
  <si>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</si>
  <si>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</si>
  <si>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</si>
  <si>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</si>
  <si>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</si>
  <si>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</si>
  <si>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</si>
  <si>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</si>
  <si>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</si>
  <si>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</si>
  <si>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</si>
  <si>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</si>
  <si>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</si>
  <si>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</si>
  <si>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</si>
  <si>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</si>
  <si>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</si>
  <si>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</si>
  <si>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</si>
  <si>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</si>
  <si>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</si>
  <si>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</si>
  <si>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</si>
  <si>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</si>
  <si>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</si>
  <si>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</si>
  <si>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</si>
  <si>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</si>
  <si>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</si>
  <si>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</si>
  <si>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</si>
  <si>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</si>
  <si>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</si>
  <si>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</si>
  <si>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</si>
  <si>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</si>
  <si>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</si>
  <si>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</si>
  <si>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</si>
  <si>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</si>
  <si>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</si>
  <si>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</si>
  <si>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</si>
  <si>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</si>
  <si>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</si>
  <si>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</si>
  <si>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</si>
  <si>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</si>
  <si>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</si>
  <si>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</si>
  <si>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</si>
  <si>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</si>
  <si>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</si>
  <si>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</si>
  <si>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</si>
  <si>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</si>
  <si>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</si>
  <si>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</si>
  <si>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</si>
  <si>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</si>
  <si>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</si>
  <si>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</si>
  <si>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</si>
  <si>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</si>
  <si>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</si>
  <si>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</si>
  <si>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</si>
  <si>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</si>
  <si>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</si>
  <si>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</si>
  <si>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</si>
  <si>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</si>
  <si>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</si>
  <si>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</si>
  <si>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</si>
  <si>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</si>
  <si>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</si>
  <si>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</si>
  <si>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</si>
  <si>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</si>
  <si>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</si>
  <si>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</si>
  <si>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</si>
  <si>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</si>
  <si>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</si>
  <si>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</si>
  <si>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</si>
  <si>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</si>
  <si>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</si>
  <si>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</si>
  <si>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</si>
  <si>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</si>
  <si>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</si>
  <si>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</si>
  <si>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</si>
  <si>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</si>
  <si>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</si>
  <si>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</si>
  <si>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</si>
  <si>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</si>
  <si>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</si>
  <si>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</si>
  <si>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</si>
  <si>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</si>
  <si>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</si>
  <si>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</si>
  <si>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</si>
  <si>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</si>
  <si>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</si>
  <si>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</si>
  <si>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</si>
  <si>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</si>
  <si>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</si>
  <si>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</si>
  <si>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</si>
  <si>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</si>
  <si>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</si>
  <si>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</si>
  <si>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</si>
  <si>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</si>
  <si>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</si>
  <si>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</si>
  <si>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</si>
  <si>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</si>
  <si>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</si>
  <si>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</si>
  <si>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</si>
  <si>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</si>
  <si>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</si>
  <si>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</si>
  <si>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</si>
  <si>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</si>
  <si>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</si>
  <si>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</si>
  <si>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</si>
  <si>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</si>
  <si>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</si>
  <si>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</si>
  <si>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</si>
  <si>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</si>
  <si>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</si>
  <si>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</si>
  <si>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</si>
  <si>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</si>
  <si>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</si>
  <si>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</si>
  <si>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</si>
  <si>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</si>
  <si>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</si>
  <si>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</si>
  <si>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</si>
  <si>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</si>
  <si>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</si>
  <si>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</si>
  <si>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</si>
  <si>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</si>
  <si>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</si>
  <si>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</si>
  <si>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</si>
  <si>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</si>
  <si>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</si>
  <si>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</si>
  <si>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</si>
  <si>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</si>
  <si>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</si>
  <si>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</si>
  <si>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</si>
  <si>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</si>
  <si>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</si>
  <si>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</si>
  <si>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</si>
  <si>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</si>
  <si>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</si>
  <si>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</si>
  <si>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</si>
  <si>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</si>
  <si>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</si>
  <si>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</si>
  <si>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</si>
  <si>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</si>
  <si>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</si>
  <si>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</si>
  <si>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</si>
  <si>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</si>
  <si>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</si>
  <si>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</si>
  <si>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</si>
  <si>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</si>
  <si>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</si>
  <si>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</si>
  <si>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</si>
  <si>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</si>
  <si>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</si>
  <si>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</si>
  <si>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</si>
  <si>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</si>
  <si>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</si>
  <si>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</si>
  <si>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</si>
  <si>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</si>
  <si>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</si>
  <si>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</si>
  <si>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</si>
  <si>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</si>
  <si>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</si>
  <si>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</si>
  <si>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</si>
  <si>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</si>
  <si>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</si>
  <si>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</si>
  <si>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</si>
  <si>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</si>
  <si>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</si>
  <si>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</si>
  <si>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</si>
  <si>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</si>
  <si>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</si>
  <si>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</si>
  <si>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</si>
  <si>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</si>
  <si>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</si>
  <si>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</si>
  <si>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</si>
  <si>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</si>
  <si>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</si>
  <si>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</si>
  <si>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</si>
  <si>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</si>
  <si>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</si>
  <si>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</si>
  <si>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</si>
  <si>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</si>
  <si>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</si>
  <si>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</si>
  <si>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</si>
  <si>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</si>
  <si>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</si>
  <si>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</si>
  <si>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</si>
  <si>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</si>
  <si>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</si>
  <si>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</si>
  <si>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</si>
  <si>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</si>
  <si>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</si>
  <si>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</si>
  <si>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</si>
  <si>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</si>
  <si>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</si>
  <si>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</si>
  <si>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</si>
  <si>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</si>
  <si>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</si>
  <si>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</si>
  <si>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</si>
  <si>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</si>
  <si>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</si>
  <si>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</si>
  <si>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</si>
  <si>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</si>
  <si>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</si>
  <si>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</si>
  <si>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</si>
  <si>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</si>
  <si>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</si>
  <si>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</si>
  <si>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</si>
  <si>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</si>
  <si>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</si>
  <si>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</si>
  <si>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</si>
  <si>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</si>
  <si>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</si>
  <si>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</si>
  <si>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</si>
  <si>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</si>
  <si>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</si>
  <si>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</si>
  <si>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</si>
  <si>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</si>
  <si>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</si>
  <si>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</si>
  <si>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</si>
  <si>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</si>
  <si>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</si>
  <si>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</si>
  <si>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</si>
  <si>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</si>
  <si>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</si>
  <si>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</si>
  <si>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</si>
  <si>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</si>
  <si>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</si>
  <si>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</si>
  <si>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</si>
  <si>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</si>
  <si>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</si>
  <si>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</si>
  <si>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</si>
  <si>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</si>
  <si>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</si>
  <si>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</si>
  <si>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</si>
  <si>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</si>
  <si>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</si>
  <si>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</si>
  <si>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</si>
  <si>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</si>
  <si>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</si>
  <si>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</si>
  <si>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</si>
  <si>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</si>
  <si>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</si>
  <si>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</si>
  <si>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</si>
  <si>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</si>
  <si>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</si>
  <si>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</si>
  <si>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</si>
  <si>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</si>
  <si>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</si>
  <si>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</si>
  <si>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</si>
  <si>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</si>
  <si>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</si>
  <si>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</si>
  <si>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</si>
  <si>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</si>
  <si>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</si>
  <si>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</si>
  <si>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</si>
  <si>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</si>
  <si>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</si>
  <si>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</si>
  <si>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</si>
  <si>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</si>
  <si>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</si>
  <si>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</si>
  <si>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</si>
  <si>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</si>
  <si>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</si>
  <si>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</si>
  <si>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</si>
  <si>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</si>
  <si>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</si>
  <si>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</si>
  <si>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</si>
  <si>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</si>
  <si>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</si>
  <si>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</si>
  <si>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</si>
  <si>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</si>
  <si>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</si>
  <si>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</si>
  <si>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</si>
  <si>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</si>
  <si>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</si>
  <si>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</si>
  <si>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</si>
  <si>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</si>
  <si>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</si>
  <si>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</si>
  <si>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</si>
  <si>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</si>
  <si>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</si>
  <si>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</si>
  <si>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</si>
  <si>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</si>
  <si>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</si>
  <si>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</si>
  <si>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</si>
  <si>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</si>
  <si>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</si>
  <si>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</si>
  <si>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</si>
  <si>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</si>
  <si>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</si>
  <si>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5.36 m</t>
  </si>
  <si>
    <t>Jour du mois</t>
  </si>
  <si>
    <t>liste</t>
  </si>
  <si>
    <t>Mise en forme</t>
  </si>
  <si>
    <t>Lundi 1</t>
  </si>
  <si>
    <t>Explication de la manipulation</t>
  </si>
  <si>
    <t>Quand je mets 1 dans la cellule B4, pas problème, les textes B1:B19 sont à coté</t>
  </si>
  <si>
    <t>Ce n'est pas le cas si je mets un autre chiffre (Jusqu’à 31)</t>
  </si>
  <si>
    <r>
      <rPr>
        <u/>
        <sz val="11"/>
        <color theme="1"/>
        <rFont val="Calibri"/>
        <family val="2"/>
        <scheme val="minor"/>
      </rPr>
      <t>Exemple</t>
    </r>
    <r>
      <rPr>
        <sz val="11"/>
        <color theme="1"/>
        <rFont val="Calibri"/>
        <family val="2"/>
        <scheme val="minor"/>
      </rPr>
      <t>: Si je clic sur le lien hypertexte 4 (A50), le chiffre 4 va se retrouver en bas</t>
    </r>
  </si>
  <si>
    <t>Alors que je souhaiterais qu'il vienne à la place du 1 de A5</t>
  </si>
  <si>
    <t>Bref: il faudrait que le chiffre (qui est sous mise en forme) soit le même que celui de B1</t>
  </si>
  <si>
    <t>pour avoir son texte de droite sous la cellule orange (jeudi 4)</t>
  </si>
  <si>
    <t>Mais</t>
  </si>
  <si>
    <t>il y a peut-être une autre solution que les liens hypertexte</t>
  </si>
  <si>
    <t>*****</t>
  </si>
  <si>
    <t>MARÉE</t>
  </si>
  <si>
    <t>jour du mois</t>
  </si>
  <si>
    <t>N° du jour ou fonction =JOUR(AUJOURDHUI())</t>
  </si>
  <si>
    <t>Pour vérifications</t>
  </si>
  <si>
    <t>20251213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</si>
</sst>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</fills>
  <borders count="10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8" borderId="94" xfId="0" applyFont="1" applyFill="1" applyBorder="1" applyAlignment="1">
      <alignment horizontal="center"/>
    </xf>
    <xf numFmtId="20" fontId="82" fillId="48" borderId="95" xfId="0" applyNumberFormat="1" applyFont="1" applyFill="1" applyBorder="1" applyAlignment="1">
      <alignment horizontal="center" vertical="center"/>
    </xf>
    <xf numFmtId="173" fontId="60" fillId="47" borderId="96" xfId="0" applyNumberFormat="1" applyFont="1" applyFill="1" applyBorder="1" applyAlignment="1">
      <alignment horizontal="center" vertical="center"/>
    </xf>
    <xf numFmtId="173" fontId="32" fillId="32" borderId="9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4" fillId="32" borderId="9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9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8" fillId="0" borderId="0" xfId="0" applyFont="1"/>
    <xf numFmtId="0" fontId="88" fillId="0" borderId="0" xfId="0" applyFont="1" applyAlignment="1">
      <alignment horizontal="left"/>
    </xf>
    <xf numFmtId="0" fontId="88" fillId="0" borderId="0" xfId="0" applyFont="1" applyAlignment="1">
      <alignment horizontal="center"/>
    </xf>
    <xf numFmtId="0" fontId="88" fillId="0" borderId="0" xfId="0" applyFont="1" applyAlignment="1">
      <alignment horizontal="center" vertical="center"/>
    </xf>
    <xf numFmtId="0" fontId="80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9" fillId="0" borderId="4" xfId="1" applyBorder="1" applyAlignment="1">
      <alignment horizontal="center" vertical="center"/>
    </xf>
    <xf numFmtId="0" fontId="0" fillId="0" borderId="100" xfId="0" applyBorder="1"/>
    <xf numFmtId="0" fontId="79" fillId="2" borderId="10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75" fontId="32" fillId="32" borderId="0" xfId="0" applyNumberFormat="1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9"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93</c:v>
                </c:pt>
                <c:pt idx="281">
                  <c:v>93</c:v>
                </c:pt>
                <c:pt idx="282">
                  <c:v>94</c:v>
                </c:pt>
                <c:pt idx="283">
                  <c:v>93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9.4</c:v>
                </c:pt>
                <c:pt idx="35">
                  <c:v>9.4</c:v>
                </c:pt>
                <c:pt idx="36">
                  <c:v>9.4</c:v>
                </c:pt>
                <c:pt idx="37">
                  <c:v>9.4</c:v>
                </c:pt>
                <c:pt idx="38">
                  <c:v>9.4</c:v>
                </c:pt>
                <c:pt idx="39">
                  <c:v>9.4</c:v>
                </c:pt>
                <c:pt idx="40">
                  <c:v>9.4</c:v>
                </c:pt>
                <c:pt idx="41">
                  <c:v>9.4</c:v>
                </c:pt>
                <c:pt idx="42">
                  <c:v>9.4</c:v>
                </c:pt>
                <c:pt idx="43">
                  <c:v>9.4</c:v>
                </c:pt>
                <c:pt idx="44">
                  <c:v>9.4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9.4</c:v>
                </c:pt>
                <c:pt idx="90">
                  <c:v>9.3000000000000007</c:v>
                </c:pt>
                <c:pt idx="91">
                  <c:v>9.3000000000000007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9.3000000000000007</c:v>
                </c:pt>
                <c:pt idx="98">
                  <c:v>9.3000000000000007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9.1999999999999993</c:v>
                </c:pt>
                <c:pt idx="120">
                  <c:v>9.1999999999999993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9.1999999999999993</c:v>
                </c:pt>
                <c:pt idx="124">
                  <c:v>9.3000000000000007</c:v>
                </c:pt>
                <c:pt idx="125">
                  <c:v>9.4</c:v>
                </c:pt>
                <c:pt idx="126">
                  <c:v>9.5</c:v>
                </c:pt>
                <c:pt idx="127">
                  <c:v>9.6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9.6999999999999993</c:v>
                </c:pt>
                <c:pt idx="135">
                  <c:v>9.6999999999999993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9.6999999999999993</c:v>
                </c:pt>
                <c:pt idx="139">
                  <c:v>9.6999999999999993</c:v>
                </c:pt>
                <c:pt idx="140">
                  <c:v>9.6999999999999993</c:v>
                </c:pt>
                <c:pt idx="141">
                  <c:v>9.6999999999999993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</c:v>
                </c:pt>
                <c:pt idx="151">
                  <c:v>9.6999999999999993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9.5</c:v>
                </c:pt>
                <c:pt idx="164">
                  <c:v>9.5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9.1999999999999993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8.9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8.9</c:v>
                </c:pt>
                <c:pt idx="233">
                  <c:v>8.9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8.9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9.1</c:v>
                </c:pt>
                <c:pt idx="261">
                  <c:v>9.1</c:v>
                </c:pt>
                <c:pt idx="262">
                  <c:v>9.1</c:v>
                </c:pt>
                <c:pt idx="263">
                  <c:v>9.1</c:v>
                </c:pt>
                <c:pt idx="264">
                  <c:v>9.1</c:v>
                </c:pt>
                <c:pt idx="265">
                  <c:v>9.1</c:v>
                </c:pt>
                <c:pt idx="266">
                  <c:v>9.1</c:v>
                </c:pt>
                <c:pt idx="267">
                  <c:v>9.1</c:v>
                </c:pt>
                <c:pt idx="268">
                  <c:v>9.1</c:v>
                </c:pt>
                <c:pt idx="269">
                  <c:v>9.1</c:v>
                </c:pt>
                <c:pt idx="270">
                  <c:v>9.1</c:v>
                </c:pt>
                <c:pt idx="271">
                  <c:v>9.1</c:v>
                </c:pt>
                <c:pt idx="272">
                  <c:v>9.1</c:v>
                </c:pt>
                <c:pt idx="273">
                  <c:v>9.1</c:v>
                </c:pt>
                <c:pt idx="274">
                  <c:v>9.1</c:v>
                </c:pt>
                <c:pt idx="275">
                  <c:v>9.1</c:v>
                </c:pt>
                <c:pt idx="276">
                  <c:v>9.1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</c:v>
                </c:pt>
                <c:pt idx="283">
                  <c:v>9.1</c:v>
                </c:pt>
                <c:pt idx="284">
                  <c:v>9.1</c:v>
                </c:pt>
                <c:pt idx="285">
                  <c:v>9.1</c:v>
                </c:pt>
                <c:pt idx="286">
                  <c:v>9.1</c:v>
                </c:pt>
                <c:pt idx="287">
                  <c:v>9.1</c:v>
                </c:pt>
                <c:pt idx="288">
                  <c:v>9.1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9.1999999999999993</c:v>
                </c:pt>
                <c:pt idx="292">
                  <c:v>9.1999999999999993</c:v>
                </c:pt>
                <c:pt idx="293">
                  <c:v>9.1999999999999993</c:v>
                </c:pt>
                <c:pt idx="294">
                  <c:v>9.1999999999999993</c:v>
                </c:pt>
                <c:pt idx="295">
                  <c:v>9.1999999999999993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9.1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8.9</c:v>
                </c:pt>
                <c:pt idx="335">
                  <c:v>8.9</c:v>
                </c:pt>
                <c:pt idx="336">
                  <c:v>8.9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8.9</c:v>
                </c:pt>
                <c:pt idx="360">
                  <c:v>8.9</c:v>
                </c:pt>
                <c:pt idx="361">
                  <c:v>8.9</c:v>
                </c:pt>
                <c:pt idx="362">
                  <c:v>8.9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8.9</c:v>
                </c:pt>
                <c:pt idx="391">
                  <c:v>8.9</c:v>
                </c:pt>
                <c:pt idx="392">
                  <c:v>8.9</c:v>
                </c:pt>
                <c:pt idx="393">
                  <c:v>8.9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8.9</c:v>
                </c:pt>
                <c:pt idx="401">
                  <c:v>8.9</c:v>
                </c:pt>
                <c:pt idx="402">
                  <c:v>8.9</c:v>
                </c:pt>
                <c:pt idx="403">
                  <c:v>8.9</c:v>
                </c:pt>
                <c:pt idx="404">
                  <c:v>8.9</c:v>
                </c:pt>
                <c:pt idx="405">
                  <c:v>8.9</c:v>
                </c:pt>
                <c:pt idx="406">
                  <c:v>8.9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2.2000000000000002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2.5</c:v>
                </c:pt>
                <c:pt idx="20">
                  <c:v>2.2000000000000002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2.5</c:v>
                </c:pt>
                <c:pt idx="39">
                  <c:v>1.8</c:v>
                </c:pt>
                <c:pt idx="40">
                  <c:v>3.2</c:v>
                </c:pt>
                <c:pt idx="41">
                  <c:v>3.6</c:v>
                </c:pt>
                <c:pt idx="42">
                  <c:v>3.6</c:v>
                </c:pt>
                <c:pt idx="43">
                  <c:v>2.9</c:v>
                </c:pt>
                <c:pt idx="44">
                  <c:v>3.2</c:v>
                </c:pt>
                <c:pt idx="45">
                  <c:v>2.9</c:v>
                </c:pt>
                <c:pt idx="46">
                  <c:v>3.2</c:v>
                </c:pt>
                <c:pt idx="47">
                  <c:v>5</c:v>
                </c:pt>
                <c:pt idx="48">
                  <c:v>3.6</c:v>
                </c:pt>
                <c:pt idx="49">
                  <c:v>4</c:v>
                </c:pt>
                <c:pt idx="50">
                  <c:v>4.7</c:v>
                </c:pt>
                <c:pt idx="51">
                  <c:v>5.8</c:v>
                </c:pt>
                <c:pt idx="52">
                  <c:v>5</c:v>
                </c:pt>
                <c:pt idx="53">
                  <c:v>4.3</c:v>
                </c:pt>
                <c:pt idx="54">
                  <c:v>5</c:v>
                </c:pt>
                <c:pt idx="55">
                  <c:v>4</c:v>
                </c:pt>
                <c:pt idx="56">
                  <c:v>4.7</c:v>
                </c:pt>
                <c:pt idx="57">
                  <c:v>2.9</c:v>
                </c:pt>
                <c:pt idx="58">
                  <c:v>2.5</c:v>
                </c:pt>
                <c:pt idx="59">
                  <c:v>2.9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2.2000000000000002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4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6.8</c:v>
                </c:pt>
                <c:pt idx="73">
                  <c:v>2.5</c:v>
                </c:pt>
                <c:pt idx="74">
                  <c:v>3.6</c:v>
                </c:pt>
                <c:pt idx="75">
                  <c:v>4.3</c:v>
                </c:pt>
                <c:pt idx="76">
                  <c:v>2.5</c:v>
                </c:pt>
                <c:pt idx="77">
                  <c:v>2.9</c:v>
                </c:pt>
                <c:pt idx="78">
                  <c:v>3.6</c:v>
                </c:pt>
                <c:pt idx="79">
                  <c:v>3.2</c:v>
                </c:pt>
                <c:pt idx="80">
                  <c:v>2.2000000000000002</c:v>
                </c:pt>
                <c:pt idx="81">
                  <c:v>2.5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1.8</c:v>
                </c:pt>
                <c:pt idx="93">
                  <c:v>1.8</c:v>
                </c:pt>
                <c:pt idx="94">
                  <c:v>2.2000000000000002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4.3</c:v>
                </c:pt>
                <c:pt idx="100">
                  <c:v>3.6</c:v>
                </c:pt>
                <c:pt idx="101">
                  <c:v>4</c:v>
                </c:pt>
                <c:pt idx="102">
                  <c:v>3.2</c:v>
                </c:pt>
                <c:pt idx="103">
                  <c:v>5</c:v>
                </c:pt>
                <c:pt idx="104">
                  <c:v>4.7</c:v>
                </c:pt>
                <c:pt idx="105">
                  <c:v>2.9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4.3</c:v>
                </c:pt>
                <c:pt idx="110">
                  <c:v>4.3</c:v>
                </c:pt>
                <c:pt idx="111">
                  <c:v>4</c:v>
                </c:pt>
                <c:pt idx="112">
                  <c:v>5.4</c:v>
                </c:pt>
                <c:pt idx="113">
                  <c:v>6.1</c:v>
                </c:pt>
                <c:pt idx="114">
                  <c:v>2.9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0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6.1</c:v>
                </c:pt>
                <c:pt idx="125">
                  <c:v>4</c:v>
                </c:pt>
                <c:pt idx="126">
                  <c:v>5.8</c:v>
                </c:pt>
                <c:pt idx="127">
                  <c:v>6.1</c:v>
                </c:pt>
                <c:pt idx="128">
                  <c:v>6.1</c:v>
                </c:pt>
                <c:pt idx="129">
                  <c:v>13</c:v>
                </c:pt>
                <c:pt idx="130">
                  <c:v>6.8</c:v>
                </c:pt>
                <c:pt idx="131">
                  <c:v>6.8</c:v>
                </c:pt>
                <c:pt idx="132">
                  <c:v>7.9</c:v>
                </c:pt>
                <c:pt idx="133">
                  <c:v>6.8</c:v>
                </c:pt>
                <c:pt idx="134">
                  <c:v>6.1</c:v>
                </c:pt>
                <c:pt idx="135">
                  <c:v>6.8</c:v>
                </c:pt>
                <c:pt idx="136">
                  <c:v>2.9</c:v>
                </c:pt>
                <c:pt idx="137">
                  <c:v>3.6</c:v>
                </c:pt>
                <c:pt idx="138">
                  <c:v>2.9</c:v>
                </c:pt>
                <c:pt idx="139">
                  <c:v>2.9</c:v>
                </c:pt>
                <c:pt idx="140">
                  <c:v>3.6</c:v>
                </c:pt>
                <c:pt idx="141">
                  <c:v>3.6</c:v>
                </c:pt>
                <c:pt idx="142">
                  <c:v>5</c:v>
                </c:pt>
                <c:pt idx="143">
                  <c:v>4</c:v>
                </c:pt>
                <c:pt idx="144">
                  <c:v>5</c:v>
                </c:pt>
                <c:pt idx="145">
                  <c:v>4.3</c:v>
                </c:pt>
                <c:pt idx="146">
                  <c:v>4.7</c:v>
                </c:pt>
                <c:pt idx="147">
                  <c:v>4.3</c:v>
                </c:pt>
                <c:pt idx="148">
                  <c:v>4.3</c:v>
                </c:pt>
                <c:pt idx="149">
                  <c:v>3.2</c:v>
                </c:pt>
                <c:pt idx="150">
                  <c:v>5.8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2.5</c:v>
                </c:pt>
                <c:pt idx="155">
                  <c:v>2.2000000000000002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3.2</c:v>
                </c:pt>
                <c:pt idx="162">
                  <c:v>4</c:v>
                </c:pt>
                <c:pt idx="163">
                  <c:v>3.2</c:v>
                </c:pt>
                <c:pt idx="164">
                  <c:v>3.2</c:v>
                </c:pt>
                <c:pt idx="165">
                  <c:v>4.7</c:v>
                </c:pt>
                <c:pt idx="166">
                  <c:v>4.3</c:v>
                </c:pt>
                <c:pt idx="167">
                  <c:v>4</c:v>
                </c:pt>
                <c:pt idx="168">
                  <c:v>2.5</c:v>
                </c:pt>
                <c:pt idx="169">
                  <c:v>4.7</c:v>
                </c:pt>
                <c:pt idx="170">
                  <c:v>2.9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3.2</c:v>
                </c:pt>
                <c:pt idx="179">
                  <c:v>2.5</c:v>
                </c:pt>
                <c:pt idx="180">
                  <c:v>4.3</c:v>
                </c:pt>
                <c:pt idx="181">
                  <c:v>5</c:v>
                </c:pt>
                <c:pt idx="182">
                  <c:v>7.2</c:v>
                </c:pt>
                <c:pt idx="183">
                  <c:v>5.4</c:v>
                </c:pt>
                <c:pt idx="184">
                  <c:v>4.7</c:v>
                </c:pt>
                <c:pt idx="185">
                  <c:v>3.6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11.2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9</c:v>
                </c:pt>
                <c:pt idx="192">
                  <c:v>6.5</c:v>
                </c:pt>
                <c:pt idx="193">
                  <c:v>7.2</c:v>
                </c:pt>
                <c:pt idx="194">
                  <c:v>2.2000000000000002</c:v>
                </c:pt>
                <c:pt idx="195">
                  <c:v>2.9</c:v>
                </c:pt>
                <c:pt idx="196">
                  <c:v>4.7</c:v>
                </c:pt>
                <c:pt idx="197">
                  <c:v>3.6</c:v>
                </c:pt>
                <c:pt idx="198">
                  <c:v>3.6</c:v>
                </c:pt>
                <c:pt idx="199">
                  <c:v>4.7</c:v>
                </c:pt>
                <c:pt idx="200">
                  <c:v>2.5</c:v>
                </c:pt>
                <c:pt idx="201">
                  <c:v>7.6</c:v>
                </c:pt>
                <c:pt idx="202">
                  <c:v>5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3.6</c:v>
                </c:pt>
                <c:pt idx="207">
                  <c:v>4.7</c:v>
                </c:pt>
                <c:pt idx="208">
                  <c:v>4.3</c:v>
                </c:pt>
                <c:pt idx="209">
                  <c:v>5</c:v>
                </c:pt>
                <c:pt idx="210">
                  <c:v>4.7</c:v>
                </c:pt>
                <c:pt idx="211">
                  <c:v>3.6</c:v>
                </c:pt>
                <c:pt idx="212">
                  <c:v>3.2</c:v>
                </c:pt>
                <c:pt idx="213">
                  <c:v>4.3</c:v>
                </c:pt>
                <c:pt idx="214">
                  <c:v>4.7</c:v>
                </c:pt>
                <c:pt idx="215">
                  <c:v>4</c:v>
                </c:pt>
                <c:pt idx="216">
                  <c:v>5.4</c:v>
                </c:pt>
                <c:pt idx="217">
                  <c:v>4.7</c:v>
                </c:pt>
                <c:pt idx="218">
                  <c:v>6.5</c:v>
                </c:pt>
                <c:pt idx="219">
                  <c:v>5</c:v>
                </c:pt>
                <c:pt idx="220">
                  <c:v>3.6</c:v>
                </c:pt>
                <c:pt idx="221">
                  <c:v>0</c:v>
                </c:pt>
                <c:pt idx="222">
                  <c:v>3.6</c:v>
                </c:pt>
                <c:pt idx="223">
                  <c:v>4</c:v>
                </c:pt>
                <c:pt idx="224">
                  <c:v>2.9</c:v>
                </c:pt>
                <c:pt idx="225">
                  <c:v>4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1.8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3.6</c:v>
                </c:pt>
                <c:pt idx="240">
                  <c:v>4.7</c:v>
                </c:pt>
                <c:pt idx="241">
                  <c:v>3.2</c:v>
                </c:pt>
                <c:pt idx="242">
                  <c:v>2.9</c:v>
                </c:pt>
                <c:pt idx="243">
                  <c:v>2.9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3.6</c:v>
                </c:pt>
                <c:pt idx="253">
                  <c:v>4.7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2.5</c:v>
                </c:pt>
                <c:pt idx="260">
                  <c:v>2.9</c:v>
                </c:pt>
                <c:pt idx="261">
                  <c:v>4.7</c:v>
                </c:pt>
                <c:pt idx="262">
                  <c:v>4.7</c:v>
                </c:pt>
                <c:pt idx="263">
                  <c:v>4.3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2.9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4.7</c:v>
                </c:pt>
                <c:pt idx="275">
                  <c:v>1.8</c:v>
                </c:pt>
                <c:pt idx="276">
                  <c:v>3.2</c:v>
                </c:pt>
                <c:pt idx="277">
                  <c:v>2.9</c:v>
                </c:pt>
                <c:pt idx="278">
                  <c:v>4</c:v>
                </c:pt>
                <c:pt idx="279">
                  <c:v>4.7</c:v>
                </c:pt>
                <c:pt idx="280">
                  <c:v>5</c:v>
                </c:pt>
                <c:pt idx="281">
                  <c:v>5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3.6</c:v>
                </c:pt>
                <c:pt idx="286">
                  <c:v>2.5</c:v>
                </c:pt>
                <c:pt idx="287">
                  <c:v>3.2</c:v>
                </c:pt>
                <c:pt idx="288">
                  <c:v>4.7</c:v>
                </c:pt>
                <c:pt idx="289">
                  <c:v>3.2</c:v>
                </c:pt>
                <c:pt idx="290">
                  <c:v>4.3</c:v>
                </c:pt>
                <c:pt idx="291">
                  <c:v>4</c:v>
                </c:pt>
                <c:pt idx="292">
                  <c:v>3.6</c:v>
                </c:pt>
                <c:pt idx="293">
                  <c:v>3.6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3.2</c:v>
                </c:pt>
                <c:pt idx="304">
                  <c:v>4.3</c:v>
                </c:pt>
                <c:pt idx="305">
                  <c:v>4.3</c:v>
                </c:pt>
                <c:pt idx="306">
                  <c:v>4.7</c:v>
                </c:pt>
                <c:pt idx="307">
                  <c:v>3.2</c:v>
                </c:pt>
                <c:pt idx="308">
                  <c:v>5</c:v>
                </c:pt>
                <c:pt idx="309">
                  <c:v>3.6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2.5</c:v>
                </c:pt>
                <c:pt idx="313">
                  <c:v>2.9</c:v>
                </c:pt>
                <c:pt idx="314">
                  <c:v>4</c:v>
                </c:pt>
                <c:pt idx="315">
                  <c:v>3.2</c:v>
                </c:pt>
                <c:pt idx="316">
                  <c:v>3.2</c:v>
                </c:pt>
                <c:pt idx="317">
                  <c:v>3.6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4.7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2.9</c:v>
                </c:pt>
                <c:pt idx="330">
                  <c:v>2.2000000000000002</c:v>
                </c:pt>
                <c:pt idx="331">
                  <c:v>3.2</c:v>
                </c:pt>
                <c:pt idx="332">
                  <c:v>5</c:v>
                </c:pt>
                <c:pt idx="333">
                  <c:v>3.6</c:v>
                </c:pt>
                <c:pt idx="334">
                  <c:v>4.7</c:v>
                </c:pt>
                <c:pt idx="335">
                  <c:v>2.5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2.9</c:v>
                </c:pt>
                <c:pt idx="340">
                  <c:v>4</c:v>
                </c:pt>
                <c:pt idx="341">
                  <c:v>3.6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2.9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4.7</c:v>
                </c:pt>
                <c:pt idx="354">
                  <c:v>3.6</c:v>
                </c:pt>
                <c:pt idx="355">
                  <c:v>3.2</c:v>
                </c:pt>
                <c:pt idx="356">
                  <c:v>6.1</c:v>
                </c:pt>
                <c:pt idx="357">
                  <c:v>4</c:v>
                </c:pt>
                <c:pt idx="358">
                  <c:v>4.7</c:v>
                </c:pt>
                <c:pt idx="359">
                  <c:v>4.3</c:v>
                </c:pt>
                <c:pt idx="360">
                  <c:v>2.9</c:v>
                </c:pt>
                <c:pt idx="361">
                  <c:v>3.2</c:v>
                </c:pt>
                <c:pt idx="362">
                  <c:v>3.2</c:v>
                </c:pt>
                <c:pt idx="363">
                  <c:v>3.6</c:v>
                </c:pt>
                <c:pt idx="364">
                  <c:v>4.7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2.9</c:v>
                </c:pt>
                <c:pt idx="370">
                  <c:v>4</c:v>
                </c:pt>
                <c:pt idx="371">
                  <c:v>2.9</c:v>
                </c:pt>
                <c:pt idx="372">
                  <c:v>3.2</c:v>
                </c:pt>
                <c:pt idx="373">
                  <c:v>2.5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3.6</c:v>
                </c:pt>
                <c:pt idx="377">
                  <c:v>2.5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3.2</c:v>
                </c:pt>
                <c:pt idx="383">
                  <c:v>4</c:v>
                </c:pt>
                <c:pt idx="384">
                  <c:v>2.5</c:v>
                </c:pt>
                <c:pt idx="385">
                  <c:v>1.8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2.9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4</c:v>
                </c:pt>
                <c:pt idx="393">
                  <c:v>2.5</c:v>
                </c:pt>
                <c:pt idx="394">
                  <c:v>3.2</c:v>
                </c:pt>
                <c:pt idx="395">
                  <c:v>3.6</c:v>
                </c:pt>
                <c:pt idx="396">
                  <c:v>4</c:v>
                </c:pt>
                <c:pt idx="397">
                  <c:v>4.7</c:v>
                </c:pt>
                <c:pt idx="398">
                  <c:v>3.6</c:v>
                </c:pt>
                <c:pt idx="399">
                  <c:v>4.3</c:v>
                </c:pt>
                <c:pt idx="400">
                  <c:v>5.8</c:v>
                </c:pt>
                <c:pt idx="401">
                  <c:v>4.7</c:v>
                </c:pt>
                <c:pt idx="402">
                  <c:v>2.9</c:v>
                </c:pt>
                <c:pt idx="403">
                  <c:v>3.6</c:v>
                </c:pt>
                <c:pt idx="404">
                  <c:v>2.5</c:v>
                </c:pt>
                <c:pt idx="405">
                  <c:v>3.2</c:v>
                </c:pt>
                <c:pt idx="406">
                  <c:v>2.9</c:v>
                </c:pt>
                <c:pt idx="407">
                  <c:v>3.6</c:v>
                </c:pt>
                <c:pt idx="408">
                  <c:v>5.4</c:v>
                </c:pt>
                <c:pt idx="409">
                  <c:v>5.4</c:v>
                </c:pt>
                <c:pt idx="410">
                  <c:v>5</c:v>
                </c:pt>
                <c:pt idx="411">
                  <c:v>4.7</c:v>
                </c:pt>
                <c:pt idx="412">
                  <c:v>6.5</c:v>
                </c:pt>
                <c:pt idx="413">
                  <c:v>5.4</c:v>
                </c:pt>
                <c:pt idx="414">
                  <c:v>5</c:v>
                </c:pt>
                <c:pt idx="415">
                  <c:v>5.8</c:v>
                </c:pt>
                <c:pt idx="416">
                  <c:v>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5.4</c:v>
                </c:pt>
                <c:pt idx="422">
                  <c:v>4</c:v>
                </c:pt>
                <c:pt idx="423">
                  <c:v>5.4</c:v>
                </c:pt>
                <c:pt idx="424">
                  <c:v>4.7</c:v>
                </c:pt>
                <c:pt idx="425">
                  <c:v>6.1</c:v>
                </c:pt>
                <c:pt idx="426">
                  <c:v>6.1</c:v>
                </c:pt>
                <c:pt idx="427">
                  <c:v>6.5</c:v>
                </c:pt>
                <c:pt idx="428">
                  <c:v>3.6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5.8</c:v>
                </c:pt>
                <c:pt idx="433">
                  <c:v>7.9</c:v>
                </c:pt>
                <c:pt idx="434">
                  <c:v>9.4</c:v>
                </c:pt>
                <c:pt idx="435">
                  <c:v>5.8</c:v>
                </c:pt>
                <c:pt idx="436">
                  <c:v>5.4</c:v>
                </c:pt>
                <c:pt idx="437">
                  <c:v>7.2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2.5</c:v>
                </c:pt>
                <c:pt idx="442">
                  <c:v>3.6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-1.7000000000000011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-1.5999999999999996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-1.8000000000000007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13 décembre 2025 à 07:34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96FF7-87A5-4434-AB0B-46F8685B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4" sqref="T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1.947222222222222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7.5</v>
      </c>
      <c r="C5" s="130"/>
      <c r="D5" s="129">
        <f>VLOOKUP($B5,$E$9:$R$2617,14,0)</f>
        <v>0.13055555555555601</v>
      </c>
      <c r="E5" s="128">
        <f>MIN($B$9:$B$1448)</f>
        <v>8.9</v>
      </c>
      <c r="F5" s="127"/>
      <c r="G5" s="126">
        <f>VLOOKUP($E5,$B$9:$R$1448,17,0)</f>
        <v>0.149305555555556</v>
      </c>
      <c r="H5" s="125">
        <f>MAX($B$9:$B$1448)</f>
        <v>9.8000000000000007</v>
      </c>
      <c r="I5" s="124"/>
      <c r="J5" s="123">
        <f>VLOOKUP($H5,$B$9:$R$1448,17,0)</f>
        <v>9.0277777777777804E-2</v>
      </c>
      <c r="K5" s="91">
        <f>MAX($G$9:$G$1448)</f>
        <v>13</v>
      </c>
      <c r="L5" s="106"/>
      <c r="M5" s="122">
        <f>VLOOKUP($K5,$G$9:$R$1448,12,0)</f>
        <v>8.9583333333333307E-2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8.9583333333333307E-2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9.4</v>
      </c>
      <c r="C9" s="2">
        <v>93</v>
      </c>
      <c r="D9" s="2">
        <v>8.3000000000000007</v>
      </c>
      <c r="E9" s="2">
        <v>9.4</v>
      </c>
      <c r="F9" s="2">
        <v>0</v>
      </c>
      <c r="G9" s="2">
        <v>0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9.1999999999999993</v>
      </c>
      <c r="Q9">
        <v>9.4</v>
      </c>
      <c r="R9" s="5">
        <v>0</v>
      </c>
      <c r="S9" s="61" t="s">
        <v>495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9.4</v>
      </c>
      <c r="C10" s="2">
        <v>93</v>
      </c>
      <c r="D10" s="2">
        <v>8.3000000000000007</v>
      </c>
      <c r="E10" s="2">
        <v>9.4</v>
      </c>
      <c r="F10" s="2">
        <v>0</v>
      </c>
      <c r="G10" s="2">
        <v>2.2000000000000002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9.1999999999999993</v>
      </c>
      <c r="Q10">
        <v>9.4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9.4</v>
      </c>
      <c r="C11" s="2">
        <v>93</v>
      </c>
      <c r="D11" s="2">
        <v>8.3000000000000007</v>
      </c>
      <c r="E11" s="2">
        <v>9.4</v>
      </c>
      <c r="F11" s="2">
        <v>0</v>
      </c>
      <c r="G11" s="2">
        <v>0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9.1999999999999993</v>
      </c>
      <c r="Q11">
        <v>9.4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9.5</v>
      </c>
      <c r="C12" s="2">
        <v>93</v>
      </c>
      <c r="D12" s="2">
        <v>8.4</v>
      </c>
      <c r="E12" s="2">
        <v>9.5</v>
      </c>
      <c r="F12" s="2">
        <v>0</v>
      </c>
      <c r="G12" s="2">
        <v>2.2000000000000002</v>
      </c>
      <c r="H12" s="2">
        <v>1021.6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9.1999999999999993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9.5</v>
      </c>
      <c r="C13" s="2">
        <v>93</v>
      </c>
      <c r="D13" s="2">
        <v>8.4</v>
      </c>
      <c r="E13" s="2">
        <v>9.5</v>
      </c>
      <c r="F13" s="2">
        <v>0</v>
      </c>
      <c r="G13" s="2">
        <v>2.2000000000000002</v>
      </c>
      <c r="H13" s="2">
        <v>1021.8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9.1999999999999993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9.5</v>
      </c>
      <c r="C14" s="2">
        <v>93</v>
      </c>
      <c r="D14" s="2">
        <v>8.4</v>
      </c>
      <c r="E14" s="2">
        <v>9.5</v>
      </c>
      <c r="F14" s="2">
        <v>0</v>
      </c>
      <c r="G14" s="2">
        <v>1.8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9.1999999999999993</v>
      </c>
      <c r="Q14">
        <v>9.4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9.5</v>
      </c>
      <c r="C15" s="2">
        <v>93</v>
      </c>
      <c r="D15" s="2">
        <v>8.4</v>
      </c>
      <c r="E15" s="2">
        <v>9.5</v>
      </c>
      <c r="F15" s="2">
        <v>0</v>
      </c>
      <c r="G15" s="2">
        <v>2.2000000000000002</v>
      </c>
      <c r="H15" s="2">
        <v>1021.7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9.1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</v>
      </c>
      <c r="C16" s="2">
        <v>93</v>
      </c>
      <c r="D16" s="2">
        <v>8.5</v>
      </c>
      <c r="E16" s="2">
        <v>9.6</v>
      </c>
      <c r="F16" s="2">
        <v>0</v>
      </c>
      <c r="G16" s="2">
        <v>2.5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9.1999999999999993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9.6</v>
      </c>
      <c r="C17" s="2">
        <v>93</v>
      </c>
      <c r="D17" s="2">
        <v>8.5</v>
      </c>
      <c r="E17" s="2">
        <v>9.6</v>
      </c>
      <c r="F17" s="2">
        <v>2.2000000000000002</v>
      </c>
      <c r="G17" s="2">
        <v>2.9</v>
      </c>
      <c r="H17" s="2">
        <v>1021.8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9.1999999999999993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9.6</v>
      </c>
      <c r="C18" s="2">
        <v>93</v>
      </c>
      <c r="D18" s="2">
        <v>8.5</v>
      </c>
      <c r="E18" s="2">
        <v>9.6</v>
      </c>
      <c r="F18" s="2">
        <v>0</v>
      </c>
      <c r="G18" s="2">
        <v>0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9.1999999999999993</v>
      </c>
      <c r="Q18">
        <v>9.4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9.5</v>
      </c>
      <c r="C19" s="2">
        <v>93</v>
      </c>
      <c r="D19" s="2">
        <v>8.4</v>
      </c>
      <c r="E19" s="2">
        <v>9.5</v>
      </c>
      <c r="F19" s="2">
        <v>0</v>
      </c>
      <c r="G19" s="2">
        <v>0</v>
      </c>
      <c r="H19" s="2">
        <v>1021.9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9.1999999999999993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9.5</v>
      </c>
      <c r="C20" s="2">
        <v>93</v>
      </c>
      <c r="D20" s="2">
        <v>8.4</v>
      </c>
      <c r="E20" s="2">
        <v>9.5</v>
      </c>
      <c r="F20" s="2">
        <v>0</v>
      </c>
      <c r="G20" s="2">
        <v>1.8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9.1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9.5</v>
      </c>
      <c r="C21" s="2">
        <v>93</v>
      </c>
      <c r="D21" s="2">
        <v>8.4</v>
      </c>
      <c r="E21" s="2">
        <v>9.5</v>
      </c>
      <c r="F21" s="2">
        <v>0</v>
      </c>
      <c r="G21" s="2">
        <v>2.2000000000000002</v>
      </c>
      <c r="H21" s="2">
        <v>1021.9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9.1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9.5</v>
      </c>
      <c r="C22" s="2">
        <v>93</v>
      </c>
      <c r="D22" s="2">
        <v>8.4</v>
      </c>
      <c r="E22" s="2">
        <v>9.5</v>
      </c>
      <c r="F22" s="2">
        <v>0</v>
      </c>
      <c r="G22" s="2">
        <v>0</v>
      </c>
      <c r="H22" s="2">
        <v>1021.8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9.1999999999999993</v>
      </c>
      <c r="Q22">
        <v>9.4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9.4</v>
      </c>
      <c r="C23" s="2">
        <v>93</v>
      </c>
      <c r="D23" s="2">
        <v>8.3000000000000007</v>
      </c>
      <c r="E23" s="2">
        <v>9.4</v>
      </c>
      <c r="F23" s="2">
        <v>0</v>
      </c>
      <c r="G23" s="2">
        <v>0</v>
      </c>
      <c r="H23" s="2">
        <v>1022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9.1</v>
      </c>
      <c r="Q23">
        <v>9.4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9.4</v>
      </c>
      <c r="C24" s="2">
        <v>93</v>
      </c>
      <c r="D24" s="2">
        <v>8.3000000000000007</v>
      </c>
      <c r="E24" s="2">
        <v>9.4</v>
      </c>
      <c r="F24" s="2">
        <v>0</v>
      </c>
      <c r="G24" s="2">
        <v>2.2000000000000002</v>
      </c>
      <c r="H24" s="2">
        <v>1022.1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9.1</v>
      </c>
      <c r="Q24">
        <v>9.4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9.4</v>
      </c>
      <c r="C25" s="2">
        <v>93</v>
      </c>
      <c r="D25" s="2">
        <v>8.3000000000000007</v>
      </c>
      <c r="E25" s="2">
        <v>9.4</v>
      </c>
      <c r="F25" s="2">
        <v>0</v>
      </c>
      <c r="G25" s="2">
        <v>0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9.1</v>
      </c>
      <c r="Q25">
        <v>9.4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9.4</v>
      </c>
      <c r="C26" s="2">
        <v>93</v>
      </c>
      <c r="D26" s="2">
        <v>8.3000000000000007</v>
      </c>
      <c r="E26" s="2">
        <v>9.4</v>
      </c>
      <c r="F26" s="2">
        <v>0</v>
      </c>
      <c r="G26" s="2">
        <v>0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9.1</v>
      </c>
      <c r="Q26">
        <v>9.4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9.4</v>
      </c>
      <c r="C27" s="2">
        <v>93</v>
      </c>
      <c r="D27" s="2">
        <v>8.3000000000000007</v>
      </c>
      <c r="E27" s="2">
        <v>9.4</v>
      </c>
      <c r="F27" s="2">
        <v>1.8</v>
      </c>
      <c r="G27" s="2">
        <v>2.2000000000000002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9.1</v>
      </c>
      <c r="Q27">
        <v>9.4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9.4</v>
      </c>
      <c r="C28" s="2">
        <v>93</v>
      </c>
      <c r="D28" s="2">
        <v>8.3000000000000007</v>
      </c>
      <c r="E28" s="2">
        <v>9.4</v>
      </c>
      <c r="F28" s="2">
        <v>1.8</v>
      </c>
      <c r="G28" s="2">
        <v>2.5</v>
      </c>
      <c r="H28" s="2">
        <v>1021.9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9.1</v>
      </c>
      <c r="Q28">
        <v>9.4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9.4</v>
      </c>
      <c r="C29" s="2">
        <v>93</v>
      </c>
      <c r="D29" s="2">
        <v>8.3000000000000007</v>
      </c>
      <c r="E29" s="2">
        <v>9.4</v>
      </c>
      <c r="F29" s="2">
        <v>0</v>
      </c>
      <c r="G29" s="2">
        <v>2.2000000000000002</v>
      </c>
      <c r="H29" s="2">
        <v>1021.9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9.1</v>
      </c>
      <c r="Q29">
        <v>9.4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9.4</v>
      </c>
      <c r="C30" s="2">
        <v>93</v>
      </c>
      <c r="D30" s="2">
        <v>8.3000000000000007</v>
      </c>
      <c r="E30" s="2">
        <v>9.4</v>
      </c>
      <c r="F30" s="2">
        <v>1.8</v>
      </c>
      <c r="G30" s="2">
        <v>2.5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9.1</v>
      </c>
      <c r="Q30">
        <v>9.4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9.4</v>
      </c>
      <c r="C31" s="2">
        <v>93</v>
      </c>
      <c r="D31" s="2">
        <v>8.3000000000000007</v>
      </c>
      <c r="E31" s="2">
        <v>9.4</v>
      </c>
      <c r="F31" s="2">
        <v>3.2</v>
      </c>
      <c r="G31" s="2">
        <v>3.6</v>
      </c>
      <c r="H31" s="2">
        <v>1021.9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9.1</v>
      </c>
      <c r="Q31">
        <v>9.4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9.4</v>
      </c>
      <c r="C32" s="2">
        <v>93</v>
      </c>
      <c r="D32" s="2">
        <v>8.3000000000000007</v>
      </c>
      <c r="E32" s="2">
        <v>9.4</v>
      </c>
      <c r="F32" s="2">
        <v>2.2000000000000002</v>
      </c>
      <c r="G32" s="2">
        <v>2.5</v>
      </c>
      <c r="H32" s="2">
        <v>1021.9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9.1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9.4</v>
      </c>
      <c r="C33" s="2">
        <v>93</v>
      </c>
      <c r="D33" s="2">
        <v>8.3000000000000007</v>
      </c>
      <c r="E33" s="2">
        <v>9.4</v>
      </c>
      <c r="F33" s="2">
        <v>0</v>
      </c>
      <c r="G33" s="2">
        <v>0</v>
      </c>
      <c r="H33" s="2">
        <v>1021.9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9.1</v>
      </c>
      <c r="Q33">
        <v>9.4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9.4</v>
      </c>
      <c r="C34" s="2">
        <v>93</v>
      </c>
      <c r="D34" s="2">
        <v>8.3000000000000007</v>
      </c>
      <c r="E34" s="2">
        <v>9.4</v>
      </c>
      <c r="F34" s="2">
        <v>0</v>
      </c>
      <c r="G34" s="2">
        <v>0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9.1</v>
      </c>
      <c r="Q34">
        <v>9.4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9.4</v>
      </c>
      <c r="C35" s="2">
        <v>93</v>
      </c>
      <c r="D35" s="2">
        <v>8.3000000000000007</v>
      </c>
      <c r="E35" s="2">
        <v>9.4</v>
      </c>
      <c r="F35" s="2">
        <v>0</v>
      </c>
      <c r="G35" s="2">
        <v>0</v>
      </c>
      <c r="H35" s="2">
        <v>1021.9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9.1</v>
      </c>
      <c r="Q35">
        <v>9.4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9.4</v>
      </c>
      <c r="C36" s="2">
        <v>93</v>
      </c>
      <c r="D36" s="2">
        <v>8.3000000000000007</v>
      </c>
      <c r="E36" s="2">
        <v>9.4</v>
      </c>
      <c r="F36" s="2">
        <v>0</v>
      </c>
      <c r="G36" s="2">
        <v>2.2000000000000002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9.1</v>
      </c>
      <c r="Q36">
        <v>9.4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9.4</v>
      </c>
      <c r="C37" s="2">
        <v>93</v>
      </c>
      <c r="D37" s="2">
        <v>8.3000000000000007</v>
      </c>
      <c r="E37" s="2">
        <v>9.4</v>
      </c>
      <c r="F37" s="2">
        <v>0</v>
      </c>
      <c r="G37" s="2">
        <v>0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9.1</v>
      </c>
      <c r="Q37">
        <v>9.4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9.4</v>
      </c>
      <c r="C38" s="2">
        <v>93</v>
      </c>
      <c r="D38" s="2">
        <v>8.3000000000000007</v>
      </c>
      <c r="E38" s="2">
        <v>9.4</v>
      </c>
      <c r="F38" s="2">
        <v>0</v>
      </c>
      <c r="G38" s="2">
        <v>1.8</v>
      </c>
      <c r="H38" s="2">
        <v>1022.2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9.1</v>
      </c>
      <c r="Q38">
        <v>9.4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9.4</v>
      </c>
      <c r="C39" s="2">
        <v>93</v>
      </c>
      <c r="D39" s="2">
        <v>8.3000000000000007</v>
      </c>
      <c r="E39" s="2">
        <v>9.4</v>
      </c>
      <c r="F39" s="2">
        <v>0</v>
      </c>
      <c r="G39" s="2">
        <v>0</v>
      </c>
      <c r="H39" s="2">
        <v>1022.1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9.1</v>
      </c>
      <c r="Q39">
        <v>9.4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9.4</v>
      </c>
      <c r="C40" s="2">
        <v>93</v>
      </c>
      <c r="D40" s="2">
        <v>8.3000000000000007</v>
      </c>
      <c r="E40" s="2">
        <v>9.4</v>
      </c>
      <c r="F40" s="2">
        <v>0</v>
      </c>
      <c r="G40" s="2">
        <v>0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9.1</v>
      </c>
      <c r="Q40">
        <v>9.3000000000000007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9.4</v>
      </c>
      <c r="C41" s="2">
        <v>93</v>
      </c>
      <c r="D41" s="2">
        <v>8.3000000000000007</v>
      </c>
      <c r="E41" s="2">
        <v>9.4</v>
      </c>
      <c r="F41" s="2">
        <v>0</v>
      </c>
      <c r="G41" s="2">
        <v>0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9.1</v>
      </c>
      <c r="Q41">
        <v>9.4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9.4</v>
      </c>
      <c r="C42" s="2">
        <v>93</v>
      </c>
      <c r="D42" s="2">
        <v>8.3000000000000007</v>
      </c>
      <c r="E42" s="2">
        <v>9.4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9.1</v>
      </c>
      <c r="Q42">
        <v>9.4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9.4</v>
      </c>
      <c r="C43" s="2">
        <v>93</v>
      </c>
      <c r="D43" s="2">
        <v>8.3000000000000007</v>
      </c>
      <c r="E43" s="2">
        <v>9.4</v>
      </c>
      <c r="F43" s="2">
        <v>0</v>
      </c>
      <c r="G43" s="2">
        <v>0</v>
      </c>
      <c r="H43" s="2">
        <v>1021.9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9.1</v>
      </c>
      <c r="Q43">
        <v>9.4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9.4</v>
      </c>
      <c r="C44" s="2">
        <v>93</v>
      </c>
      <c r="D44" s="2">
        <v>8.3000000000000007</v>
      </c>
      <c r="E44" s="2">
        <v>9.4</v>
      </c>
      <c r="F44" s="2">
        <v>0</v>
      </c>
      <c r="G44" s="2">
        <v>1.8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9.1</v>
      </c>
      <c r="Q44">
        <v>9.4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9.4</v>
      </c>
      <c r="C45" s="2">
        <v>93</v>
      </c>
      <c r="D45" s="2">
        <v>8.3000000000000007</v>
      </c>
      <c r="E45" s="2">
        <v>9.4</v>
      </c>
      <c r="F45" s="2">
        <v>0</v>
      </c>
      <c r="G45" s="2">
        <v>2.2000000000000002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9.1</v>
      </c>
      <c r="Q45">
        <v>9.4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9.4</v>
      </c>
      <c r="C46" s="2">
        <v>93</v>
      </c>
      <c r="D46" s="2">
        <v>8.3000000000000007</v>
      </c>
      <c r="E46" s="2">
        <v>9.4</v>
      </c>
      <c r="F46" s="2">
        <v>2.9</v>
      </c>
      <c r="G46" s="2">
        <v>2.9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9.1</v>
      </c>
      <c r="Q46">
        <v>9.4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9.4</v>
      </c>
      <c r="C47" s="2">
        <v>93</v>
      </c>
      <c r="D47" s="2">
        <v>8.3000000000000007</v>
      </c>
      <c r="E47" s="2">
        <v>9.4</v>
      </c>
      <c r="F47" s="2">
        <v>2.2000000000000002</v>
      </c>
      <c r="G47" s="2">
        <v>2.5</v>
      </c>
      <c r="H47" s="2">
        <v>1021.9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9.1</v>
      </c>
      <c r="Q47">
        <v>9.4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9.4</v>
      </c>
      <c r="C48" s="2">
        <v>93</v>
      </c>
      <c r="D48" s="2">
        <v>8.3000000000000007</v>
      </c>
      <c r="E48" s="2">
        <v>9.4</v>
      </c>
      <c r="F48" s="2">
        <v>0</v>
      </c>
      <c r="G48" s="2">
        <v>1.8</v>
      </c>
      <c r="H48" s="2">
        <v>1022.1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9.1</v>
      </c>
      <c r="Q48">
        <v>9.4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9.4</v>
      </c>
      <c r="C49" s="2">
        <v>93</v>
      </c>
      <c r="D49" s="2">
        <v>8.3000000000000007</v>
      </c>
      <c r="E49" s="2">
        <v>9.4</v>
      </c>
      <c r="F49" s="2">
        <v>2.2000000000000002</v>
      </c>
      <c r="G49" s="2">
        <v>3.2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9.1</v>
      </c>
      <c r="Q49">
        <v>9.4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9.4</v>
      </c>
      <c r="C50" s="2">
        <v>93</v>
      </c>
      <c r="D50" s="2">
        <v>8.3000000000000007</v>
      </c>
      <c r="E50" s="2">
        <v>9.4</v>
      </c>
      <c r="F50" s="2">
        <v>2.9</v>
      </c>
      <c r="G50" s="2">
        <v>3.6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9.1</v>
      </c>
      <c r="Q50">
        <v>9.3000000000000007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9.4</v>
      </c>
      <c r="C51" s="2">
        <v>93</v>
      </c>
      <c r="D51" s="2">
        <v>8.3000000000000007</v>
      </c>
      <c r="E51" s="2">
        <v>9.4</v>
      </c>
      <c r="F51" s="2">
        <v>2.5</v>
      </c>
      <c r="G51" s="2">
        <v>3.6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9.1</v>
      </c>
      <c r="Q51">
        <v>9.3000000000000007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9.4</v>
      </c>
      <c r="C52" s="2">
        <v>93</v>
      </c>
      <c r="D52" s="2">
        <v>8.3000000000000007</v>
      </c>
      <c r="E52" s="2">
        <v>9.4</v>
      </c>
      <c r="F52" s="2">
        <v>2.5</v>
      </c>
      <c r="G52" s="2">
        <v>2.9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9.1</v>
      </c>
      <c r="Q52">
        <v>9.3000000000000007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93</v>
      </c>
      <c r="D53" s="2">
        <v>8.3000000000000007</v>
      </c>
      <c r="E53" s="2">
        <v>9.4</v>
      </c>
      <c r="F53" s="2">
        <v>1.8</v>
      </c>
      <c r="G53" s="2">
        <v>3.2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9.1</v>
      </c>
      <c r="Q53">
        <v>9.3000000000000007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9.5</v>
      </c>
      <c r="C54" s="2">
        <v>93</v>
      </c>
      <c r="D54" s="2">
        <v>8.4</v>
      </c>
      <c r="E54" s="2">
        <v>9.5</v>
      </c>
      <c r="F54" s="2">
        <v>0</v>
      </c>
      <c r="G54" s="2">
        <v>2.9</v>
      </c>
      <c r="H54" s="2">
        <v>1022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9.1</v>
      </c>
      <c r="Q54">
        <v>9.3000000000000007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9.5</v>
      </c>
      <c r="C55" s="2">
        <v>93</v>
      </c>
      <c r="D55" s="2">
        <v>8.4</v>
      </c>
      <c r="E55" s="2">
        <v>9.5</v>
      </c>
      <c r="F55" s="2">
        <v>2.2000000000000002</v>
      </c>
      <c r="G55" s="2">
        <v>3.2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9.1</v>
      </c>
      <c r="Q55">
        <v>9.3000000000000007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9.5</v>
      </c>
      <c r="C56" s="2">
        <v>93</v>
      </c>
      <c r="D56" s="2">
        <v>8.4</v>
      </c>
      <c r="E56" s="2">
        <v>9.5</v>
      </c>
      <c r="F56" s="2">
        <v>3.2</v>
      </c>
      <c r="G56" s="2">
        <v>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9.1</v>
      </c>
      <c r="Q56">
        <v>9.3000000000000007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9.5</v>
      </c>
      <c r="C57" s="2">
        <v>93</v>
      </c>
      <c r="D57" s="2">
        <v>8.4</v>
      </c>
      <c r="E57" s="2">
        <v>9.5</v>
      </c>
      <c r="F57" s="2">
        <v>3.6</v>
      </c>
      <c r="G57" s="2">
        <v>3.6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9.1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9.5</v>
      </c>
      <c r="C58" s="2">
        <v>93</v>
      </c>
      <c r="D58" s="2">
        <v>8.4</v>
      </c>
      <c r="E58" s="2">
        <v>9.5</v>
      </c>
      <c r="F58" s="2">
        <v>4</v>
      </c>
      <c r="G58" s="2">
        <v>4</v>
      </c>
      <c r="H58" s="2">
        <v>1022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9.1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9.5</v>
      </c>
      <c r="C59" s="2">
        <v>93</v>
      </c>
      <c r="D59" s="2">
        <v>8.4</v>
      </c>
      <c r="E59" s="2">
        <v>9.5</v>
      </c>
      <c r="F59" s="2">
        <v>4.3</v>
      </c>
      <c r="G59" s="2">
        <v>4.7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9.1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</v>
      </c>
      <c r="C60" s="2">
        <v>93</v>
      </c>
      <c r="D60" s="2">
        <v>8.5</v>
      </c>
      <c r="E60" s="2">
        <v>9.1</v>
      </c>
      <c r="F60" s="2">
        <v>5.8</v>
      </c>
      <c r="G60" s="2">
        <v>5.8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9.1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</v>
      </c>
      <c r="C61" s="2">
        <v>93</v>
      </c>
      <c r="D61" s="2">
        <v>8.5</v>
      </c>
      <c r="E61" s="2">
        <v>9.6</v>
      </c>
      <c r="F61" s="2">
        <v>3.6</v>
      </c>
      <c r="G61" s="2">
        <v>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9.1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</v>
      </c>
      <c r="C62" s="2">
        <v>93</v>
      </c>
      <c r="D62" s="2">
        <v>8.5</v>
      </c>
      <c r="E62" s="2">
        <v>9.6</v>
      </c>
      <c r="F62" s="2">
        <v>3.6</v>
      </c>
      <c r="G62" s="2">
        <v>4.3</v>
      </c>
      <c r="H62" s="2">
        <v>1022.2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9.1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</v>
      </c>
      <c r="C63" s="2">
        <v>93</v>
      </c>
      <c r="D63" s="2">
        <v>8.5</v>
      </c>
      <c r="E63" s="2">
        <v>9.6</v>
      </c>
      <c r="F63" s="2">
        <v>4.3</v>
      </c>
      <c r="G63" s="2">
        <v>5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9.1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</v>
      </c>
      <c r="C64" s="2">
        <v>93</v>
      </c>
      <c r="D64" s="2">
        <v>8.5</v>
      </c>
      <c r="E64" s="2">
        <v>9.6</v>
      </c>
      <c r="F64" s="2">
        <v>3.6</v>
      </c>
      <c r="G64" s="2">
        <v>4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9.1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9.6999999999999993</v>
      </c>
      <c r="C65" s="2">
        <v>93</v>
      </c>
      <c r="D65" s="2">
        <v>8.6</v>
      </c>
      <c r="E65" s="2">
        <v>9.6999999999999993</v>
      </c>
      <c r="F65" s="2">
        <v>2.2000000000000002</v>
      </c>
      <c r="G65" s="2">
        <v>4.7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9.6999999999999993</v>
      </c>
      <c r="C66" s="2">
        <v>93</v>
      </c>
      <c r="D66" s="2">
        <v>8.6</v>
      </c>
      <c r="E66" s="2">
        <v>9.6999999999999993</v>
      </c>
      <c r="F66" s="2">
        <v>2.9</v>
      </c>
      <c r="G66" s="2">
        <v>2.9</v>
      </c>
      <c r="H66" s="2">
        <v>1022.2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9.6999999999999993</v>
      </c>
      <c r="C67" s="2">
        <v>93</v>
      </c>
      <c r="D67" s="2">
        <v>8.6</v>
      </c>
      <c r="E67" s="2">
        <v>9.6999999999999993</v>
      </c>
      <c r="F67" s="2">
        <v>0</v>
      </c>
      <c r="G67" s="2">
        <v>2.5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9.1999999999999993</v>
      </c>
      <c r="Q67">
        <v>9.4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9.6999999999999993</v>
      </c>
      <c r="C68" s="2">
        <v>93</v>
      </c>
      <c r="D68" s="2">
        <v>8.6</v>
      </c>
      <c r="E68" s="2">
        <v>9.6999999999999993</v>
      </c>
      <c r="F68" s="2">
        <v>2.2000000000000002</v>
      </c>
      <c r="G68" s="2">
        <v>2.9</v>
      </c>
      <c r="H68" s="2">
        <v>1022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9.1999999999999993</v>
      </c>
      <c r="Q68">
        <v>9.4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9.6999999999999993</v>
      </c>
      <c r="C69" s="2">
        <v>93</v>
      </c>
      <c r="D69" s="2">
        <v>8.6</v>
      </c>
      <c r="E69" s="2">
        <v>9.6999999999999993</v>
      </c>
      <c r="F69" s="2">
        <v>0</v>
      </c>
      <c r="G69" s="2">
        <v>0</v>
      </c>
      <c r="H69" s="2">
        <v>1022.1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9.1999999999999993</v>
      </c>
      <c r="Q69">
        <v>9.4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9.6999999999999993</v>
      </c>
      <c r="C70" s="2">
        <v>93</v>
      </c>
      <c r="D70" s="2">
        <v>8.6</v>
      </c>
      <c r="E70" s="2">
        <v>9.6999999999999993</v>
      </c>
      <c r="F70" s="2">
        <v>0</v>
      </c>
      <c r="G70" s="2">
        <v>1.8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9.1999999999999993</v>
      </c>
      <c r="Q70">
        <v>9.4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9.6999999999999993</v>
      </c>
      <c r="C71" s="2">
        <v>93</v>
      </c>
      <c r="D71" s="2">
        <v>8.6</v>
      </c>
      <c r="E71" s="2">
        <v>9.6999999999999993</v>
      </c>
      <c r="F71" s="2">
        <v>2.5</v>
      </c>
      <c r="G71" s="2">
        <v>2.5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9.1999999999999993</v>
      </c>
      <c r="Q71">
        <v>9.4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93</v>
      </c>
      <c r="D72" s="2">
        <v>8.6</v>
      </c>
      <c r="E72" s="2">
        <v>9.6999999999999993</v>
      </c>
      <c r="F72" s="2">
        <v>0</v>
      </c>
      <c r="G72" s="2">
        <v>2.2000000000000002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9.1999999999999993</v>
      </c>
      <c r="Q72">
        <v>9.4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93</v>
      </c>
      <c r="D73" s="2">
        <v>8.6</v>
      </c>
      <c r="E73" s="2">
        <v>9.6999999999999993</v>
      </c>
      <c r="F73" s="2">
        <v>1.8</v>
      </c>
      <c r="G73" s="2">
        <v>2.5</v>
      </c>
      <c r="H73" s="2">
        <v>1022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9.1999999999999993</v>
      </c>
      <c r="Q73">
        <v>9.4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</v>
      </c>
      <c r="C74" s="2">
        <v>93</v>
      </c>
      <c r="D74" s="2">
        <v>8.5</v>
      </c>
      <c r="E74" s="2">
        <v>9.6</v>
      </c>
      <c r="F74" s="2">
        <v>2.2000000000000002</v>
      </c>
      <c r="G74" s="2">
        <v>2.5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9.1999999999999993</v>
      </c>
      <c r="Q74">
        <v>9.4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93</v>
      </c>
      <c r="D75" s="2">
        <v>8.6</v>
      </c>
      <c r="E75" s="2">
        <v>9.6999999999999993</v>
      </c>
      <c r="F75" s="2">
        <v>1.8</v>
      </c>
      <c r="G75" s="2">
        <v>2.5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9.1999999999999993</v>
      </c>
      <c r="Q75">
        <v>9.4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93</v>
      </c>
      <c r="D76" s="2">
        <v>8.6</v>
      </c>
      <c r="E76" s="2">
        <v>9.6999999999999993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9.1999999999999993</v>
      </c>
      <c r="Q76">
        <v>9.4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</v>
      </c>
      <c r="C77" s="2">
        <v>93</v>
      </c>
      <c r="D77" s="2">
        <v>8.5</v>
      </c>
      <c r="E77" s="2">
        <v>9.6</v>
      </c>
      <c r="F77" s="2">
        <v>2.2000000000000002</v>
      </c>
      <c r="G77" s="2">
        <v>3.2</v>
      </c>
      <c r="H77" s="2">
        <v>1022.3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9.1999999999999993</v>
      </c>
      <c r="Q77">
        <v>9.4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</v>
      </c>
      <c r="C78" s="2">
        <v>93</v>
      </c>
      <c r="D78" s="2">
        <v>8.5</v>
      </c>
      <c r="E78" s="2">
        <v>9.6</v>
      </c>
      <c r="F78" s="2">
        <v>0</v>
      </c>
      <c r="G78" s="2">
        <v>3.2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9.1999999999999993</v>
      </c>
      <c r="Q78">
        <v>9.4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</v>
      </c>
      <c r="C79" s="2">
        <v>93</v>
      </c>
      <c r="D79" s="2">
        <v>8.5</v>
      </c>
      <c r="E79" s="2">
        <v>9.6</v>
      </c>
      <c r="F79" s="2">
        <v>1.8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9.1999999999999993</v>
      </c>
      <c r="Q79">
        <v>9.4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93</v>
      </c>
      <c r="D80" s="2">
        <v>8.4</v>
      </c>
      <c r="E80" s="2">
        <v>9.5</v>
      </c>
      <c r="F80" s="2">
        <v>1.8</v>
      </c>
      <c r="G80" s="2">
        <v>1.8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9.1999999999999993</v>
      </c>
      <c r="Q80">
        <v>9.4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93</v>
      </c>
      <c r="D81" s="2">
        <v>8.4</v>
      </c>
      <c r="E81" s="2">
        <v>9.5</v>
      </c>
      <c r="F81" s="2">
        <v>4.7</v>
      </c>
      <c r="G81" s="2">
        <v>6.8</v>
      </c>
      <c r="H81" s="2">
        <v>1022.3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9.1999999999999993</v>
      </c>
      <c r="Q81">
        <v>9.4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93</v>
      </c>
      <c r="D82" s="2">
        <v>8.4</v>
      </c>
      <c r="E82" s="2">
        <v>9.5</v>
      </c>
      <c r="F82" s="2">
        <v>2.5</v>
      </c>
      <c r="G82" s="2">
        <v>2.5</v>
      </c>
      <c r="H82" s="2">
        <v>1022.1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9.1999999999999993</v>
      </c>
      <c r="Q82">
        <v>9.4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93</v>
      </c>
      <c r="D83" s="2">
        <v>8.4</v>
      </c>
      <c r="E83" s="2">
        <v>9.5</v>
      </c>
      <c r="F83" s="2">
        <v>3.6</v>
      </c>
      <c r="G83" s="2">
        <v>3.6</v>
      </c>
      <c r="H83" s="2">
        <v>1022.3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9.1999999999999993</v>
      </c>
      <c r="Q83">
        <v>9.4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93</v>
      </c>
      <c r="D84" s="2">
        <v>8.4</v>
      </c>
      <c r="E84" s="2">
        <v>9.5</v>
      </c>
      <c r="F84" s="2">
        <v>4.3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9.1999999999999993</v>
      </c>
      <c r="Q84">
        <v>9.4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93</v>
      </c>
      <c r="D85" s="2">
        <v>8.4</v>
      </c>
      <c r="E85" s="2">
        <v>9.5</v>
      </c>
      <c r="F85" s="2">
        <v>1.8</v>
      </c>
      <c r="G85" s="2">
        <v>2.5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9.1</v>
      </c>
      <c r="Q85">
        <v>9.4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93</v>
      </c>
      <c r="D86" s="2">
        <v>8.4</v>
      </c>
      <c r="E86" s="2">
        <v>9.5</v>
      </c>
      <c r="F86" s="2">
        <v>2.9</v>
      </c>
      <c r="G86" s="2">
        <v>2.9</v>
      </c>
      <c r="H86" s="2">
        <v>1022.3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9.1</v>
      </c>
      <c r="Q86">
        <v>9.4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93</v>
      </c>
      <c r="D87" s="2">
        <v>8.4</v>
      </c>
      <c r="E87" s="2">
        <v>9.5</v>
      </c>
      <c r="F87" s="2">
        <v>0</v>
      </c>
      <c r="G87" s="2">
        <v>3.6</v>
      </c>
      <c r="H87" s="2">
        <v>1022.3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9.1</v>
      </c>
      <c r="Q87">
        <v>9.3000000000000007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93</v>
      </c>
      <c r="D88" s="2">
        <v>8.4</v>
      </c>
      <c r="E88" s="2">
        <v>9.5</v>
      </c>
      <c r="F88" s="2">
        <v>2.5</v>
      </c>
      <c r="G88" s="2">
        <v>3.2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9.1</v>
      </c>
      <c r="Q88">
        <v>9.3000000000000007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93</v>
      </c>
      <c r="D89" s="2">
        <v>8.4</v>
      </c>
      <c r="E89" s="2">
        <v>9.5</v>
      </c>
      <c r="F89" s="2">
        <v>0</v>
      </c>
      <c r="G89" s="2">
        <v>2.2000000000000002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9.1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9.4</v>
      </c>
      <c r="C90" s="2">
        <v>93</v>
      </c>
      <c r="D90" s="2">
        <v>8.3000000000000007</v>
      </c>
      <c r="E90" s="2">
        <v>9.4</v>
      </c>
      <c r="F90" s="2">
        <v>0</v>
      </c>
      <c r="G90" s="2">
        <v>2.5</v>
      </c>
      <c r="H90" s="2">
        <v>1022.2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9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9.4</v>
      </c>
      <c r="C91" s="2">
        <v>93</v>
      </c>
      <c r="D91" s="2">
        <v>8.3000000000000007</v>
      </c>
      <c r="E91" s="2">
        <v>9.4</v>
      </c>
      <c r="F91" s="2">
        <v>0</v>
      </c>
      <c r="G91" s="2">
        <v>0</v>
      </c>
      <c r="H91" s="2">
        <v>1022.2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9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9.4</v>
      </c>
      <c r="C92" s="2">
        <v>93</v>
      </c>
      <c r="D92" s="2">
        <v>8.3000000000000007</v>
      </c>
      <c r="E92" s="2">
        <v>9.4</v>
      </c>
      <c r="F92" s="2">
        <v>0</v>
      </c>
      <c r="G92" s="2">
        <v>0</v>
      </c>
      <c r="H92" s="2">
        <v>1022.3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9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9.4</v>
      </c>
      <c r="C93" s="2">
        <v>93</v>
      </c>
      <c r="D93" s="2">
        <v>8.3000000000000007</v>
      </c>
      <c r="E93" s="2">
        <v>9.4</v>
      </c>
      <c r="F93" s="2">
        <v>0</v>
      </c>
      <c r="G93" s="2">
        <v>0</v>
      </c>
      <c r="H93" s="2">
        <v>1022.3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8.9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9.3000000000000007</v>
      </c>
      <c r="C94" s="2">
        <v>93</v>
      </c>
      <c r="D94" s="2">
        <v>8.1999999999999993</v>
      </c>
      <c r="E94" s="2">
        <v>9.3000000000000007</v>
      </c>
      <c r="F94" s="2">
        <v>0</v>
      </c>
      <c r="G94" s="2">
        <v>0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8.9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9.3000000000000007</v>
      </c>
      <c r="C95" s="2">
        <v>93</v>
      </c>
      <c r="D95" s="2">
        <v>8.1999999999999993</v>
      </c>
      <c r="E95" s="2">
        <v>9.3000000000000007</v>
      </c>
      <c r="F95" s="2">
        <v>0</v>
      </c>
      <c r="G95" s="2">
        <v>2.2000000000000002</v>
      </c>
      <c r="H95" s="2">
        <v>1022.3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8.9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9.3000000000000007</v>
      </c>
      <c r="C96" s="2">
        <v>93</v>
      </c>
      <c r="D96" s="2">
        <v>8.1999999999999993</v>
      </c>
      <c r="E96" s="2">
        <v>9.3000000000000007</v>
      </c>
      <c r="F96" s="2">
        <v>1.8</v>
      </c>
      <c r="G96" s="2">
        <v>2.2000000000000002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8.9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9.4</v>
      </c>
      <c r="C97" s="2">
        <v>93</v>
      </c>
      <c r="D97" s="2">
        <v>8.3000000000000007</v>
      </c>
      <c r="E97" s="2">
        <v>9.4</v>
      </c>
      <c r="F97" s="2">
        <v>0</v>
      </c>
      <c r="G97" s="2">
        <v>2.2000000000000002</v>
      </c>
      <c r="H97" s="2">
        <v>1022.2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8.8000000000000007</v>
      </c>
      <c r="Q97">
        <v>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9.4</v>
      </c>
      <c r="C98" s="2">
        <v>93</v>
      </c>
      <c r="D98" s="2">
        <v>8.3000000000000007</v>
      </c>
      <c r="E98" s="2">
        <v>9.4</v>
      </c>
      <c r="F98" s="2">
        <v>0</v>
      </c>
      <c r="G98" s="2">
        <v>1.8</v>
      </c>
      <c r="H98" s="2">
        <v>1022.2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8.8000000000000007</v>
      </c>
      <c r="Q98">
        <v>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9.3000000000000007</v>
      </c>
      <c r="C99" s="2">
        <v>93</v>
      </c>
      <c r="D99" s="2">
        <v>8.1999999999999993</v>
      </c>
      <c r="E99" s="2">
        <v>9.3000000000000007</v>
      </c>
      <c r="F99" s="2">
        <v>0</v>
      </c>
      <c r="G99" s="2">
        <v>0</v>
      </c>
      <c r="H99" s="2">
        <v>1022.6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8.8000000000000007</v>
      </c>
      <c r="Q99">
        <v>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9.3000000000000007</v>
      </c>
      <c r="C100" s="2">
        <v>93</v>
      </c>
      <c r="D100" s="2">
        <v>8.1999999999999993</v>
      </c>
      <c r="E100" s="2">
        <v>9.3000000000000007</v>
      </c>
      <c r="F100" s="2">
        <v>2.2000000000000002</v>
      </c>
      <c r="G100" s="2">
        <v>2.5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8.8000000000000007</v>
      </c>
      <c r="Q100">
        <v>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9.3000000000000007</v>
      </c>
      <c r="C101" s="2">
        <v>93</v>
      </c>
      <c r="D101" s="2">
        <v>8.1999999999999993</v>
      </c>
      <c r="E101" s="2">
        <v>9.3000000000000007</v>
      </c>
      <c r="F101" s="2">
        <v>0</v>
      </c>
      <c r="G101" s="2">
        <v>1.8</v>
      </c>
      <c r="H101" s="2">
        <v>1022.3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8.6999999999999993</v>
      </c>
      <c r="Q101">
        <v>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0</v>
      </c>
      <c r="G102" s="2">
        <v>1.8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8.8000000000000007</v>
      </c>
      <c r="Q102">
        <v>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1.8</v>
      </c>
      <c r="G103" s="2">
        <v>2.2000000000000002</v>
      </c>
      <c r="H103" s="2">
        <v>1022.3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8.6999999999999993</v>
      </c>
      <c r="Q103">
        <v>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2.2000000000000002</v>
      </c>
      <c r="G104" s="2">
        <v>2.5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8.6999999999999993</v>
      </c>
      <c r="Q104">
        <v>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9.3000000000000007</v>
      </c>
      <c r="C105" s="2">
        <v>93</v>
      </c>
      <c r="D105" s="2">
        <v>8.1999999999999993</v>
      </c>
      <c r="E105" s="2">
        <v>9.3000000000000007</v>
      </c>
      <c r="F105" s="2">
        <v>2.2000000000000002</v>
      </c>
      <c r="G105" s="2">
        <v>3.2</v>
      </c>
      <c r="H105" s="2">
        <v>1022.4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8.6999999999999993</v>
      </c>
      <c r="Q105">
        <v>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9.3000000000000007</v>
      </c>
      <c r="C106" s="2">
        <v>93</v>
      </c>
      <c r="D106" s="2">
        <v>8.1999999999999993</v>
      </c>
      <c r="E106" s="2">
        <v>9.3000000000000007</v>
      </c>
      <c r="F106" s="2">
        <v>3.2</v>
      </c>
      <c r="G106" s="2">
        <v>3.2</v>
      </c>
      <c r="H106" s="2">
        <v>1022.3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8.6999999999999993</v>
      </c>
      <c r="Q106">
        <v>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93</v>
      </c>
      <c r="D107" s="2">
        <v>8.1999999999999993</v>
      </c>
      <c r="E107" s="2">
        <v>9.3000000000000007</v>
      </c>
      <c r="F107" s="2">
        <v>3.2</v>
      </c>
      <c r="G107" s="2">
        <v>3.6</v>
      </c>
      <c r="H107" s="2">
        <v>1022.3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8.8000000000000007</v>
      </c>
      <c r="Q107">
        <v>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4.3</v>
      </c>
      <c r="H108" s="2">
        <v>1022.4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8.8000000000000007</v>
      </c>
      <c r="Q108">
        <v>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9.1999999999999993</v>
      </c>
      <c r="C109" s="2">
        <v>93</v>
      </c>
      <c r="D109" s="2">
        <v>8.1</v>
      </c>
      <c r="E109" s="2">
        <v>9.1999999999999993</v>
      </c>
      <c r="F109" s="2">
        <v>3.6</v>
      </c>
      <c r="G109" s="2">
        <v>3.6</v>
      </c>
      <c r="H109" s="2">
        <v>1022.2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8.8000000000000007</v>
      </c>
      <c r="Q109">
        <v>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3.2</v>
      </c>
      <c r="G110" s="2">
        <v>4</v>
      </c>
      <c r="H110" s="2">
        <v>1022.4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8.8000000000000007</v>
      </c>
      <c r="Q110">
        <v>9.1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1.8</v>
      </c>
      <c r="G111" s="2">
        <v>3.2</v>
      </c>
      <c r="H111" s="2">
        <v>1022.2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8.9</v>
      </c>
      <c r="Q111">
        <v>9.1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2.9</v>
      </c>
      <c r="G112" s="2">
        <v>5</v>
      </c>
      <c r="H112" s="2">
        <v>1022.4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8.9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9.1</v>
      </c>
      <c r="C113" s="2">
        <v>93</v>
      </c>
      <c r="D113" s="2">
        <v>8</v>
      </c>
      <c r="E113" s="2">
        <v>9.1</v>
      </c>
      <c r="F113" s="2">
        <v>3.6</v>
      </c>
      <c r="G113" s="2">
        <v>4.7</v>
      </c>
      <c r="H113" s="2">
        <v>1022.3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8.9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9.1</v>
      </c>
      <c r="C114" s="2">
        <v>93</v>
      </c>
      <c r="D114" s="2">
        <v>8</v>
      </c>
      <c r="E114" s="2">
        <v>9.1</v>
      </c>
      <c r="F114" s="2">
        <v>0</v>
      </c>
      <c r="G114" s="2">
        <v>2.9</v>
      </c>
      <c r="H114" s="2">
        <v>1022.2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9.1999999999999993</v>
      </c>
      <c r="C115" s="2">
        <v>93</v>
      </c>
      <c r="D115" s="2">
        <v>8.1</v>
      </c>
      <c r="E115" s="2">
        <v>9.1999999999999993</v>
      </c>
      <c r="F115" s="2">
        <v>3.2</v>
      </c>
      <c r="G115" s="2">
        <v>3.6</v>
      </c>
      <c r="H115" s="2">
        <v>1022.2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9.1999999999999993</v>
      </c>
      <c r="C116" s="2">
        <v>93</v>
      </c>
      <c r="D116" s="2">
        <v>8.1</v>
      </c>
      <c r="E116" s="2">
        <v>9.1999999999999993</v>
      </c>
      <c r="F116" s="2">
        <v>3.2</v>
      </c>
      <c r="G116" s="2">
        <v>3.2</v>
      </c>
      <c r="H116" s="2">
        <v>1022.4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9.1999999999999993</v>
      </c>
      <c r="C117" s="2">
        <v>93</v>
      </c>
      <c r="D117" s="2">
        <v>8.1</v>
      </c>
      <c r="E117" s="2">
        <v>9.1999999999999993</v>
      </c>
      <c r="F117" s="2">
        <v>2.5</v>
      </c>
      <c r="G117" s="2">
        <v>3.6</v>
      </c>
      <c r="H117" s="2">
        <v>1022.4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9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93</v>
      </c>
      <c r="D118" s="2">
        <v>8.1</v>
      </c>
      <c r="E118" s="2">
        <v>9.1999999999999993</v>
      </c>
      <c r="F118" s="2">
        <v>2.9</v>
      </c>
      <c r="G118" s="2">
        <v>4.3</v>
      </c>
      <c r="H118" s="2">
        <v>1022.2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9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93</v>
      </c>
      <c r="D119" s="2">
        <v>8.1</v>
      </c>
      <c r="E119" s="2">
        <v>9.1999999999999993</v>
      </c>
      <c r="F119" s="2">
        <v>4.3</v>
      </c>
      <c r="G119" s="2">
        <v>4.3</v>
      </c>
      <c r="H119" s="2">
        <v>1022.3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9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93</v>
      </c>
      <c r="D120" s="2">
        <v>8.1</v>
      </c>
      <c r="E120" s="2">
        <v>9.1999999999999993</v>
      </c>
      <c r="F120" s="2">
        <v>4</v>
      </c>
      <c r="G120" s="2">
        <v>4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9.1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9.1999999999999993</v>
      </c>
      <c r="C121" s="2">
        <v>93</v>
      </c>
      <c r="D121" s="2">
        <v>8.1</v>
      </c>
      <c r="E121" s="2">
        <v>9.1999999999999993</v>
      </c>
      <c r="F121" s="2">
        <v>4.3</v>
      </c>
      <c r="G121" s="2">
        <v>5.4</v>
      </c>
      <c r="H121" s="2">
        <v>1022.3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9.1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9.1999999999999993</v>
      </c>
      <c r="C122" s="2">
        <v>93</v>
      </c>
      <c r="D122" s="2">
        <v>8.1</v>
      </c>
      <c r="E122" s="2">
        <v>9.1999999999999993</v>
      </c>
      <c r="F122" s="2">
        <v>4</v>
      </c>
      <c r="G122" s="2">
        <v>6.1</v>
      </c>
      <c r="H122" s="2">
        <v>1022.3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9.1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9.1999999999999993</v>
      </c>
      <c r="C123" s="2">
        <v>93</v>
      </c>
      <c r="D123" s="2">
        <v>8.1</v>
      </c>
      <c r="E123" s="2">
        <v>9.1999999999999993</v>
      </c>
      <c r="F123" s="2">
        <v>2.2000000000000002</v>
      </c>
      <c r="G123" s="2">
        <v>2.9</v>
      </c>
      <c r="H123" s="2">
        <v>1022.3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9.1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9.1999999999999993</v>
      </c>
      <c r="C124" s="2">
        <v>93</v>
      </c>
      <c r="D124" s="2">
        <v>8.1</v>
      </c>
      <c r="E124" s="2">
        <v>9.1999999999999993</v>
      </c>
      <c r="F124" s="2">
        <v>0</v>
      </c>
      <c r="G124" s="2">
        <v>2.5</v>
      </c>
      <c r="H124" s="2">
        <v>1022.1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9.1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9.1999999999999993</v>
      </c>
      <c r="C125" s="2">
        <v>93</v>
      </c>
      <c r="D125" s="2">
        <v>8.1</v>
      </c>
      <c r="E125" s="2">
        <v>9.1999999999999993</v>
      </c>
      <c r="F125" s="2">
        <v>0</v>
      </c>
      <c r="G125" s="2">
        <v>0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9.1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9.1999999999999993</v>
      </c>
      <c r="C126" s="2">
        <v>93</v>
      </c>
      <c r="D126" s="2">
        <v>8.1</v>
      </c>
      <c r="E126" s="2">
        <v>9.1999999999999993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9.1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9.1999999999999993</v>
      </c>
      <c r="C127" s="2">
        <v>93</v>
      </c>
      <c r="D127" s="2">
        <v>8.1</v>
      </c>
      <c r="E127" s="2">
        <v>9.1999999999999993</v>
      </c>
      <c r="F127" s="2">
        <v>0</v>
      </c>
      <c r="G127" s="2">
        <v>2.2000000000000002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9.1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9.1999999999999993</v>
      </c>
      <c r="C128" s="2">
        <v>93</v>
      </c>
      <c r="D128" s="2">
        <v>8.1</v>
      </c>
      <c r="E128" s="2">
        <v>9.1999999999999993</v>
      </c>
      <c r="F128" s="2">
        <v>0</v>
      </c>
      <c r="G128" s="2">
        <v>0</v>
      </c>
      <c r="H128" s="2">
        <v>1022.1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9.1999999999999993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9.1999999999999993</v>
      </c>
      <c r="C129" s="2">
        <v>93</v>
      </c>
      <c r="D129" s="2">
        <v>8.1</v>
      </c>
      <c r="E129" s="2">
        <v>9.1999999999999993</v>
      </c>
      <c r="F129" s="2">
        <v>0</v>
      </c>
      <c r="G129" s="2">
        <v>2.5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9.1999999999999993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9.3000000000000007</v>
      </c>
      <c r="C130" s="2">
        <v>93</v>
      </c>
      <c r="D130" s="2">
        <v>8.1999999999999993</v>
      </c>
      <c r="E130" s="2">
        <v>9.3000000000000007</v>
      </c>
      <c r="F130" s="2">
        <v>0</v>
      </c>
      <c r="G130" s="2">
        <v>1.8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9.1999999999999993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9.3000000000000007</v>
      </c>
      <c r="C131" s="2">
        <v>93</v>
      </c>
      <c r="D131" s="2">
        <v>8.1999999999999993</v>
      </c>
      <c r="E131" s="2">
        <v>9.3000000000000007</v>
      </c>
      <c r="F131" s="2">
        <v>0</v>
      </c>
      <c r="G131" s="2">
        <v>1.8</v>
      </c>
      <c r="H131" s="2">
        <v>1022.2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9.1999999999999993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9.1999999999999993</v>
      </c>
      <c r="C132" s="2">
        <v>93</v>
      </c>
      <c r="D132" s="2">
        <v>8.1</v>
      </c>
      <c r="E132" s="2">
        <v>9.1999999999999993</v>
      </c>
      <c r="F132" s="2">
        <v>0</v>
      </c>
      <c r="G132" s="2">
        <v>1.8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9.1999999999999993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9.3000000000000007</v>
      </c>
      <c r="C133" s="2">
        <v>93</v>
      </c>
      <c r="D133" s="2">
        <v>8.1999999999999993</v>
      </c>
      <c r="E133" s="2">
        <v>9.3000000000000007</v>
      </c>
      <c r="F133" s="2">
        <v>3.2</v>
      </c>
      <c r="G133" s="2">
        <v>6.1</v>
      </c>
      <c r="H133" s="2">
        <v>1022.3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9.4</v>
      </c>
      <c r="C134" s="2">
        <v>93</v>
      </c>
      <c r="D134" s="2">
        <v>8.3000000000000007</v>
      </c>
      <c r="E134" s="2">
        <v>9.4</v>
      </c>
      <c r="F134" s="2">
        <v>4</v>
      </c>
      <c r="G134" s="2">
        <v>4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9.5</v>
      </c>
      <c r="C135" s="2">
        <v>93</v>
      </c>
      <c r="D135" s="2">
        <v>8.4</v>
      </c>
      <c r="E135" s="2">
        <v>9.5</v>
      </c>
      <c r="F135" s="2">
        <v>4.3</v>
      </c>
      <c r="G135" s="2">
        <v>5.8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93</v>
      </c>
      <c r="D136" s="2">
        <v>8.5</v>
      </c>
      <c r="E136" s="2">
        <v>9.1999999999999993</v>
      </c>
      <c r="F136" s="2">
        <v>5.4</v>
      </c>
      <c r="G136" s="2">
        <v>6.1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93</v>
      </c>
      <c r="D137" s="2">
        <v>8.6</v>
      </c>
      <c r="E137" s="2">
        <v>9.1</v>
      </c>
      <c r="F137" s="2">
        <v>6.1</v>
      </c>
      <c r="G137" s="2">
        <v>6.1</v>
      </c>
      <c r="H137" s="2">
        <v>1022.4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9.3000000000000007</v>
      </c>
      <c r="Q137">
        <v>9.5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93</v>
      </c>
      <c r="D138" s="2">
        <v>8.6</v>
      </c>
      <c r="E138" s="2">
        <v>8.9</v>
      </c>
      <c r="F138" s="2">
        <v>6.8</v>
      </c>
      <c r="G138" s="2">
        <v>13</v>
      </c>
      <c r="H138" s="2">
        <v>1022.4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9.8000000000000007</v>
      </c>
      <c r="C139" s="2">
        <v>93</v>
      </c>
      <c r="D139" s="2">
        <v>8.6999999999999993</v>
      </c>
      <c r="E139" s="2">
        <v>9.8000000000000007</v>
      </c>
      <c r="F139" s="2">
        <v>4.3</v>
      </c>
      <c r="G139" s="2">
        <v>6.8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93</v>
      </c>
      <c r="D140" s="2">
        <v>8.6999999999999993</v>
      </c>
      <c r="E140" s="2">
        <v>9.4</v>
      </c>
      <c r="F140" s="2">
        <v>5.4</v>
      </c>
      <c r="G140" s="2">
        <v>6.8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9.4</v>
      </c>
      <c r="Q140">
        <v>9.5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93</v>
      </c>
      <c r="D141" s="2">
        <v>8.6999999999999993</v>
      </c>
      <c r="E141" s="2">
        <v>9.4</v>
      </c>
      <c r="F141" s="2">
        <v>5.4</v>
      </c>
      <c r="G141" s="2">
        <v>7.9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93</v>
      </c>
      <c r="D142" s="2">
        <v>8.6999999999999993</v>
      </c>
      <c r="E142" s="2">
        <v>9.4</v>
      </c>
      <c r="F142" s="2">
        <v>5.4</v>
      </c>
      <c r="G142" s="2">
        <v>6.8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9.4</v>
      </c>
      <c r="Q142">
        <v>9.6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9.6999999999999993</v>
      </c>
      <c r="C143" s="2">
        <v>93</v>
      </c>
      <c r="D143" s="2">
        <v>8.6</v>
      </c>
      <c r="E143" s="2">
        <v>9.6999999999999993</v>
      </c>
      <c r="F143" s="2">
        <v>4.3</v>
      </c>
      <c r="G143" s="2">
        <v>6.1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9.5</v>
      </c>
      <c r="Q143">
        <v>9.6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9.6999999999999993</v>
      </c>
      <c r="C144" s="2">
        <v>93</v>
      </c>
      <c r="D144" s="2">
        <v>8.6</v>
      </c>
      <c r="E144" s="2">
        <v>9.6999999999999993</v>
      </c>
      <c r="F144" s="2">
        <v>4</v>
      </c>
      <c r="G144" s="2">
        <v>6.8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9.5</v>
      </c>
      <c r="Q144">
        <v>9.6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9.6999999999999993</v>
      </c>
      <c r="C145" s="2">
        <v>93</v>
      </c>
      <c r="D145" s="2">
        <v>8.6</v>
      </c>
      <c r="E145" s="2">
        <v>9.6999999999999993</v>
      </c>
      <c r="F145" s="2">
        <v>2.9</v>
      </c>
      <c r="G145" s="2">
        <v>2.9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9.5</v>
      </c>
      <c r="Q145">
        <v>9.6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9.6999999999999993</v>
      </c>
      <c r="C146" s="2">
        <v>93</v>
      </c>
      <c r="D146" s="2">
        <v>8.6</v>
      </c>
      <c r="E146" s="2">
        <v>9.6999999999999993</v>
      </c>
      <c r="F146" s="2">
        <v>3.2</v>
      </c>
      <c r="G146" s="2">
        <v>3.6</v>
      </c>
      <c r="H146" s="2">
        <v>1022.7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9.5</v>
      </c>
      <c r="Q146">
        <v>9.6999999999999993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9.6999999999999993</v>
      </c>
      <c r="C147" s="2">
        <v>93</v>
      </c>
      <c r="D147" s="2">
        <v>8.6</v>
      </c>
      <c r="E147" s="2">
        <v>9.6999999999999993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9.5</v>
      </c>
      <c r="Q147">
        <v>9.6999999999999993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9.6999999999999993</v>
      </c>
      <c r="C148" s="2">
        <v>93</v>
      </c>
      <c r="D148" s="2">
        <v>8.6</v>
      </c>
      <c r="E148" s="2">
        <v>9.6999999999999993</v>
      </c>
      <c r="F148" s="2">
        <v>2.5</v>
      </c>
      <c r="G148" s="2">
        <v>2.9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9.5</v>
      </c>
      <c r="Q148">
        <v>9.6999999999999993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9.6999999999999993</v>
      </c>
      <c r="C149" s="2">
        <v>93</v>
      </c>
      <c r="D149" s="2">
        <v>8.6</v>
      </c>
      <c r="E149" s="2">
        <v>9.6999999999999993</v>
      </c>
      <c r="F149" s="2">
        <v>3.2</v>
      </c>
      <c r="G149" s="2">
        <v>3.6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9.5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9.6999999999999993</v>
      </c>
      <c r="C150" s="2">
        <v>93</v>
      </c>
      <c r="D150" s="2">
        <v>8.6</v>
      </c>
      <c r="E150" s="2">
        <v>9.6999999999999993</v>
      </c>
      <c r="F150" s="2">
        <v>2.5</v>
      </c>
      <c r="G150" s="2">
        <v>3.6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9.6999999999999993</v>
      </c>
      <c r="C151" s="2">
        <v>93</v>
      </c>
      <c r="D151" s="2">
        <v>8.6</v>
      </c>
      <c r="E151" s="2">
        <v>9.4</v>
      </c>
      <c r="F151" s="2">
        <v>5</v>
      </c>
      <c r="G151" s="2">
        <v>5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93</v>
      </c>
      <c r="D152" s="2">
        <v>8.6999999999999993</v>
      </c>
      <c r="E152" s="2">
        <v>9.8000000000000007</v>
      </c>
      <c r="F152" s="2">
        <v>3.6</v>
      </c>
      <c r="G152" s="2">
        <v>4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9.5</v>
      </c>
      <c r="Q152">
        <v>9.6999999999999993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93</v>
      </c>
      <c r="D153" s="2">
        <v>8.6999999999999993</v>
      </c>
      <c r="E153" s="2">
        <v>9.8000000000000007</v>
      </c>
      <c r="F153" s="2">
        <v>3.2</v>
      </c>
      <c r="G153" s="2">
        <v>5</v>
      </c>
      <c r="H153" s="2">
        <v>1022.7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9.5</v>
      </c>
      <c r="Q153">
        <v>9.6999999999999993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93</v>
      </c>
      <c r="D154" s="2">
        <v>8.6999999999999993</v>
      </c>
      <c r="E154" s="2">
        <v>9.8000000000000007</v>
      </c>
      <c r="F154" s="2">
        <v>4</v>
      </c>
      <c r="G154" s="2">
        <v>4.3</v>
      </c>
      <c r="H154" s="2">
        <v>1022.6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9.5</v>
      </c>
      <c r="Q154">
        <v>9.6999999999999993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9.8000000000000007</v>
      </c>
      <c r="C155" s="2">
        <v>93</v>
      </c>
      <c r="D155" s="2">
        <v>8.6999999999999993</v>
      </c>
      <c r="E155" s="2">
        <v>9.8000000000000007</v>
      </c>
      <c r="F155" s="2">
        <v>3.2</v>
      </c>
      <c r="G155" s="2">
        <v>4.7</v>
      </c>
      <c r="H155" s="2">
        <v>1022.8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9.6</v>
      </c>
      <c r="Q155">
        <v>9.6999999999999993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9.8000000000000007</v>
      </c>
      <c r="C156" s="2">
        <v>93</v>
      </c>
      <c r="D156" s="2">
        <v>8.6999999999999993</v>
      </c>
      <c r="E156" s="2">
        <v>9.8000000000000007</v>
      </c>
      <c r="F156" s="2">
        <v>4</v>
      </c>
      <c r="G156" s="2">
        <v>4.3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9.6</v>
      </c>
      <c r="Q156">
        <v>9.6999999999999993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93</v>
      </c>
      <c r="D157" s="2">
        <v>8.6</v>
      </c>
      <c r="E157" s="2">
        <v>9.6999999999999993</v>
      </c>
      <c r="F157" s="2">
        <v>4</v>
      </c>
      <c r="G157" s="2">
        <v>4.3</v>
      </c>
      <c r="H157" s="2">
        <v>1022.7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9.5</v>
      </c>
      <c r="Q157">
        <v>9.6999999999999993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93</v>
      </c>
      <c r="D158" s="2">
        <v>8.6</v>
      </c>
      <c r="E158" s="2">
        <v>9.6999999999999993</v>
      </c>
      <c r="F158" s="2">
        <v>1.8</v>
      </c>
      <c r="G158" s="2">
        <v>3.2</v>
      </c>
      <c r="H158" s="2">
        <v>1022.9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9.6</v>
      </c>
      <c r="Q158">
        <v>9.6999999999999993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9.6</v>
      </c>
      <c r="F159" s="2">
        <v>3.6</v>
      </c>
      <c r="G159" s="2">
        <v>5.8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9.6</v>
      </c>
      <c r="Q159">
        <v>9.6999999999999993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93</v>
      </c>
      <c r="D160" s="2">
        <v>8.6</v>
      </c>
      <c r="E160" s="2">
        <v>9.6999999999999993</v>
      </c>
      <c r="F160" s="2">
        <v>1.8</v>
      </c>
      <c r="G160" s="2">
        <v>3.2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9.6</v>
      </c>
      <c r="Q160">
        <v>9.6999999999999993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9.6</v>
      </c>
      <c r="F161" s="2">
        <v>0</v>
      </c>
      <c r="G161" s="2">
        <v>1.8</v>
      </c>
      <c r="H161" s="2">
        <v>1022.6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9.6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9.6</v>
      </c>
      <c r="F162" s="2">
        <v>0</v>
      </c>
      <c r="G162" s="2">
        <v>1.8</v>
      </c>
      <c r="H162" s="2">
        <v>1022.5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9.6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</v>
      </c>
      <c r="C163" s="2">
        <v>93</v>
      </c>
      <c r="D163" s="2">
        <v>8.5</v>
      </c>
      <c r="E163" s="2">
        <v>9.6</v>
      </c>
      <c r="F163" s="2">
        <v>2.2000000000000002</v>
      </c>
      <c r="G163" s="2">
        <v>2.5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9.6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93</v>
      </c>
      <c r="D164" s="2">
        <v>8.6</v>
      </c>
      <c r="E164" s="2">
        <v>9.6999999999999993</v>
      </c>
      <c r="F164" s="2">
        <v>1.8</v>
      </c>
      <c r="G164" s="2">
        <v>2.2000000000000002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9.6</v>
      </c>
      <c r="Q164">
        <v>9.6999999999999993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93</v>
      </c>
      <c r="D165" s="2">
        <v>8.6</v>
      </c>
      <c r="E165" s="2">
        <v>9.6999999999999993</v>
      </c>
      <c r="F165" s="2">
        <v>0</v>
      </c>
      <c r="G165" s="2">
        <v>2.5</v>
      </c>
      <c r="H165" s="2">
        <v>1022.7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9.6</v>
      </c>
      <c r="Q165">
        <v>9.6999999999999993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93</v>
      </c>
      <c r="D166" s="2">
        <v>8.6</v>
      </c>
      <c r="E166" s="2">
        <v>9.6999999999999993</v>
      </c>
      <c r="F166" s="2">
        <v>3.2</v>
      </c>
      <c r="G166" s="2">
        <v>3.2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9.6</v>
      </c>
      <c r="Q166">
        <v>9.6999999999999993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93</v>
      </c>
      <c r="D167" s="2">
        <v>8.6</v>
      </c>
      <c r="E167" s="2">
        <v>9.6999999999999993</v>
      </c>
      <c r="F167" s="2">
        <v>0</v>
      </c>
      <c r="G167" s="2">
        <v>2.9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9.6</v>
      </c>
      <c r="Q167">
        <v>9.6999999999999993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93</v>
      </c>
      <c r="D168" s="2">
        <v>8.6</v>
      </c>
      <c r="E168" s="2">
        <v>9.6999999999999993</v>
      </c>
      <c r="F168" s="2">
        <v>0</v>
      </c>
      <c r="G168" s="2">
        <v>2.9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9.5</v>
      </c>
      <c r="Q168">
        <v>9.6999999999999993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</v>
      </c>
      <c r="C169" s="2">
        <v>93</v>
      </c>
      <c r="D169" s="2">
        <v>8.5</v>
      </c>
      <c r="E169" s="2">
        <v>9.6</v>
      </c>
      <c r="F169" s="2">
        <v>2.5</v>
      </c>
      <c r="G169" s="2">
        <v>3.2</v>
      </c>
      <c r="H169" s="2">
        <v>1022.7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9.5</v>
      </c>
      <c r="Q169">
        <v>9.6999999999999993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</v>
      </c>
      <c r="C170" s="2">
        <v>93</v>
      </c>
      <c r="D170" s="2">
        <v>8.5</v>
      </c>
      <c r="E170" s="2">
        <v>9.6</v>
      </c>
      <c r="F170" s="2">
        <v>2.5</v>
      </c>
      <c r="G170" s="2">
        <v>3.2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9.5</v>
      </c>
      <c r="Q170">
        <v>9.6999999999999993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</v>
      </c>
      <c r="C171" s="2">
        <v>93</v>
      </c>
      <c r="D171" s="2">
        <v>8.5</v>
      </c>
      <c r="E171" s="2">
        <v>9.6</v>
      </c>
      <c r="F171" s="2">
        <v>4</v>
      </c>
      <c r="G171" s="2">
        <v>4</v>
      </c>
      <c r="H171" s="2">
        <v>1022.8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9.5</v>
      </c>
      <c r="Q171">
        <v>9.6999999999999993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9.5</v>
      </c>
      <c r="C172" s="2">
        <v>93</v>
      </c>
      <c r="D172" s="2">
        <v>8.4</v>
      </c>
      <c r="E172" s="2">
        <v>9.5</v>
      </c>
      <c r="F172" s="2">
        <v>2.5</v>
      </c>
      <c r="G172" s="2">
        <v>3.2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9.5</v>
      </c>
      <c r="Q172">
        <v>9.6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9.5</v>
      </c>
      <c r="C173" s="2">
        <v>93</v>
      </c>
      <c r="D173" s="2">
        <v>8.4</v>
      </c>
      <c r="E173" s="2">
        <v>9.5</v>
      </c>
      <c r="F173" s="2">
        <v>2.2000000000000002</v>
      </c>
      <c r="G173" s="2">
        <v>3.2</v>
      </c>
      <c r="H173" s="2">
        <v>1022.8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9.5</v>
      </c>
      <c r="Q173">
        <v>9.6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9.4</v>
      </c>
      <c r="F174" s="2">
        <v>2.5</v>
      </c>
      <c r="G174" s="2">
        <v>4.7</v>
      </c>
      <c r="H174" s="2">
        <v>1022.7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9.4</v>
      </c>
      <c r="Q174">
        <v>9.6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9.4</v>
      </c>
      <c r="F175" s="2">
        <v>2.2000000000000002</v>
      </c>
      <c r="G175" s="2">
        <v>4.3</v>
      </c>
      <c r="H175" s="2">
        <v>1022.8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9.4</v>
      </c>
      <c r="Q175">
        <v>9.6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9.4</v>
      </c>
      <c r="F176" s="2">
        <v>3.2</v>
      </c>
      <c r="G176" s="2">
        <v>4</v>
      </c>
      <c r="H176" s="2">
        <v>1022.8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9.4</v>
      </c>
      <c r="Q176">
        <v>9.6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9.4</v>
      </c>
      <c r="F177" s="2">
        <v>1.8</v>
      </c>
      <c r="G177" s="2">
        <v>2.5</v>
      </c>
      <c r="H177" s="2">
        <v>1022.7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9.4</v>
      </c>
      <c r="Q177">
        <v>9.6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9.4</v>
      </c>
      <c r="F178" s="2">
        <v>3.2</v>
      </c>
      <c r="G178" s="2">
        <v>4.7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9.4</v>
      </c>
      <c r="Q178">
        <v>9.6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9.4</v>
      </c>
      <c r="F179" s="2">
        <v>2.5</v>
      </c>
      <c r="G179" s="2">
        <v>2.9</v>
      </c>
      <c r="H179" s="2">
        <v>1022.7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9.4</v>
      </c>
      <c r="Q179">
        <v>9.6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9.4</v>
      </c>
      <c r="F180" s="2">
        <v>0</v>
      </c>
      <c r="G180" s="2">
        <v>1.8</v>
      </c>
      <c r="H180" s="2">
        <v>1022.9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9.4</v>
      </c>
      <c r="Q180">
        <v>9.6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9.4</v>
      </c>
      <c r="F181" s="2">
        <v>0</v>
      </c>
      <c r="G181" s="2">
        <v>2.2000000000000002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9.4</v>
      </c>
      <c r="Q181">
        <v>9.6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9.4</v>
      </c>
      <c r="F182" s="2">
        <v>0</v>
      </c>
      <c r="G182" s="2">
        <v>2.2000000000000002</v>
      </c>
      <c r="H182" s="2">
        <v>1022.7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9.5</v>
      </c>
      <c r="Q182">
        <v>9.6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9.4</v>
      </c>
      <c r="F183" s="2">
        <v>0</v>
      </c>
      <c r="G183" s="2">
        <v>0</v>
      </c>
      <c r="H183" s="2">
        <v>1023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9.5</v>
      </c>
      <c r="Q183">
        <v>9.6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9.4</v>
      </c>
      <c r="F184" s="2">
        <v>0</v>
      </c>
      <c r="G184" s="2">
        <v>0</v>
      </c>
      <c r="H184" s="2">
        <v>1022.9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9.4</v>
      </c>
      <c r="Q184">
        <v>9.6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9.4</v>
      </c>
      <c r="F185" s="2">
        <v>0</v>
      </c>
      <c r="G185" s="2">
        <v>0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9.5</v>
      </c>
      <c r="Q185">
        <v>9.6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9.4</v>
      </c>
      <c r="F186" s="2">
        <v>0</v>
      </c>
      <c r="G186" s="2">
        <v>0</v>
      </c>
      <c r="H186" s="2">
        <v>1022.9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9.5</v>
      </c>
      <c r="Q186">
        <v>9.6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9.4</v>
      </c>
      <c r="F187" s="2">
        <v>2.9</v>
      </c>
      <c r="G187" s="2">
        <v>3.2</v>
      </c>
      <c r="H187" s="2">
        <v>1022.9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9.5</v>
      </c>
      <c r="Q187">
        <v>9.6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9.4</v>
      </c>
      <c r="F188" s="2">
        <v>2.2000000000000002</v>
      </c>
      <c r="G188" s="2">
        <v>2.5</v>
      </c>
      <c r="H188" s="2">
        <v>1023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9.5</v>
      </c>
      <c r="Q188">
        <v>9.6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4.3</v>
      </c>
      <c r="H189" s="2">
        <v>1022.9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9.5</v>
      </c>
      <c r="Q189">
        <v>9.6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9.3000000000000007</v>
      </c>
      <c r="F190" s="2">
        <v>4.7</v>
      </c>
      <c r="G190" s="2">
        <v>5</v>
      </c>
      <c r="H190" s="2">
        <v>1023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9.5</v>
      </c>
      <c r="Q190">
        <v>9.6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93</v>
      </c>
      <c r="D191" s="2">
        <v>8.1999999999999993</v>
      </c>
      <c r="E191" s="2">
        <v>8.6999999999999993</v>
      </c>
      <c r="F191" s="2">
        <v>5.8</v>
      </c>
      <c r="G191" s="2">
        <v>7.2</v>
      </c>
      <c r="H191" s="2">
        <v>1022.9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9.5</v>
      </c>
      <c r="Q191">
        <v>9.6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9.1999999999999993</v>
      </c>
      <c r="F192" s="2">
        <v>4</v>
      </c>
      <c r="G192" s="2">
        <v>5.4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9.4</v>
      </c>
      <c r="Q192">
        <v>9.6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9.1999999999999993</v>
      </c>
      <c r="F193" s="2">
        <v>2.9</v>
      </c>
      <c r="G193" s="2">
        <v>4.7</v>
      </c>
      <c r="H193" s="2">
        <v>1022.9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9.4</v>
      </c>
      <c r="Q193">
        <v>9.6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9.1999999999999993</v>
      </c>
      <c r="F194" s="2">
        <v>3.2</v>
      </c>
      <c r="G194" s="2">
        <v>3.6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9.4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9.1999999999999993</v>
      </c>
      <c r="C195" s="2">
        <v>93</v>
      </c>
      <c r="D195" s="2">
        <v>8.1</v>
      </c>
      <c r="E195" s="2">
        <v>8.8000000000000007</v>
      </c>
      <c r="F195" s="2">
        <v>5</v>
      </c>
      <c r="G195" s="2">
        <v>8.3000000000000007</v>
      </c>
      <c r="H195" s="2">
        <v>1023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9.5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9.1999999999999993</v>
      </c>
      <c r="F196" s="2">
        <v>4.7</v>
      </c>
      <c r="G196" s="2">
        <v>6.1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9.4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9.1999999999999993</v>
      </c>
      <c r="C197" s="2">
        <v>93</v>
      </c>
      <c r="D197" s="2">
        <v>8.1</v>
      </c>
      <c r="E197" s="2">
        <v>7.5</v>
      </c>
      <c r="F197" s="2">
        <v>10.8</v>
      </c>
      <c r="G197" s="2">
        <v>11.2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9.4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9.1</v>
      </c>
      <c r="C198" s="2">
        <v>93</v>
      </c>
      <c r="D198" s="2">
        <v>8</v>
      </c>
      <c r="E198" s="2">
        <v>8.1999999999999993</v>
      </c>
      <c r="F198" s="2">
        <v>6.8</v>
      </c>
      <c r="G198" s="2">
        <v>9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9.4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9.1999999999999993</v>
      </c>
      <c r="C199" s="2">
        <v>93</v>
      </c>
      <c r="D199" s="2">
        <v>8.1</v>
      </c>
      <c r="E199" s="2">
        <v>8.6</v>
      </c>
      <c r="F199" s="2">
        <v>5.8</v>
      </c>
      <c r="G199" s="2">
        <v>8.3000000000000007</v>
      </c>
      <c r="H199" s="2">
        <v>1022.8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9.4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93</v>
      </c>
      <c r="D200" s="2">
        <v>8.1</v>
      </c>
      <c r="E200" s="2">
        <v>8</v>
      </c>
      <c r="F200" s="2">
        <v>7.9</v>
      </c>
      <c r="G200" s="2">
        <v>9</v>
      </c>
      <c r="H200" s="2">
        <v>1022.7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9.4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93</v>
      </c>
      <c r="D201" s="2">
        <v>8.1</v>
      </c>
      <c r="E201" s="2">
        <v>8.6</v>
      </c>
      <c r="F201" s="2">
        <v>5.8</v>
      </c>
      <c r="G201" s="2">
        <v>6.5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9.3000000000000007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93</v>
      </c>
      <c r="D202" s="2">
        <v>8.1999999999999993</v>
      </c>
      <c r="E202" s="2">
        <v>8.3000000000000007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9.3000000000000007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9.4</v>
      </c>
      <c r="C203" s="2">
        <v>93</v>
      </c>
      <c r="D203" s="2">
        <v>8.3000000000000007</v>
      </c>
      <c r="E203" s="2">
        <v>9.4</v>
      </c>
      <c r="F203" s="2">
        <v>1.8</v>
      </c>
      <c r="G203" s="2">
        <v>2.2000000000000002</v>
      </c>
      <c r="H203" s="2">
        <v>1022.9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9.1999999999999993</v>
      </c>
      <c r="Q203">
        <v>9.4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9.4</v>
      </c>
      <c r="C204" s="2">
        <v>93</v>
      </c>
      <c r="D204" s="2">
        <v>8.3000000000000007</v>
      </c>
      <c r="E204" s="2">
        <v>9.4</v>
      </c>
      <c r="F204" s="2">
        <v>2.9</v>
      </c>
      <c r="G204" s="2">
        <v>2.9</v>
      </c>
      <c r="H204" s="2">
        <v>1022.8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9.1999999999999993</v>
      </c>
      <c r="Q204">
        <v>9.4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9.4</v>
      </c>
      <c r="C205" s="2">
        <v>93</v>
      </c>
      <c r="D205" s="2">
        <v>8.3000000000000007</v>
      </c>
      <c r="E205" s="2">
        <v>9.4</v>
      </c>
      <c r="F205" s="2">
        <v>4.3</v>
      </c>
      <c r="G205" s="2">
        <v>4.7</v>
      </c>
      <c r="H205" s="2">
        <v>1022.9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9.1999999999999993</v>
      </c>
      <c r="Q205">
        <v>9.3000000000000007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93</v>
      </c>
      <c r="D206" s="2">
        <v>8.1999999999999993</v>
      </c>
      <c r="E206" s="2">
        <v>9.3000000000000007</v>
      </c>
      <c r="F206" s="2">
        <v>2.2000000000000002</v>
      </c>
      <c r="G206" s="2">
        <v>3.6</v>
      </c>
      <c r="H206" s="2">
        <v>1023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9.1</v>
      </c>
      <c r="Q206">
        <v>9.3000000000000007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93</v>
      </c>
      <c r="D207" s="2">
        <v>8.1999999999999993</v>
      </c>
      <c r="E207" s="2">
        <v>9.3000000000000007</v>
      </c>
      <c r="F207" s="2">
        <v>2.5</v>
      </c>
      <c r="G207" s="2">
        <v>3.6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9.1</v>
      </c>
      <c r="Q207">
        <v>9.3000000000000007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93</v>
      </c>
      <c r="D208" s="2">
        <v>8.1</v>
      </c>
      <c r="E208" s="2">
        <v>9.1999999999999993</v>
      </c>
      <c r="F208" s="2">
        <v>2.9</v>
      </c>
      <c r="G208" s="2">
        <v>4.7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9.1</v>
      </c>
      <c r="Q208">
        <v>9.3000000000000007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</v>
      </c>
      <c r="C209" s="2">
        <v>93</v>
      </c>
      <c r="D209" s="2">
        <v>8</v>
      </c>
      <c r="E209" s="2">
        <v>9.1</v>
      </c>
      <c r="F209" s="2">
        <v>2.2000000000000002</v>
      </c>
      <c r="G209" s="2">
        <v>2.5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9.1</v>
      </c>
      <c r="Q209">
        <v>9.1999999999999993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</v>
      </c>
      <c r="C210" s="2">
        <v>93</v>
      </c>
      <c r="D210" s="2">
        <v>8</v>
      </c>
      <c r="E210" s="2">
        <v>8.1999999999999993</v>
      </c>
      <c r="F210" s="2">
        <v>6.8</v>
      </c>
      <c r="G210" s="2">
        <v>7.6</v>
      </c>
      <c r="H210" s="2">
        <v>1023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9</v>
      </c>
      <c r="Q210">
        <v>9.1999999999999993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</v>
      </c>
      <c r="C211" s="2">
        <v>93</v>
      </c>
      <c r="D211" s="2">
        <v>8</v>
      </c>
      <c r="E211" s="2">
        <v>8.6999999999999993</v>
      </c>
      <c r="F211" s="2">
        <v>5</v>
      </c>
      <c r="G211" s="2">
        <v>5</v>
      </c>
      <c r="H211" s="2">
        <v>1023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9</v>
      </c>
      <c r="Q211">
        <v>9.1999999999999993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</v>
      </c>
      <c r="C212" s="2">
        <v>93</v>
      </c>
      <c r="D212" s="2">
        <v>8</v>
      </c>
      <c r="E212" s="2">
        <v>9.1</v>
      </c>
      <c r="F212" s="2">
        <v>2.5</v>
      </c>
      <c r="G212" s="2">
        <v>2.5</v>
      </c>
      <c r="H212" s="2">
        <v>1023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9</v>
      </c>
      <c r="Q212">
        <v>9.1999999999999993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</v>
      </c>
      <c r="C213" s="2">
        <v>93</v>
      </c>
      <c r="D213" s="2">
        <v>7.9</v>
      </c>
      <c r="E213" s="2">
        <v>9</v>
      </c>
      <c r="F213" s="2">
        <v>1.8</v>
      </c>
      <c r="G213" s="2">
        <v>2.2000000000000002</v>
      </c>
      <c r="H213" s="2">
        <v>1023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9</v>
      </c>
      <c r="Q213">
        <v>9.1999999999999993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</v>
      </c>
      <c r="C214" s="2">
        <v>93</v>
      </c>
      <c r="D214" s="2">
        <v>7.9</v>
      </c>
      <c r="E214" s="2">
        <v>9</v>
      </c>
      <c r="F214" s="2">
        <v>2.2000000000000002</v>
      </c>
      <c r="G214" s="2">
        <v>2.5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9</v>
      </c>
      <c r="Q214">
        <v>9.1999999999999993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</v>
      </c>
      <c r="C215" s="2">
        <v>93</v>
      </c>
      <c r="D215" s="2">
        <v>7.9</v>
      </c>
      <c r="E215" s="2">
        <v>9</v>
      </c>
      <c r="F215" s="2">
        <v>3.2</v>
      </c>
      <c r="G215" s="2">
        <v>3.6</v>
      </c>
      <c r="H215" s="2">
        <v>1023.1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9</v>
      </c>
      <c r="Q215">
        <v>9.1999999999999993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</v>
      </c>
      <c r="C216" s="2">
        <v>93</v>
      </c>
      <c r="D216" s="2">
        <v>8</v>
      </c>
      <c r="E216" s="2">
        <v>9.1</v>
      </c>
      <c r="F216" s="2">
        <v>3.6</v>
      </c>
      <c r="G216" s="2">
        <v>4.7</v>
      </c>
      <c r="H216" s="2">
        <v>1023.3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9</v>
      </c>
      <c r="Q216">
        <v>9.1999999999999993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</v>
      </c>
      <c r="C217" s="2">
        <v>93</v>
      </c>
      <c r="D217" s="2">
        <v>8</v>
      </c>
      <c r="E217" s="2">
        <v>9.1</v>
      </c>
      <c r="F217" s="2">
        <v>3.6</v>
      </c>
      <c r="G217" s="2">
        <v>4.3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9.1</v>
      </c>
      <c r="Q217">
        <v>9.1999999999999993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</v>
      </c>
      <c r="C218" s="2">
        <v>93</v>
      </c>
      <c r="D218" s="2">
        <v>8</v>
      </c>
      <c r="E218" s="2">
        <v>8.6999999999999993</v>
      </c>
      <c r="F218" s="2">
        <v>5</v>
      </c>
      <c r="G218" s="2">
        <v>5</v>
      </c>
      <c r="H218" s="2">
        <v>1023.3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9</v>
      </c>
      <c r="Q218">
        <v>9.1999999999999993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</v>
      </c>
      <c r="C219" s="2">
        <v>93</v>
      </c>
      <c r="D219" s="2">
        <v>8</v>
      </c>
      <c r="E219" s="2">
        <v>9.1</v>
      </c>
      <c r="F219" s="2">
        <v>3.2</v>
      </c>
      <c r="G219" s="2">
        <v>4.7</v>
      </c>
      <c r="H219" s="2">
        <v>1023.1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9.1</v>
      </c>
      <c r="Q219">
        <v>9.1999999999999993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</v>
      </c>
      <c r="C220" s="2">
        <v>93</v>
      </c>
      <c r="D220" s="2">
        <v>8</v>
      </c>
      <c r="E220" s="2">
        <v>9.1</v>
      </c>
      <c r="F220" s="2">
        <v>3.2</v>
      </c>
      <c r="G220" s="2">
        <v>3.6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9.1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</v>
      </c>
      <c r="C221" s="2">
        <v>93</v>
      </c>
      <c r="D221" s="2">
        <v>7.9</v>
      </c>
      <c r="E221" s="2">
        <v>9</v>
      </c>
      <c r="F221" s="2">
        <v>2.9</v>
      </c>
      <c r="G221" s="2">
        <v>3.2</v>
      </c>
      <c r="H221" s="2">
        <v>1023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9.1</v>
      </c>
      <c r="Q221">
        <v>9.1999999999999993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</v>
      </c>
      <c r="C222" s="2">
        <v>93</v>
      </c>
      <c r="D222" s="2">
        <v>7.9</v>
      </c>
      <c r="E222" s="2">
        <v>9</v>
      </c>
      <c r="F222" s="2">
        <v>2.2000000000000002</v>
      </c>
      <c r="G222" s="2">
        <v>4.3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9.1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</v>
      </c>
      <c r="C223" s="2">
        <v>93</v>
      </c>
      <c r="D223" s="2">
        <v>7.9</v>
      </c>
      <c r="E223" s="2">
        <v>9</v>
      </c>
      <c r="F223" s="2">
        <v>3.6</v>
      </c>
      <c r="G223" s="2">
        <v>4.7</v>
      </c>
      <c r="H223" s="2">
        <v>1023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9.1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8.9</v>
      </c>
      <c r="C224" s="2">
        <v>93</v>
      </c>
      <c r="D224" s="2">
        <v>7.8</v>
      </c>
      <c r="E224" s="2">
        <v>8.9</v>
      </c>
      <c r="F224" s="2">
        <v>2.9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9.1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8.9</v>
      </c>
      <c r="C225" s="2">
        <v>93</v>
      </c>
      <c r="D225" s="2">
        <v>7.8</v>
      </c>
      <c r="E225" s="2">
        <v>8.9</v>
      </c>
      <c r="F225" s="2">
        <v>3.2</v>
      </c>
      <c r="G225" s="2">
        <v>5.4</v>
      </c>
      <c r="H225" s="2">
        <v>1023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9.1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8.9</v>
      </c>
      <c r="C226" s="2">
        <v>93</v>
      </c>
      <c r="D226" s="2">
        <v>7.8</v>
      </c>
      <c r="E226" s="2">
        <v>8.9</v>
      </c>
      <c r="F226" s="2">
        <v>3.6</v>
      </c>
      <c r="G226" s="2">
        <v>4.7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9.1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8.9</v>
      </c>
      <c r="C227" s="2">
        <v>93</v>
      </c>
      <c r="D227" s="2">
        <v>7.8</v>
      </c>
      <c r="E227" s="2">
        <v>8.9</v>
      </c>
      <c r="F227" s="2">
        <v>3.6</v>
      </c>
      <c r="G227" s="2">
        <v>6.5</v>
      </c>
      <c r="H227" s="2">
        <v>1023.3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9.1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8.9</v>
      </c>
      <c r="C228" s="2">
        <v>93</v>
      </c>
      <c r="D228" s="2">
        <v>7.8</v>
      </c>
      <c r="E228" s="2">
        <v>8.9</v>
      </c>
      <c r="F228" s="2">
        <v>4.7</v>
      </c>
      <c r="G228" s="2">
        <v>5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9.1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</v>
      </c>
      <c r="C229" s="2">
        <v>93</v>
      </c>
      <c r="D229" s="2">
        <v>7.9</v>
      </c>
      <c r="E229" s="2">
        <v>9</v>
      </c>
      <c r="F229" s="2">
        <v>2.2000000000000002</v>
      </c>
      <c r="G229" s="2">
        <v>3.6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9.1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</v>
      </c>
      <c r="C230" s="2">
        <v>93</v>
      </c>
      <c r="D230" s="2">
        <v>7.9</v>
      </c>
      <c r="E230" s="2">
        <v>9</v>
      </c>
      <c r="F230" s="2">
        <v>0</v>
      </c>
      <c r="G230" s="2">
        <v>0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9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</v>
      </c>
      <c r="C231" s="2">
        <v>93</v>
      </c>
      <c r="D231" s="2">
        <v>7.9</v>
      </c>
      <c r="E231" s="2">
        <v>9</v>
      </c>
      <c r="F231" s="2">
        <v>3.2</v>
      </c>
      <c r="G231" s="2">
        <v>3.6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</v>
      </c>
      <c r="C232" s="2">
        <v>93</v>
      </c>
      <c r="D232" s="2">
        <v>7.9</v>
      </c>
      <c r="E232" s="2">
        <v>9</v>
      </c>
      <c r="F232" s="2">
        <v>3.2</v>
      </c>
      <c r="G232" s="2">
        <v>4</v>
      </c>
      <c r="H232" s="2">
        <v>1023.2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9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</v>
      </c>
      <c r="C233" s="2">
        <v>93</v>
      </c>
      <c r="D233" s="2">
        <v>7.9</v>
      </c>
      <c r="E233" s="2">
        <v>9</v>
      </c>
      <c r="F233" s="2">
        <v>0</v>
      </c>
      <c r="G233" s="2">
        <v>2.9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9</v>
      </c>
      <c r="Q233">
        <v>9.1999999999999993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</v>
      </c>
      <c r="C234" s="2">
        <v>93</v>
      </c>
      <c r="D234" s="2">
        <v>7.9</v>
      </c>
      <c r="E234" s="2">
        <v>9</v>
      </c>
      <c r="F234" s="2">
        <v>4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9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</v>
      </c>
      <c r="C235" s="2">
        <v>93</v>
      </c>
      <c r="D235" s="2">
        <v>7.9</v>
      </c>
      <c r="E235" s="2">
        <v>9</v>
      </c>
      <c r="F235" s="2">
        <v>0</v>
      </c>
      <c r="G235" s="2">
        <v>4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8.9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</v>
      </c>
      <c r="C236" s="2">
        <v>93</v>
      </c>
      <c r="D236" s="2">
        <v>7.9</v>
      </c>
      <c r="E236" s="2">
        <v>9</v>
      </c>
      <c r="F236" s="2">
        <v>0</v>
      </c>
      <c r="G236" s="2">
        <v>2.5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8.9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</v>
      </c>
      <c r="C237" s="2">
        <v>93</v>
      </c>
      <c r="D237" s="2">
        <v>7.9</v>
      </c>
      <c r="E237" s="2">
        <v>9</v>
      </c>
      <c r="F237" s="2">
        <v>0</v>
      </c>
      <c r="G237" s="2">
        <v>1.8</v>
      </c>
      <c r="H237" s="2">
        <v>1023.3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8.9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8.9</v>
      </c>
      <c r="C238" s="2">
        <v>93</v>
      </c>
      <c r="D238" s="2">
        <v>7.8</v>
      </c>
      <c r="E238" s="2">
        <v>8.9</v>
      </c>
      <c r="F238" s="2">
        <v>2.2000000000000002</v>
      </c>
      <c r="G238" s="2">
        <v>2.9</v>
      </c>
      <c r="H238" s="2">
        <v>1023.1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8.8000000000000007</v>
      </c>
      <c r="Q238">
        <v>9.1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</v>
      </c>
      <c r="C239" s="2">
        <v>93</v>
      </c>
      <c r="D239" s="2">
        <v>7.9</v>
      </c>
      <c r="E239" s="2">
        <v>9</v>
      </c>
      <c r="F239" s="2">
        <v>2.2000000000000002</v>
      </c>
      <c r="G239" s="2">
        <v>3.2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8.8000000000000007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</v>
      </c>
      <c r="C240" s="2">
        <v>93</v>
      </c>
      <c r="D240" s="2">
        <v>7.9</v>
      </c>
      <c r="E240" s="2">
        <v>9</v>
      </c>
      <c r="F240" s="2">
        <v>0</v>
      </c>
      <c r="G240" s="2">
        <v>1.8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8.6999999999999993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8.9</v>
      </c>
      <c r="C241" s="2">
        <v>93</v>
      </c>
      <c r="D241" s="2">
        <v>7.8</v>
      </c>
      <c r="E241" s="2">
        <v>8.9</v>
      </c>
      <c r="F241" s="2">
        <v>2.5</v>
      </c>
      <c r="G241" s="2">
        <v>2.9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8.6999999999999993</v>
      </c>
      <c r="Q241">
        <v>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8.9</v>
      </c>
      <c r="C242" s="2">
        <v>93</v>
      </c>
      <c r="D242" s="2">
        <v>7.8</v>
      </c>
      <c r="E242" s="2">
        <v>8.9</v>
      </c>
      <c r="F242" s="2">
        <v>2.5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8.6</v>
      </c>
      <c r="Q242">
        <v>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</v>
      </c>
      <c r="C243" s="2">
        <v>93</v>
      </c>
      <c r="D243" s="2">
        <v>7.9</v>
      </c>
      <c r="E243" s="2">
        <v>9</v>
      </c>
      <c r="F243" s="2">
        <v>2.5</v>
      </c>
      <c r="G243" s="2">
        <v>3.2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8.6</v>
      </c>
      <c r="Q243">
        <v>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</v>
      </c>
      <c r="C244" s="2">
        <v>93</v>
      </c>
      <c r="D244" s="2">
        <v>7.9</v>
      </c>
      <c r="E244" s="2">
        <v>9</v>
      </c>
      <c r="F244" s="2">
        <v>0</v>
      </c>
      <c r="G244" s="2">
        <v>2.5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8.6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</v>
      </c>
      <c r="C245" s="2">
        <v>93</v>
      </c>
      <c r="D245" s="2">
        <v>7.9</v>
      </c>
      <c r="E245" s="2">
        <v>9</v>
      </c>
      <c r="F245" s="2">
        <v>2.2000000000000002</v>
      </c>
      <c r="G245" s="2">
        <v>2.2000000000000002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8.5</v>
      </c>
      <c r="Q245">
        <v>8.9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93</v>
      </c>
      <c r="D246" s="2">
        <v>7.9</v>
      </c>
      <c r="E246" s="2">
        <v>9</v>
      </c>
      <c r="F246" s="2">
        <v>0</v>
      </c>
      <c r="G246" s="2">
        <v>2.2000000000000002</v>
      </c>
      <c r="H246" s="2">
        <v>1023.2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93</v>
      </c>
      <c r="D247" s="2">
        <v>7.9</v>
      </c>
      <c r="E247" s="2">
        <v>9</v>
      </c>
      <c r="F247" s="2">
        <v>1.8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93</v>
      </c>
      <c r="D248" s="2">
        <v>7.9</v>
      </c>
      <c r="E248" s="2">
        <v>9</v>
      </c>
      <c r="F248" s="2">
        <v>2.5</v>
      </c>
      <c r="G248" s="2">
        <v>3.6</v>
      </c>
      <c r="H248" s="2">
        <v>1023.2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93</v>
      </c>
      <c r="D249" s="2">
        <v>7.9</v>
      </c>
      <c r="E249" s="2">
        <v>9</v>
      </c>
      <c r="F249" s="2">
        <v>2.9</v>
      </c>
      <c r="G249" s="2">
        <v>4.7</v>
      </c>
      <c r="H249" s="2">
        <v>1023.4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8.4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93</v>
      </c>
      <c r="D250" s="2">
        <v>7.9</v>
      </c>
      <c r="E250" s="2">
        <v>9</v>
      </c>
      <c r="F250" s="2">
        <v>2.5</v>
      </c>
      <c r="G250" s="2">
        <v>3.2</v>
      </c>
      <c r="H250" s="2">
        <v>1023.3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93</v>
      </c>
      <c r="D251" s="2">
        <v>7.9</v>
      </c>
      <c r="E251" s="2">
        <v>9</v>
      </c>
      <c r="F251" s="2">
        <v>1.8</v>
      </c>
      <c r="G251" s="2">
        <v>2.9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8.5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</v>
      </c>
      <c r="C252" s="2">
        <v>93</v>
      </c>
      <c r="D252" s="2">
        <v>8</v>
      </c>
      <c r="E252" s="2">
        <v>9.1</v>
      </c>
      <c r="F252" s="2">
        <v>0</v>
      </c>
      <c r="G252" s="2">
        <v>2.9</v>
      </c>
      <c r="H252" s="2">
        <v>1023.4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8.5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93</v>
      </c>
      <c r="D253" s="2">
        <v>7.9</v>
      </c>
      <c r="E253" s="2">
        <v>9</v>
      </c>
      <c r="F253" s="2">
        <v>0</v>
      </c>
      <c r="G253" s="2">
        <v>1.8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8.5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</v>
      </c>
      <c r="C254" s="2">
        <v>93</v>
      </c>
      <c r="D254" s="2">
        <v>7.9</v>
      </c>
      <c r="E254" s="2">
        <v>9</v>
      </c>
      <c r="F254" s="2">
        <v>0</v>
      </c>
      <c r="G254" s="2">
        <v>0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</v>
      </c>
      <c r="C255" s="2">
        <v>93</v>
      </c>
      <c r="D255" s="2">
        <v>7.9</v>
      </c>
      <c r="E255" s="2">
        <v>9</v>
      </c>
      <c r="F255" s="2">
        <v>0</v>
      </c>
      <c r="G255" s="2">
        <v>1.8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8.5</v>
      </c>
      <c r="Q255">
        <v>8.8000000000000007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</v>
      </c>
      <c r="C256" s="2">
        <v>93</v>
      </c>
      <c r="D256" s="2">
        <v>7.9</v>
      </c>
      <c r="E256" s="2">
        <v>9</v>
      </c>
      <c r="F256" s="2">
        <v>0</v>
      </c>
      <c r="G256" s="2">
        <v>0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8.5</v>
      </c>
      <c r="Q256">
        <v>8.8000000000000007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</v>
      </c>
      <c r="C257" s="2">
        <v>93</v>
      </c>
      <c r="D257" s="2">
        <v>7.9</v>
      </c>
      <c r="E257" s="2">
        <v>9</v>
      </c>
      <c r="F257" s="2">
        <v>0</v>
      </c>
      <c r="G257" s="2">
        <v>0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8.5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8.9</v>
      </c>
      <c r="C258" s="2">
        <v>93</v>
      </c>
      <c r="D258" s="2">
        <v>7.8</v>
      </c>
      <c r="E258" s="2">
        <v>8.9</v>
      </c>
      <c r="F258" s="2">
        <v>0</v>
      </c>
      <c r="G258" s="2">
        <v>0</v>
      </c>
      <c r="H258" s="2">
        <v>1023.2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8.5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</v>
      </c>
      <c r="C259" s="2">
        <v>93</v>
      </c>
      <c r="D259" s="2">
        <v>7.9</v>
      </c>
      <c r="E259" s="2">
        <v>9</v>
      </c>
      <c r="F259" s="2">
        <v>0</v>
      </c>
      <c r="G259" s="2">
        <v>2.2000000000000002</v>
      </c>
      <c r="H259" s="2">
        <v>1023.3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8.5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</v>
      </c>
      <c r="C260" s="2">
        <v>93</v>
      </c>
      <c r="D260" s="2">
        <v>7.9</v>
      </c>
      <c r="E260" s="2">
        <v>9</v>
      </c>
      <c r="F260" s="2">
        <v>2.5</v>
      </c>
      <c r="G260" s="2">
        <v>2.9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8.5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</v>
      </c>
      <c r="C261" s="2">
        <v>93</v>
      </c>
      <c r="D261" s="2">
        <v>7.9</v>
      </c>
      <c r="E261" s="2">
        <v>9</v>
      </c>
      <c r="F261" s="2">
        <v>2.2000000000000002</v>
      </c>
      <c r="G261" s="2">
        <v>3.6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8.5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</v>
      </c>
      <c r="C262" s="2">
        <v>93</v>
      </c>
      <c r="D262" s="2">
        <v>7.9</v>
      </c>
      <c r="E262" s="2">
        <v>9</v>
      </c>
      <c r="F262" s="2">
        <v>4.7</v>
      </c>
      <c r="G262" s="2">
        <v>4.7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</v>
      </c>
      <c r="C263" s="2">
        <v>93</v>
      </c>
      <c r="D263" s="2">
        <v>7.9</v>
      </c>
      <c r="E263" s="2">
        <v>9</v>
      </c>
      <c r="F263" s="2">
        <v>3.6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8.6</v>
      </c>
      <c r="Q263">
        <v>8.8000000000000007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</v>
      </c>
      <c r="C264" s="2">
        <v>93</v>
      </c>
      <c r="D264" s="2">
        <v>7.9</v>
      </c>
      <c r="E264" s="2">
        <v>9</v>
      </c>
      <c r="F264" s="2">
        <v>2.5</v>
      </c>
      <c r="G264" s="2">
        <v>2.9</v>
      </c>
      <c r="H264" s="2">
        <v>1023.4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8.6</v>
      </c>
      <c r="Q264">
        <v>8.8000000000000007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</v>
      </c>
      <c r="C265" s="2">
        <v>93</v>
      </c>
      <c r="D265" s="2">
        <v>7.9</v>
      </c>
      <c r="E265" s="2">
        <v>9</v>
      </c>
      <c r="F265" s="2">
        <v>1.8</v>
      </c>
      <c r="G265" s="2">
        <v>2.9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8.6</v>
      </c>
      <c r="Q265">
        <v>8.9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</v>
      </c>
      <c r="C266" s="2">
        <v>93</v>
      </c>
      <c r="D266" s="2">
        <v>7.9</v>
      </c>
      <c r="E266" s="2">
        <v>9</v>
      </c>
      <c r="F266" s="2">
        <v>0</v>
      </c>
      <c r="G266" s="2">
        <v>2.2000000000000002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8.6999999999999993</v>
      </c>
      <c r="Q266">
        <v>8.9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</v>
      </c>
      <c r="C267" s="2">
        <v>93</v>
      </c>
      <c r="D267" s="2">
        <v>7.9</v>
      </c>
      <c r="E267" s="2">
        <v>9</v>
      </c>
      <c r="F267" s="2">
        <v>0</v>
      </c>
      <c r="G267" s="2">
        <v>3.2</v>
      </c>
      <c r="H267" s="2">
        <v>1023.3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8.6999999999999993</v>
      </c>
      <c r="Q267">
        <v>8.9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</v>
      </c>
      <c r="C268" s="2">
        <v>93</v>
      </c>
      <c r="D268" s="2">
        <v>7.9</v>
      </c>
      <c r="E268" s="2">
        <v>9</v>
      </c>
      <c r="F268" s="2">
        <v>0</v>
      </c>
      <c r="G268" s="2">
        <v>2.5</v>
      </c>
      <c r="H268" s="2">
        <v>1023.4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8.6999999999999993</v>
      </c>
      <c r="Q268">
        <v>8.9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9.1</v>
      </c>
      <c r="C269" s="2">
        <v>93</v>
      </c>
      <c r="D269" s="2">
        <v>8</v>
      </c>
      <c r="E269" s="2">
        <v>9.1</v>
      </c>
      <c r="F269" s="2">
        <v>2.5</v>
      </c>
      <c r="G269" s="2">
        <v>2.9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8.6999999999999993</v>
      </c>
      <c r="Q269">
        <v>8.9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9.1</v>
      </c>
      <c r="C270" s="2">
        <v>93</v>
      </c>
      <c r="D270" s="2">
        <v>8</v>
      </c>
      <c r="E270" s="2">
        <v>9.1</v>
      </c>
      <c r="F270" s="2">
        <v>4</v>
      </c>
      <c r="G270" s="2">
        <v>4.7</v>
      </c>
      <c r="H270" s="2">
        <v>1023.2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8.8000000000000007</v>
      </c>
      <c r="Q270">
        <v>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9.1</v>
      </c>
      <c r="C271" s="2">
        <v>93</v>
      </c>
      <c r="D271" s="2">
        <v>8</v>
      </c>
      <c r="E271" s="2">
        <v>9.1</v>
      </c>
      <c r="F271" s="2">
        <v>4.3</v>
      </c>
      <c r="G271" s="2">
        <v>4.7</v>
      </c>
      <c r="H271" s="2">
        <v>1023.2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8.8000000000000007</v>
      </c>
      <c r="Q271">
        <v>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9.1</v>
      </c>
      <c r="C272" s="2">
        <v>93</v>
      </c>
      <c r="D272" s="2">
        <v>8</v>
      </c>
      <c r="E272" s="2">
        <v>9.1</v>
      </c>
      <c r="F272" s="2">
        <v>3.2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8.8000000000000007</v>
      </c>
      <c r="Q272">
        <v>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9.1</v>
      </c>
      <c r="C273" s="2">
        <v>94</v>
      </c>
      <c r="D273" s="2">
        <v>8.1</v>
      </c>
      <c r="E273" s="2">
        <v>9.1</v>
      </c>
      <c r="F273" s="2">
        <v>3.6</v>
      </c>
      <c r="G273" s="2">
        <v>3.6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8.8000000000000007</v>
      </c>
      <c r="Q273">
        <v>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9.1</v>
      </c>
      <c r="C274" s="2">
        <v>93</v>
      </c>
      <c r="D274" s="2">
        <v>8</v>
      </c>
      <c r="E274" s="2">
        <v>9.1</v>
      </c>
      <c r="F274" s="2">
        <v>2.2000000000000002</v>
      </c>
      <c r="G274" s="2">
        <v>3.6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8.8000000000000007</v>
      </c>
      <c r="Q274">
        <v>9.1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9.1</v>
      </c>
      <c r="C275" s="2">
        <v>93</v>
      </c>
      <c r="D275" s="2">
        <v>8</v>
      </c>
      <c r="E275" s="2">
        <v>9.1</v>
      </c>
      <c r="F275" s="2">
        <v>2.9</v>
      </c>
      <c r="G275" s="2">
        <v>3.6</v>
      </c>
      <c r="H275" s="2">
        <v>1023.2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8.8000000000000007</v>
      </c>
      <c r="Q275">
        <v>9.1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9.1</v>
      </c>
      <c r="C276" s="2">
        <v>93</v>
      </c>
      <c r="D276" s="2">
        <v>8</v>
      </c>
      <c r="E276" s="2">
        <v>9.1</v>
      </c>
      <c r="F276" s="2">
        <v>2.5</v>
      </c>
      <c r="G276" s="2">
        <v>2.9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8.8000000000000007</v>
      </c>
      <c r="Q276">
        <v>9.1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9.1</v>
      </c>
      <c r="C277" s="2">
        <v>93</v>
      </c>
      <c r="D277" s="2">
        <v>8</v>
      </c>
      <c r="E277" s="2">
        <v>9.1</v>
      </c>
      <c r="F277" s="2">
        <v>2.5</v>
      </c>
      <c r="G277" s="2">
        <v>3.2</v>
      </c>
      <c r="H277" s="2">
        <v>1023.3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8.9</v>
      </c>
      <c r="Q277">
        <v>9.1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9.1</v>
      </c>
      <c r="C278" s="2">
        <v>93</v>
      </c>
      <c r="D278" s="2">
        <v>8</v>
      </c>
      <c r="E278" s="2">
        <v>9.1</v>
      </c>
      <c r="F278" s="2">
        <v>0</v>
      </c>
      <c r="G278" s="2">
        <v>2.2000000000000002</v>
      </c>
      <c r="H278" s="2">
        <v>1023.1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8.9</v>
      </c>
      <c r="Q278">
        <v>9.1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9.1</v>
      </c>
      <c r="C279" s="2">
        <v>93</v>
      </c>
      <c r="D279" s="2">
        <v>8</v>
      </c>
      <c r="E279" s="2">
        <v>9.1</v>
      </c>
      <c r="F279" s="2">
        <v>1.8</v>
      </c>
      <c r="G279" s="2">
        <v>2.5</v>
      </c>
      <c r="H279" s="2">
        <v>1023.3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8.9</v>
      </c>
      <c r="Q279">
        <v>9.1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9.1</v>
      </c>
      <c r="C280" s="2">
        <v>93</v>
      </c>
      <c r="D280" s="2">
        <v>8</v>
      </c>
      <c r="E280" s="2">
        <v>9.1</v>
      </c>
      <c r="F280" s="2">
        <v>2.2000000000000002</v>
      </c>
      <c r="G280" s="2">
        <v>2.2000000000000002</v>
      </c>
      <c r="H280" s="2">
        <v>1023.2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8.9</v>
      </c>
      <c r="Q280">
        <v>9.1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9.1</v>
      </c>
      <c r="C281" s="2">
        <v>93</v>
      </c>
      <c r="D281" s="2">
        <v>8</v>
      </c>
      <c r="E281" s="2">
        <v>9.1</v>
      </c>
      <c r="F281" s="2">
        <v>0</v>
      </c>
      <c r="G281" s="2">
        <v>2.9</v>
      </c>
      <c r="H281" s="2">
        <v>1023.1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8.9</v>
      </c>
      <c r="Q281">
        <v>9.1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9.1</v>
      </c>
      <c r="C282" s="2">
        <v>93</v>
      </c>
      <c r="D282" s="2">
        <v>8</v>
      </c>
      <c r="E282" s="2">
        <v>9.1</v>
      </c>
      <c r="F282" s="2">
        <v>2.2000000000000002</v>
      </c>
      <c r="G282" s="2">
        <v>2.2000000000000002</v>
      </c>
      <c r="H282" s="2">
        <v>1023.4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8.9</v>
      </c>
      <c r="Q282">
        <v>9.1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9.1</v>
      </c>
      <c r="C283" s="2">
        <v>93</v>
      </c>
      <c r="D283" s="2">
        <v>8</v>
      </c>
      <c r="E283" s="2">
        <v>9.1</v>
      </c>
      <c r="F283" s="2">
        <v>2.2000000000000002</v>
      </c>
      <c r="G283" s="2">
        <v>4.7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8.9</v>
      </c>
      <c r="Q283">
        <v>9.1999999999999993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9.1</v>
      </c>
      <c r="C284" s="2">
        <v>93</v>
      </c>
      <c r="D284" s="2">
        <v>8</v>
      </c>
      <c r="E284" s="2">
        <v>9.1</v>
      </c>
      <c r="F284" s="2">
        <v>0</v>
      </c>
      <c r="G284" s="2">
        <v>1.8</v>
      </c>
      <c r="H284" s="2">
        <v>1023.3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8.9</v>
      </c>
      <c r="Q284">
        <v>9.1999999999999993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9.1</v>
      </c>
      <c r="C285" s="2">
        <v>94</v>
      </c>
      <c r="D285" s="2">
        <v>8.1</v>
      </c>
      <c r="E285" s="2">
        <v>9.1</v>
      </c>
      <c r="F285" s="2">
        <v>2.2000000000000002</v>
      </c>
      <c r="G285" s="2">
        <v>3.2</v>
      </c>
      <c r="H285" s="2">
        <v>1023.1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8.9</v>
      </c>
      <c r="Q285">
        <v>9.1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9.1</v>
      </c>
      <c r="C286" s="2">
        <v>94</v>
      </c>
      <c r="D286" s="2">
        <v>8.1</v>
      </c>
      <c r="E286" s="2">
        <v>9.1</v>
      </c>
      <c r="F286" s="2">
        <v>2.2000000000000002</v>
      </c>
      <c r="G286" s="2">
        <v>2.9</v>
      </c>
      <c r="H286" s="2">
        <v>1023.2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8.9</v>
      </c>
      <c r="Q286">
        <v>9.1999999999999993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9.1999999999999993</v>
      </c>
      <c r="C287" s="2">
        <v>94</v>
      </c>
      <c r="D287" s="2">
        <v>8.1999999999999993</v>
      </c>
      <c r="E287" s="2">
        <v>9.1999999999999993</v>
      </c>
      <c r="F287" s="2">
        <v>2.9</v>
      </c>
      <c r="G287" s="2">
        <v>4</v>
      </c>
      <c r="H287" s="2">
        <v>1023.2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8.9</v>
      </c>
      <c r="Q287">
        <v>9.1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9.1999999999999993</v>
      </c>
      <c r="C288" s="2">
        <v>94</v>
      </c>
      <c r="D288" s="2">
        <v>8.1999999999999993</v>
      </c>
      <c r="E288" s="2">
        <v>9.1999999999999993</v>
      </c>
      <c r="F288" s="2">
        <v>3.2</v>
      </c>
      <c r="G288" s="2">
        <v>4.7</v>
      </c>
      <c r="H288" s="2">
        <v>1023.1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8.9</v>
      </c>
      <c r="Q288">
        <v>9.1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9.1999999999999993</v>
      </c>
      <c r="C289" s="2">
        <v>93</v>
      </c>
      <c r="D289" s="2">
        <v>8.1</v>
      </c>
      <c r="E289" s="2">
        <v>8.8000000000000007</v>
      </c>
      <c r="F289" s="2">
        <v>5</v>
      </c>
      <c r="G289" s="2">
        <v>5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8.9</v>
      </c>
      <c r="Q289">
        <v>9.1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9.1999999999999993</v>
      </c>
      <c r="C290" s="2">
        <v>93</v>
      </c>
      <c r="D290" s="2">
        <v>8.1</v>
      </c>
      <c r="E290" s="2">
        <v>9.1999999999999993</v>
      </c>
      <c r="F290" s="2">
        <v>2.2000000000000002</v>
      </c>
      <c r="G290" s="2">
        <v>5</v>
      </c>
      <c r="H290" s="2">
        <v>1023.2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8.9</v>
      </c>
      <c r="Q290">
        <v>9.1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9.1</v>
      </c>
      <c r="C291" s="2">
        <v>94</v>
      </c>
      <c r="D291" s="2">
        <v>8.1</v>
      </c>
      <c r="E291" s="2">
        <v>9.1</v>
      </c>
      <c r="F291" s="2">
        <v>2.5</v>
      </c>
      <c r="G291" s="2">
        <v>2.5</v>
      </c>
      <c r="H291" s="2">
        <v>1023.1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8.9</v>
      </c>
      <c r="Q291">
        <v>9.1999999999999993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9.1</v>
      </c>
      <c r="C292" s="2">
        <v>93</v>
      </c>
      <c r="D292" s="2">
        <v>8</v>
      </c>
      <c r="E292" s="2">
        <v>9.1</v>
      </c>
      <c r="F292" s="2">
        <v>1.8</v>
      </c>
      <c r="G292" s="2">
        <v>2.2000000000000002</v>
      </c>
      <c r="H292" s="2">
        <v>1023.2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9</v>
      </c>
      <c r="Q292">
        <v>9.1999999999999993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9.1</v>
      </c>
      <c r="C293" s="2">
        <v>94</v>
      </c>
      <c r="D293" s="2">
        <v>8.1</v>
      </c>
      <c r="E293" s="2">
        <v>9.1</v>
      </c>
      <c r="F293" s="2">
        <v>2.9</v>
      </c>
      <c r="G293" s="2">
        <v>2.9</v>
      </c>
      <c r="H293" s="2">
        <v>1023.4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9</v>
      </c>
      <c r="Q293">
        <v>9.1999999999999993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9.1</v>
      </c>
      <c r="C294" s="2">
        <v>94</v>
      </c>
      <c r="D294" s="2">
        <v>8.1</v>
      </c>
      <c r="E294" s="2">
        <v>9.1</v>
      </c>
      <c r="F294" s="2">
        <v>2.2000000000000002</v>
      </c>
      <c r="G294" s="2">
        <v>3.6</v>
      </c>
      <c r="H294" s="2">
        <v>1023.2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9</v>
      </c>
      <c r="Q294">
        <v>9.1999999999999993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9.1</v>
      </c>
      <c r="C295" s="2">
        <v>94</v>
      </c>
      <c r="D295" s="2">
        <v>8.1</v>
      </c>
      <c r="E295" s="2">
        <v>9.1</v>
      </c>
      <c r="F295" s="2">
        <v>0</v>
      </c>
      <c r="G295" s="2">
        <v>2.5</v>
      </c>
      <c r="H295" s="2">
        <v>1023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9</v>
      </c>
      <c r="Q295">
        <v>9.1999999999999993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9.1</v>
      </c>
      <c r="C296" s="2">
        <v>94</v>
      </c>
      <c r="D296" s="2">
        <v>8.1</v>
      </c>
      <c r="E296" s="2">
        <v>9.1</v>
      </c>
      <c r="F296" s="2">
        <v>3.2</v>
      </c>
      <c r="G296" s="2">
        <v>3.2</v>
      </c>
      <c r="H296" s="2">
        <v>1023.3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9</v>
      </c>
      <c r="Q296">
        <v>9.1999999999999993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9.1</v>
      </c>
      <c r="C297" s="2">
        <v>94</v>
      </c>
      <c r="D297" s="2">
        <v>8.1</v>
      </c>
      <c r="E297" s="2">
        <v>9.1</v>
      </c>
      <c r="F297" s="2">
        <v>2.9</v>
      </c>
      <c r="G297" s="2">
        <v>4.7</v>
      </c>
      <c r="H297" s="2">
        <v>1023.2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9.1</v>
      </c>
      <c r="Q297">
        <v>9.1999999999999993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9.1999999999999993</v>
      </c>
      <c r="C298" s="2">
        <v>94</v>
      </c>
      <c r="D298" s="2">
        <v>8.1999999999999993</v>
      </c>
      <c r="E298" s="2">
        <v>9.1999999999999993</v>
      </c>
      <c r="F298" s="2">
        <v>3.2</v>
      </c>
      <c r="G298" s="2">
        <v>3.2</v>
      </c>
      <c r="H298" s="2">
        <v>1023.3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9.1</v>
      </c>
      <c r="Q298">
        <v>9.1999999999999993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9.1999999999999993</v>
      </c>
      <c r="C299" s="2">
        <v>94</v>
      </c>
      <c r="D299" s="2">
        <v>8.1999999999999993</v>
      </c>
      <c r="E299" s="2">
        <v>9.1999999999999993</v>
      </c>
      <c r="F299" s="2">
        <v>2.5</v>
      </c>
      <c r="G299" s="2">
        <v>4.3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9.1</v>
      </c>
      <c r="Q299">
        <v>9.1999999999999993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9.1999999999999993</v>
      </c>
      <c r="C300" s="2">
        <v>94</v>
      </c>
      <c r="D300" s="2">
        <v>8.1999999999999993</v>
      </c>
      <c r="E300" s="2">
        <v>9.1999999999999993</v>
      </c>
      <c r="F300" s="2">
        <v>3.2</v>
      </c>
      <c r="G300" s="2">
        <v>4</v>
      </c>
      <c r="H300" s="2">
        <v>1023.1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9.1</v>
      </c>
      <c r="Q300">
        <v>9.1999999999999993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9.1999999999999993</v>
      </c>
      <c r="C301" s="2">
        <v>94</v>
      </c>
      <c r="D301" s="2">
        <v>8.1999999999999993</v>
      </c>
      <c r="E301" s="2">
        <v>9.1999999999999993</v>
      </c>
      <c r="F301" s="2">
        <v>3.6</v>
      </c>
      <c r="G301" s="2">
        <v>3.6</v>
      </c>
      <c r="H301" s="2">
        <v>1023.2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9.1</v>
      </c>
      <c r="Q301">
        <v>9.3000000000000007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9.1999999999999993</v>
      </c>
      <c r="C302" s="2">
        <v>94</v>
      </c>
      <c r="D302" s="2">
        <v>8.1999999999999993</v>
      </c>
      <c r="E302" s="2">
        <v>9.1999999999999993</v>
      </c>
      <c r="F302" s="2">
        <v>2.2000000000000002</v>
      </c>
      <c r="G302" s="2">
        <v>3.6</v>
      </c>
      <c r="H302" s="2">
        <v>1023.1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9.1</v>
      </c>
      <c r="Q302">
        <v>9.3000000000000007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9.1999999999999993</v>
      </c>
      <c r="C303" s="2">
        <v>94</v>
      </c>
      <c r="D303" s="2">
        <v>8.1999999999999993</v>
      </c>
      <c r="E303" s="2">
        <v>9.1999999999999993</v>
      </c>
      <c r="F303" s="2">
        <v>2.2000000000000002</v>
      </c>
      <c r="G303" s="2">
        <v>3.2</v>
      </c>
      <c r="H303" s="2">
        <v>1023.2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9.1</v>
      </c>
      <c r="Q303">
        <v>9.3000000000000007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9.1999999999999993</v>
      </c>
      <c r="C304" s="2">
        <v>94</v>
      </c>
      <c r="D304" s="2">
        <v>8.1999999999999993</v>
      </c>
      <c r="E304" s="2">
        <v>9.1999999999999993</v>
      </c>
      <c r="F304" s="2">
        <v>2.5</v>
      </c>
      <c r="G304" s="2">
        <v>2.9</v>
      </c>
      <c r="H304" s="2">
        <v>1023.3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9.1</v>
      </c>
      <c r="Q304">
        <v>9.3000000000000007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94</v>
      </c>
      <c r="D305" s="2">
        <v>8.3000000000000007</v>
      </c>
      <c r="E305" s="2">
        <v>9.3000000000000007</v>
      </c>
      <c r="F305" s="2">
        <v>4</v>
      </c>
      <c r="G305" s="2">
        <v>4</v>
      </c>
      <c r="H305" s="2">
        <v>1023.2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9.1</v>
      </c>
      <c r="Q305">
        <v>9.3000000000000007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94</v>
      </c>
      <c r="D306" s="2">
        <v>8.3000000000000007</v>
      </c>
      <c r="E306" s="2">
        <v>9.3000000000000007</v>
      </c>
      <c r="F306" s="2">
        <v>3.2</v>
      </c>
      <c r="G306" s="2">
        <v>4.3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9.1999999999999993</v>
      </c>
      <c r="Q306">
        <v>9.3000000000000007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94</v>
      </c>
      <c r="D307" s="2">
        <v>8.3000000000000007</v>
      </c>
      <c r="E307" s="2">
        <v>9.3000000000000007</v>
      </c>
      <c r="F307" s="2">
        <v>0</v>
      </c>
      <c r="G307" s="2">
        <v>2.5</v>
      </c>
      <c r="H307" s="2">
        <v>1023.3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9.1999999999999993</v>
      </c>
      <c r="Q307">
        <v>9.3000000000000007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94</v>
      </c>
      <c r="D308" s="2">
        <v>8.3000000000000007</v>
      </c>
      <c r="E308" s="2">
        <v>9.3000000000000007</v>
      </c>
      <c r="F308" s="2">
        <v>0</v>
      </c>
      <c r="G308" s="2">
        <v>3.2</v>
      </c>
      <c r="H308" s="2">
        <v>1023.2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9.1999999999999993</v>
      </c>
      <c r="Q308">
        <v>9.4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94</v>
      </c>
      <c r="D309" s="2">
        <v>8.3000000000000007</v>
      </c>
      <c r="E309" s="2">
        <v>9.3000000000000007</v>
      </c>
      <c r="F309" s="2">
        <v>2.9</v>
      </c>
      <c r="G309" s="2">
        <v>3.2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9.1999999999999993</v>
      </c>
      <c r="Q309">
        <v>9.4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9.1999999999999993</v>
      </c>
      <c r="C310" s="2">
        <v>94</v>
      </c>
      <c r="D310" s="2">
        <v>8.1999999999999993</v>
      </c>
      <c r="E310" s="2">
        <v>9.1999999999999993</v>
      </c>
      <c r="F310" s="2">
        <v>4</v>
      </c>
      <c r="G310" s="2">
        <v>4</v>
      </c>
      <c r="H310" s="2">
        <v>1023.2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9.3000000000000007</v>
      </c>
      <c r="Q310">
        <v>9.4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9.1999999999999993</v>
      </c>
      <c r="C311" s="2">
        <v>94</v>
      </c>
      <c r="D311" s="2">
        <v>8.1999999999999993</v>
      </c>
      <c r="E311" s="2">
        <v>9.1999999999999993</v>
      </c>
      <c r="F311" s="2">
        <v>1.8</v>
      </c>
      <c r="G311" s="2">
        <v>3.6</v>
      </c>
      <c r="H311" s="2">
        <v>1023.1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9.1999999999999993</v>
      </c>
      <c r="Q311">
        <v>9.4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9.1</v>
      </c>
      <c r="C312" s="2">
        <v>94</v>
      </c>
      <c r="D312" s="2">
        <v>8.1</v>
      </c>
      <c r="E312" s="2">
        <v>9.1</v>
      </c>
      <c r="F312" s="2">
        <v>2.5</v>
      </c>
      <c r="G312" s="2">
        <v>3.2</v>
      </c>
      <c r="H312" s="2">
        <v>1023.4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9.3000000000000007</v>
      </c>
      <c r="Q312">
        <v>9.4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9.1</v>
      </c>
      <c r="C313" s="2">
        <v>94</v>
      </c>
      <c r="D313" s="2">
        <v>8.1</v>
      </c>
      <c r="E313" s="2">
        <v>9.1</v>
      </c>
      <c r="F313" s="2">
        <v>2.9</v>
      </c>
      <c r="G313" s="2">
        <v>4.3</v>
      </c>
      <c r="H313" s="2">
        <v>1023.2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9.3000000000000007</v>
      </c>
      <c r="Q313">
        <v>9.4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9.1</v>
      </c>
      <c r="C314" s="2">
        <v>94</v>
      </c>
      <c r="D314" s="2">
        <v>8.1</v>
      </c>
      <c r="E314" s="2">
        <v>9.1</v>
      </c>
      <c r="F314" s="2">
        <v>3.2</v>
      </c>
      <c r="G314" s="2">
        <v>4.3</v>
      </c>
      <c r="H314" s="2">
        <v>1023.3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9.3000000000000007</v>
      </c>
      <c r="Q314">
        <v>9.4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9.1</v>
      </c>
      <c r="C315" s="2">
        <v>94</v>
      </c>
      <c r="D315" s="2">
        <v>8.1</v>
      </c>
      <c r="E315" s="2">
        <v>9.1</v>
      </c>
      <c r="F315" s="2">
        <v>3.2</v>
      </c>
      <c r="G315" s="2">
        <v>4.7</v>
      </c>
      <c r="H315" s="2">
        <v>1023.3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9.3000000000000007</v>
      </c>
      <c r="Q315">
        <v>9.4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9.1</v>
      </c>
      <c r="C316" s="2">
        <v>94</v>
      </c>
      <c r="D316" s="2">
        <v>8.1</v>
      </c>
      <c r="E316" s="2">
        <v>9.1</v>
      </c>
      <c r="F316" s="2">
        <v>1.8</v>
      </c>
      <c r="G316" s="2">
        <v>3.2</v>
      </c>
      <c r="H316" s="2">
        <v>1023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9.1999999999999993</v>
      </c>
      <c r="Q316">
        <v>9.4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9.1</v>
      </c>
      <c r="C317" s="2">
        <v>94</v>
      </c>
      <c r="D317" s="2">
        <v>8.1</v>
      </c>
      <c r="E317" s="2">
        <v>9.1</v>
      </c>
      <c r="F317" s="2">
        <v>4.3</v>
      </c>
      <c r="G317" s="2">
        <v>5</v>
      </c>
      <c r="H317" s="2">
        <v>1023.2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9.1999999999999993</v>
      </c>
      <c r="Q317">
        <v>9.4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9.1</v>
      </c>
      <c r="C318" s="2">
        <v>94</v>
      </c>
      <c r="D318" s="2">
        <v>8.1</v>
      </c>
      <c r="E318" s="2">
        <v>9.1</v>
      </c>
      <c r="F318" s="2">
        <v>2.2000000000000002</v>
      </c>
      <c r="G318" s="2">
        <v>3.6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9.1999999999999993</v>
      </c>
      <c r="Q318">
        <v>9.4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9.1</v>
      </c>
      <c r="C319" s="2">
        <v>94</v>
      </c>
      <c r="D319" s="2">
        <v>8.1</v>
      </c>
      <c r="E319" s="2">
        <v>9.1</v>
      </c>
      <c r="F319" s="2">
        <v>0</v>
      </c>
      <c r="G319" s="2">
        <v>2.2000000000000002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9.1999999999999993</v>
      </c>
      <c r="Q319">
        <v>9.4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9.1</v>
      </c>
      <c r="C320" s="2">
        <v>94</v>
      </c>
      <c r="D320" s="2">
        <v>8.1</v>
      </c>
      <c r="E320" s="2">
        <v>9.1</v>
      </c>
      <c r="F320" s="2">
        <v>0</v>
      </c>
      <c r="G320" s="2">
        <v>2.5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9.1999999999999993</v>
      </c>
      <c r="Q320">
        <v>9.4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9.1</v>
      </c>
      <c r="C321" s="2">
        <v>94</v>
      </c>
      <c r="D321" s="2">
        <v>8.1</v>
      </c>
      <c r="E321" s="2">
        <v>9.1</v>
      </c>
      <c r="F321" s="2">
        <v>0</v>
      </c>
      <c r="G321" s="2">
        <v>2.5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9.1999999999999993</v>
      </c>
      <c r="Q321">
        <v>9.4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9.1</v>
      </c>
      <c r="C322" s="2">
        <v>94</v>
      </c>
      <c r="D322" s="2">
        <v>8.1</v>
      </c>
      <c r="E322" s="2">
        <v>9.1</v>
      </c>
      <c r="F322" s="2">
        <v>2.9</v>
      </c>
      <c r="G322" s="2">
        <v>2.9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9.1999999999999993</v>
      </c>
      <c r="Q322">
        <v>9.4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9.1</v>
      </c>
      <c r="C323" s="2">
        <v>94</v>
      </c>
      <c r="D323" s="2">
        <v>8.1</v>
      </c>
      <c r="E323" s="2">
        <v>9.1</v>
      </c>
      <c r="F323" s="2">
        <v>4</v>
      </c>
      <c r="G323" s="2">
        <v>4</v>
      </c>
      <c r="H323" s="2">
        <v>1023.3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9.1999999999999993</v>
      </c>
      <c r="Q323">
        <v>9.4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9.1</v>
      </c>
      <c r="C324" s="2">
        <v>94</v>
      </c>
      <c r="D324" s="2">
        <v>8.1</v>
      </c>
      <c r="E324" s="2">
        <v>9.1</v>
      </c>
      <c r="F324" s="2">
        <v>3.2</v>
      </c>
      <c r="G324" s="2">
        <v>3.2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9.1999999999999993</v>
      </c>
      <c r="Q324">
        <v>9.4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9.1</v>
      </c>
      <c r="C325" s="2">
        <v>94</v>
      </c>
      <c r="D325" s="2">
        <v>8.1</v>
      </c>
      <c r="E325" s="2">
        <v>9.1</v>
      </c>
      <c r="F325" s="2">
        <v>3.2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9.1999999999999993</v>
      </c>
      <c r="Q325">
        <v>9.4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9.1</v>
      </c>
      <c r="C326" s="2">
        <v>94</v>
      </c>
      <c r="D326" s="2">
        <v>8.1</v>
      </c>
      <c r="E326" s="2">
        <v>9.1</v>
      </c>
      <c r="F326" s="2">
        <v>2.9</v>
      </c>
      <c r="G326" s="2">
        <v>3.6</v>
      </c>
      <c r="H326" s="2">
        <v>1023.2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9.1999999999999993</v>
      </c>
      <c r="Q326">
        <v>9.4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9.1</v>
      </c>
      <c r="C327" s="2">
        <v>94</v>
      </c>
      <c r="D327" s="2">
        <v>8.1</v>
      </c>
      <c r="E327" s="2">
        <v>9.1</v>
      </c>
      <c r="F327" s="2">
        <v>1.8</v>
      </c>
      <c r="G327" s="2">
        <v>2.2000000000000002</v>
      </c>
      <c r="H327" s="2">
        <v>1023.2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9.1999999999999993</v>
      </c>
      <c r="Q327">
        <v>9.4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9.1</v>
      </c>
      <c r="C328" s="2">
        <v>94</v>
      </c>
      <c r="D328" s="2">
        <v>8.1</v>
      </c>
      <c r="E328" s="2">
        <v>9.1</v>
      </c>
      <c r="F328" s="2">
        <v>1.8</v>
      </c>
      <c r="G328" s="2">
        <v>2.5</v>
      </c>
      <c r="H328" s="2">
        <v>1023.3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</v>
      </c>
      <c r="Q328">
        <v>9.3000000000000007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9.1</v>
      </c>
      <c r="C329" s="2">
        <v>94</v>
      </c>
      <c r="D329" s="2">
        <v>8.1</v>
      </c>
      <c r="E329" s="2">
        <v>9.1</v>
      </c>
      <c r="F329" s="2">
        <v>2.2000000000000002</v>
      </c>
      <c r="G329" s="2">
        <v>2.5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</v>
      </c>
      <c r="Q329">
        <v>9.3000000000000007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9.1</v>
      </c>
      <c r="C330" s="2">
        <v>94</v>
      </c>
      <c r="D330" s="2">
        <v>8.1</v>
      </c>
      <c r="E330" s="2">
        <v>9.1</v>
      </c>
      <c r="F330" s="2">
        <v>2.9</v>
      </c>
      <c r="G330" s="2">
        <v>3.2</v>
      </c>
      <c r="H330" s="2">
        <v>1023.2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</v>
      </c>
      <c r="C331" s="2">
        <v>94</v>
      </c>
      <c r="D331" s="2">
        <v>8.1</v>
      </c>
      <c r="E331" s="2">
        <v>9.1</v>
      </c>
      <c r="F331" s="2">
        <v>1.8</v>
      </c>
      <c r="G331" s="2">
        <v>3.6</v>
      </c>
      <c r="H331" s="2">
        <v>1023.3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</v>
      </c>
      <c r="C332" s="2">
        <v>94</v>
      </c>
      <c r="D332" s="2">
        <v>8.1</v>
      </c>
      <c r="E332" s="2">
        <v>9.1</v>
      </c>
      <c r="F332" s="2">
        <v>3.6</v>
      </c>
      <c r="G332" s="2">
        <v>4.7</v>
      </c>
      <c r="H332" s="2">
        <v>1023.2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9.3000000000000007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</v>
      </c>
      <c r="C333" s="2">
        <v>94</v>
      </c>
      <c r="D333" s="2">
        <v>8</v>
      </c>
      <c r="E333" s="2">
        <v>9</v>
      </c>
      <c r="F333" s="2">
        <v>3.2</v>
      </c>
      <c r="G333" s="2">
        <v>4.3</v>
      </c>
      <c r="H333" s="2">
        <v>1023.2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8.9</v>
      </c>
      <c r="Q333">
        <v>9.3000000000000007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</v>
      </c>
      <c r="C334" s="2">
        <v>94</v>
      </c>
      <c r="D334" s="2">
        <v>8</v>
      </c>
      <c r="E334" s="2">
        <v>9</v>
      </c>
      <c r="F334" s="2">
        <v>3.2</v>
      </c>
      <c r="G334" s="2">
        <v>4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8.9</v>
      </c>
      <c r="Q334">
        <v>9.1999999999999993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</v>
      </c>
      <c r="C335" s="2">
        <v>94</v>
      </c>
      <c r="D335" s="2">
        <v>8</v>
      </c>
      <c r="E335" s="2">
        <v>9</v>
      </c>
      <c r="F335" s="2">
        <v>2.2000000000000002</v>
      </c>
      <c r="G335" s="2">
        <v>3.6</v>
      </c>
      <c r="H335" s="2">
        <v>1023.5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9.1999999999999993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</v>
      </c>
      <c r="C336" s="2">
        <v>94</v>
      </c>
      <c r="D336" s="2">
        <v>8</v>
      </c>
      <c r="E336" s="2">
        <v>9</v>
      </c>
      <c r="F336" s="2">
        <v>0</v>
      </c>
      <c r="G336" s="2">
        <v>2.2000000000000002</v>
      </c>
      <c r="H336" s="2">
        <v>1023.5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8.8000000000000007</v>
      </c>
      <c r="Q336">
        <v>9.1999999999999993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</v>
      </c>
      <c r="C337" s="2">
        <v>94</v>
      </c>
      <c r="D337" s="2">
        <v>8</v>
      </c>
      <c r="E337" s="2">
        <v>9</v>
      </c>
      <c r="F337" s="2">
        <v>1.8</v>
      </c>
      <c r="G337" s="2">
        <v>2.5</v>
      </c>
      <c r="H337" s="2">
        <v>1023.4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</v>
      </c>
      <c r="C338" s="2">
        <v>94</v>
      </c>
      <c r="D338" s="2">
        <v>8</v>
      </c>
      <c r="E338" s="2">
        <v>9</v>
      </c>
      <c r="F338" s="2">
        <v>1.8</v>
      </c>
      <c r="G338" s="2">
        <v>2.9</v>
      </c>
      <c r="H338" s="2">
        <v>1023.2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</v>
      </c>
      <c r="C339" s="2">
        <v>94</v>
      </c>
      <c r="D339" s="2">
        <v>8</v>
      </c>
      <c r="E339" s="2">
        <v>9</v>
      </c>
      <c r="F339" s="2">
        <v>1.8</v>
      </c>
      <c r="G339" s="2">
        <v>2.2000000000000002</v>
      </c>
      <c r="H339" s="2">
        <v>1023.3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8.6999999999999993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</v>
      </c>
      <c r="C340" s="2">
        <v>94</v>
      </c>
      <c r="D340" s="2">
        <v>8</v>
      </c>
      <c r="E340" s="2">
        <v>9</v>
      </c>
      <c r="F340" s="2">
        <v>2.9</v>
      </c>
      <c r="G340" s="2">
        <v>3.2</v>
      </c>
      <c r="H340" s="2">
        <v>1023.1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</v>
      </c>
      <c r="C341" s="2">
        <v>94</v>
      </c>
      <c r="D341" s="2">
        <v>8</v>
      </c>
      <c r="E341" s="2">
        <v>9</v>
      </c>
      <c r="F341" s="2">
        <v>4.7</v>
      </c>
      <c r="G341" s="2">
        <v>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</v>
      </c>
      <c r="C342" s="2">
        <v>94</v>
      </c>
      <c r="D342" s="2">
        <v>8</v>
      </c>
      <c r="E342" s="2">
        <v>9</v>
      </c>
      <c r="F342" s="2">
        <v>0</v>
      </c>
      <c r="G342" s="2">
        <v>3.6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8.9</v>
      </c>
      <c r="C343" s="2">
        <v>94</v>
      </c>
      <c r="D343" s="2">
        <v>7.9</v>
      </c>
      <c r="E343" s="2">
        <v>8.9</v>
      </c>
      <c r="F343" s="2">
        <v>2.5</v>
      </c>
      <c r="G343" s="2">
        <v>4.7</v>
      </c>
      <c r="H343" s="2">
        <v>1023.3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8.9</v>
      </c>
      <c r="C344" s="2">
        <v>94</v>
      </c>
      <c r="D344" s="2">
        <v>7.9</v>
      </c>
      <c r="E344" s="2">
        <v>8.9</v>
      </c>
      <c r="F344" s="2">
        <v>0</v>
      </c>
      <c r="G344" s="2">
        <v>2.5</v>
      </c>
      <c r="H344" s="2">
        <v>1023.8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8.9</v>
      </c>
      <c r="C345" s="2">
        <v>94</v>
      </c>
      <c r="D345" s="2">
        <v>7.9</v>
      </c>
      <c r="E345" s="2">
        <v>8.9</v>
      </c>
      <c r="F345" s="2">
        <v>3.6</v>
      </c>
      <c r="G345" s="2">
        <v>3.6</v>
      </c>
      <c r="H345" s="2">
        <v>1023.5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8.6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</v>
      </c>
      <c r="C346" s="2">
        <v>94</v>
      </c>
      <c r="D346" s="2">
        <v>8</v>
      </c>
      <c r="E346" s="2">
        <v>9</v>
      </c>
      <c r="F346" s="2">
        <v>3.2</v>
      </c>
      <c r="G346" s="2">
        <v>3.6</v>
      </c>
      <c r="H346" s="2">
        <v>1023.5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8.6</v>
      </c>
      <c r="Q346">
        <v>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</v>
      </c>
      <c r="C347" s="2">
        <v>94</v>
      </c>
      <c r="D347" s="2">
        <v>8</v>
      </c>
      <c r="E347" s="2">
        <v>9</v>
      </c>
      <c r="F347" s="2">
        <v>3.2</v>
      </c>
      <c r="G347" s="2">
        <v>3.6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8.6999999999999993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</v>
      </c>
      <c r="C348" s="2">
        <v>94</v>
      </c>
      <c r="D348" s="2">
        <v>8</v>
      </c>
      <c r="E348" s="2">
        <v>9</v>
      </c>
      <c r="F348" s="2">
        <v>0</v>
      </c>
      <c r="G348" s="2">
        <v>2.9</v>
      </c>
      <c r="H348" s="2">
        <v>1023.5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8.6999999999999993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</v>
      </c>
      <c r="C349" s="2">
        <v>94</v>
      </c>
      <c r="D349" s="2">
        <v>8</v>
      </c>
      <c r="E349" s="2">
        <v>9</v>
      </c>
      <c r="F349" s="2">
        <v>2.9</v>
      </c>
      <c r="G349" s="2">
        <v>4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8.6999999999999993</v>
      </c>
      <c r="Q349">
        <v>9.1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</v>
      </c>
      <c r="C350" s="2">
        <v>94</v>
      </c>
      <c r="D350" s="2">
        <v>8</v>
      </c>
      <c r="E350" s="2">
        <v>9</v>
      </c>
      <c r="F350" s="2">
        <v>2.5</v>
      </c>
      <c r="G350" s="2">
        <v>3.6</v>
      </c>
      <c r="H350" s="2">
        <v>1023.4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8.6999999999999993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8.9</v>
      </c>
      <c r="C351" s="2">
        <v>94</v>
      </c>
      <c r="D351" s="2">
        <v>7.9</v>
      </c>
      <c r="E351" s="2">
        <v>8.9</v>
      </c>
      <c r="F351" s="2">
        <v>2.5</v>
      </c>
      <c r="G351" s="2">
        <v>3.2</v>
      </c>
      <c r="H351" s="2">
        <v>1023.4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8.6999999999999993</v>
      </c>
      <c r="Q351">
        <v>9.1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8.9</v>
      </c>
      <c r="C352" s="2">
        <v>94</v>
      </c>
      <c r="D352" s="2">
        <v>7.9</v>
      </c>
      <c r="E352" s="2">
        <v>8.9</v>
      </c>
      <c r="F352" s="2">
        <v>2.5</v>
      </c>
      <c r="G352" s="2">
        <v>2.9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8.8000000000000007</v>
      </c>
      <c r="Q352">
        <v>9.1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8.9</v>
      </c>
      <c r="C353" s="2">
        <v>94</v>
      </c>
      <c r="D353" s="2">
        <v>7.9</v>
      </c>
      <c r="E353" s="2">
        <v>8.9</v>
      </c>
      <c r="F353" s="2">
        <v>0</v>
      </c>
      <c r="G353" s="2">
        <v>2.2000000000000002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8.8000000000000007</v>
      </c>
      <c r="Q353">
        <v>9.1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</v>
      </c>
      <c r="C354" s="2">
        <v>94</v>
      </c>
      <c r="D354" s="2">
        <v>8</v>
      </c>
      <c r="E354" s="2">
        <v>9</v>
      </c>
      <c r="F354" s="2">
        <v>0</v>
      </c>
      <c r="G354" s="2">
        <v>2.2000000000000002</v>
      </c>
      <c r="H354" s="2">
        <v>1023.4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8.8000000000000007</v>
      </c>
      <c r="Q354">
        <v>9.1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</v>
      </c>
      <c r="C355" s="2">
        <v>94</v>
      </c>
      <c r="D355" s="2">
        <v>8</v>
      </c>
      <c r="E355" s="2">
        <v>9</v>
      </c>
      <c r="F355" s="2">
        <v>2.2000000000000002</v>
      </c>
      <c r="G355" s="2">
        <v>2.5</v>
      </c>
      <c r="H355" s="2">
        <v>1023.6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8.8000000000000007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</v>
      </c>
      <c r="C356" s="2">
        <v>94</v>
      </c>
      <c r="D356" s="2">
        <v>8</v>
      </c>
      <c r="E356" s="2">
        <v>9</v>
      </c>
      <c r="F356" s="2">
        <v>0</v>
      </c>
      <c r="G356" s="2">
        <v>2.2000000000000002</v>
      </c>
      <c r="H356" s="2">
        <v>1023.6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8.9</v>
      </c>
      <c r="Q356">
        <v>9.1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</v>
      </c>
      <c r="C357" s="2">
        <v>94</v>
      </c>
      <c r="D357" s="2">
        <v>8</v>
      </c>
      <c r="E357" s="2">
        <v>9</v>
      </c>
      <c r="F357" s="2">
        <v>2.5</v>
      </c>
      <c r="G357" s="2">
        <v>2.9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8.9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</v>
      </c>
      <c r="C358" s="2">
        <v>94</v>
      </c>
      <c r="D358" s="2">
        <v>8</v>
      </c>
      <c r="E358" s="2">
        <v>9</v>
      </c>
      <c r="F358" s="2">
        <v>2.5</v>
      </c>
      <c r="G358" s="2">
        <v>2.9</v>
      </c>
      <c r="H358" s="2">
        <v>1023.7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8.9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</v>
      </c>
      <c r="C359" s="2">
        <v>94</v>
      </c>
      <c r="D359" s="2">
        <v>8</v>
      </c>
      <c r="E359" s="2">
        <v>9</v>
      </c>
      <c r="F359" s="2">
        <v>1.8</v>
      </c>
      <c r="G359" s="2">
        <v>2.2000000000000002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9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</v>
      </c>
      <c r="C360" s="2">
        <v>94</v>
      </c>
      <c r="D360" s="2">
        <v>8</v>
      </c>
      <c r="E360" s="2">
        <v>9</v>
      </c>
      <c r="F360" s="2">
        <v>2.2000000000000002</v>
      </c>
      <c r="G360" s="2">
        <v>2.2000000000000002</v>
      </c>
      <c r="H360" s="2">
        <v>1023.9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9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</v>
      </c>
      <c r="C361" s="2">
        <v>94</v>
      </c>
      <c r="D361" s="2">
        <v>8</v>
      </c>
      <c r="E361" s="2">
        <v>9</v>
      </c>
      <c r="F361" s="2">
        <v>1.8</v>
      </c>
      <c r="G361" s="2">
        <v>4</v>
      </c>
      <c r="H361" s="2">
        <v>1023.5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9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</v>
      </c>
      <c r="C362" s="2">
        <v>94</v>
      </c>
      <c r="D362" s="2">
        <v>8</v>
      </c>
      <c r="E362" s="2">
        <v>9</v>
      </c>
      <c r="F362" s="2">
        <v>4.7</v>
      </c>
      <c r="G362" s="2">
        <v>4.7</v>
      </c>
      <c r="H362" s="2">
        <v>1023.6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9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</v>
      </c>
      <c r="C363" s="2">
        <v>94</v>
      </c>
      <c r="D363" s="2">
        <v>8</v>
      </c>
      <c r="E363" s="2">
        <v>9</v>
      </c>
      <c r="F363" s="2">
        <v>2.9</v>
      </c>
      <c r="G363" s="2">
        <v>3.6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9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</v>
      </c>
      <c r="C364" s="2">
        <v>94</v>
      </c>
      <c r="D364" s="2">
        <v>8</v>
      </c>
      <c r="E364" s="2">
        <v>9</v>
      </c>
      <c r="F364" s="2">
        <v>2.9</v>
      </c>
      <c r="G364" s="2">
        <v>3.2</v>
      </c>
      <c r="H364" s="2">
        <v>1023.6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9.1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8.9</v>
      </c>
      <c r="C365" s="2">
        <v>94</v>
      </c>
      <c r="D365" s="2">
        <v>7.9</v>
      </c>
      <c r="E365" s="2">
        <v>8.9</v>
      </c>
      <c r="F365" s="2">
        <v>4.7</v>
      </c>
      <c r="G365" s="2">
        <v>6.1</v>
      </c>
      <c r="H365" s="2">
        <v>1023.5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9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8.9</v>
      </c>
      <c r="C366" s="2">
        <v>94</v>
      </c>
      <c r="D366" s="2">
        <v>7.9</v>
      </c>
      <c r="E366" s="2">
        <v>8.9</v>
      </c>
      <c r="F366" s="2">
        <v>4</v>
      </c>
      <c r="G366" s="2">
        <v>4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9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8.9</v>
      </c>
      <c r="C367" s="2">
        <v>94</v>
      </c>
      <c r="D367" s="2">
        <v>7.9</v>
      </c>
      <c r="E367" s="2">
        <v>8.9</v>
      </c>
      <c r="F367" s="2">
        <v>4</v>
      </c>
      <c r="G367" s="2">
        <v>4.7</v>
      </c>
      <c r="H367" s="2">
        <v>1023.5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9</v>
      </c>
      <c r="Q367">
        <v>9.3000000000000007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8.9</v>
      </c>
      <c r="C368" s="2">
        <v>94</v>
      </c>
      <c r="D368" s="2">
        <v>7.9</v>
      </c>
      <c r="E368" s="2">
        <v>8.9</v>
      </c>
      <c r="F368" s="2">
        <v>2.9</v>
      </c>
      <c r="G368" s="2">
        <v>4.3</v>
      </c>
      <c r="H368" s="2">
        <v>1023.6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9.1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8.9</v>
      </c>
      <c r="C369" s="2">
        <v>94</v>
      </c>
      <c r="D369" s="2">
        <v>7.9</v>
      </c>
      <c r="E369" s="2">
        <v>8.9</v>
      </c>
      <c r="F369" s="2">
        <v>2.5</v>
      </c>
      <c r="G369" s="2">
        <v>2.9</v>
      </c>
      <c r="H369" s="2">
        <v>1023.8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9.1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8.9</v>
      </c>
      <c r="C370" s="2">
        <v>94</v>
      </c>
      <c r="D370" s="2">
        <v>7.9</v>
      </c>
      <c r="E370" s="2">
        <v>8.9</v>
      </c>
      <c r="F370" s="2">
        <v>2.2000000000000002</v>
      </c>
      <c r="G370" s="2">
        <v>3.2</v>
      </c>
      <c r="H370" s="2">
        <v>1023.6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9</v>
      </c>
      <c r="Q370">
        <v>9.3000000000000007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8.9</v>
      </c>
      <c r="C371" s="2">
        <v>94</v>
      </c>
      <c r="D371" s="2">
        <v>7.9</v>
      </c>
      <c r="E371" s="2">
        <v>8.9</v>
      </c>
      <c r="F371" s="2">
        <v>3.2</v>
      </c>
      <c r="G371" s="2">
        <v>3.2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9</v>
      </c>
      <c r="Q371">
        <v>9.3000000000000007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8.9</v>
      </c>
      <c r="C372" s="2">
        <v>94</v>
      </c>
      <c r="D372" s="2">
        <v>7.9</v>
      </c>
      <c r="E372" s="2">
        <v>8.9</v>
      </c>
      <c r="F372" s="2">
        <v>2.2000000000000002</v>
      </c>
      <c r="G372" s="2">
        <v>3.6</v>
      </c>
      <c r="H372" s="2">
        <v>1023.9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9</v>
      </c>
      <c r="Q372">
        <v>9.3000000000000007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8.9</v>
      </c>
      <c r="C373" s="2">
        <v>94</v>
      </c>
      <c r="D373" s="2">
        <v>7.9</v>
      </c>
      <c r="E373" s="2">
        <v>8.9</v>
      </c>
      <c r="F373" s="2">
        <v>4.3</v>
      </c>
      <c r="G373" s="2">
        <v>4.7</v>
      </c>
      <c r="H373" s="2">
        <v>1023.7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9.1</v>
      </c>
      <c r="Q373">
        <v>9.3000000000000007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8.9</v>
      </c>
      <c r="C374" s="2">
        <v>94</v>
      </c>
      <c r="D374" s="2">
        <v>7.9</v>
      </c>
      <c r="E374" s="2">
        <v>8.9</v>
      </c>
      <c r="F374" s="2">
        <v>3.2</v>
      </c>
      <c r="G374" s="2">
        <v>3.6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9.1</v>
      </c>
      <c r="Q374">
        <v>9.3000000000000007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8.9</v>
      </c>
      <c r="C375" s="2">
        <v>94</v>
      </c>
      <c r="D375" s="2">
        <v>7.9</v>
      </c>
      <c r="E375" s="2">
        <v>8.9</v>
      </c>
      <c r="F375" s="2">
        <v>2.2000000000000002</v>
      </c>
      <c r="G375" s="2">
        <v>3.2</v>
      </c>
      <c r="H375" s="2">
        <v>1023.7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9.1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8.9</v>
      </c>
      <c r="C376" s="2">
        <v>94</v>
      </c>
      <c r="D376" s="2">
        <v>7.9</v>
      </c>
      <c r="E376" s="2">
        <v>8.9</v>
      </c>
      <c r="F376" s="2">
        <v>3.2</v>
      </c>
      <c r="G376" s="2">
        <v>3.6</v>
      </c>
      <c r="H376" s="2">
        <v>1023.6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9.1</v>
      </c>
      <c r="Q376">
        <v>9.3000000000000007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8.9</v>
      </c>
      <c r="C377" s="2">
        <v>94</v>
      </c>
      <c r="D377" s="2">
        <v>7.9</v>
      </c>
      <c r="E377" s="2">
        <v>8.9</v>
      </c>
      <c r="F377" s="2">
        <v>3.2</v>
      </c>
      <c r="G377" s="2">
        <v>4.7</v>
      </c>
      <c r="H377" s="2">
        <v>1023.7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9.1</v>
      </c>
      <c r="Q377">
        <v>9.3000000000000007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8.9</v>
      </c>
      <c r="C378" s="2">
        <v>94</v>
      </c>
      <c r="D378" s="2">
        <v>7.9</v>
      </c>
      <c r="E378" s="2">
        <v>8.9</v>
      </c>
      <c r="F378" s="2">
        <v>2.2000000000000002</v>
      </c>
      <c r="G378" s="2">
        <v>2.9</v>
      </c>
      <c r="H378" s="2">
        <v>1023.8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9.3000000000000007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8.9</v>
      </c>
      <c r="C379" s="2">
        <v>94</v>
      </c>
      <c r="D379" s="2">
        <v>7.9</v>
      </c>
      <c r="E379" s="2">
        <v>8.9</v>
      </c>
      <c r="F379" s="2">
        <v>3.6</v>
      </c>
      <c r="G379" s="2">
        <v>4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8.9</v>
      </c>
      <c r="C380" s="2">
        <v>94</v>
      </c>
      <c r="D380" s="2">
        <v>7.9</v>
      </c>
      <c r="E380" s="2">
        <v>8.9</v>
      </c>
      <c r="F380" s="2">
        <v>2.2000000000000002</v>
      </c>
      <c r="G380" s="2">
        <v>2.9</v>
      </c>
      <c r="H380" s="2">
        <v>1023.9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</v>
      </c>
      <c r="Q380">
        <v>9.3000000000000007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8.9</v>
      </c>
      <c r="C381" s="2">
        <v>94</v>
      </c>
      <c r="D381" s="2">
        <v>7.9</v>
      </c>
      <c r="E381" s="2">
        <v>8.9</v>
      </c>
      <c r="F381" s="2">
        <v>2.5</v>
      </c>
      <c r="G381" s="2">
        <v>3.2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8.9</v>
      </c>
      <c r="C382" s="2">
        <v>94</v>
      </c>
      <c r="D382" s="2">
        <v>7.9</v>
      </c>
      <c r="E382" s="2">
        <v>8.9</v>
      </c>
      <c r="F382" s="2">
        <v>2.2000000000000002</v>
      </c>
      <c r="G382" s="2">
        <v>2.5</v>
      </c>
      <c r="H382" s="2">
        <v>1023.8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</v>
      </c>
      <c r="Q382">
        <v>9.3000000000000007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8.9</v>
      </c>
      <c r="C383" s="2">
        <v>94</v>
      </c>
      <c r="D383" s="2">
        <v>7.9</v>
      </c>
      <c r="E383" s="2">
        <v>8.9</v>
      </c>
      <c r="F383" s="2">
        <v>2.2000000000000002</v>
      </c>
      <c r="G383" s="2">
        <v>2.2000000000000002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8.9</v>
      </c>
      <c r="C384" s="2">
        <v>94</v>
      </c>
      <c r="D384" s="2">
        <v>7.9</v>
      </c>
      <c r="E384" s="2">
        <v>8.9</v>
      </c>
      <c r="F384" s="2">
        <v>1.8</v>
      </c>
      <c r="G384" s="2">
        <v>2.2000000000000002</v>
      </c>
      <c r="H384" s="2">
        <v>1023.6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</v>
      </c>
      <c r="Q384">
        <v>9.3000000000000007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8.9</v>
      </c>
      <c r="C385" s="2">
        <v>94</v>
      </c>
      <c r="D385" s="2">
        <v>7.9</v>
      </c>
      <c r="E385" s="2">
        <v>8.9</v>
      </c>
      <c r="F385" s="2">
        <v>2.9</v>
      </c>
      <c r="G385" s="2">
        <v>3.6</v>
      </c>
      <c r="H385" s="2">
        <v>1023.8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8.9</v>
      </c>
      <c r="C386" s="2">
        <v>94</v>
      </c>
      <c r="D386" s="2">
        <v>7.9</v>
      </c>
      <c r="E386" s="2">
        <v>8.9</v>
      </c>
      <c r="F386" s="2">
        <v>2.2000000000000002</v>
      </c>
      <c r="G386" s="2">
        <v>2.5</v>
      </c>
      <c r="H386" s="2">
        <v>1023.7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8.9</v>
      </c>
      <c r="C387" s="2">
        <v>94</v>
      </c>
      <c r="D387" s="2">
        <v>7.9</v>
      </c>
      <c r="E387" s="2">
        <v>8.9</v>
      </c>
      <c r="F387" s="2">
        <v>3.2</v>
      </c>
      <c r="G387" s="2">
        <v>3.2</v>
      </c>
      <c r="H387" s="2">
        <v>1024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</v>
      </c>
      <c r="Q387">
        <v>9.3000000000000007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8.9</v>
      </c>
      <c r="C388" s="2">
        <v>94</v>
      </c>
      <c r="D388" s="2">
        <v>7.9</v>
      </c>
      <c r="E388" s="2">
        <v>8.9</v>
      </c>
      <c r="F388" s="2">
        <v>3.2</v>
      </c>
      <c r="G388" s="2">
        <v>3.2</v>
      </c>
      <c r="H388" s="2">
        <v>1023.9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</v>
      </c>
      <c r="Q388">
        <v>9.3000000000000007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8.9</v>
      </c>
      <c r="C389" s="2">
        <v>94</v>
      </c>
      <c r="D389" s="2">
        <v>7.9</v>
      </c>
      <c r="E389" s="2">
        <v>8.9</v>
      </c>
      <c r="F389" s="2">
        <v>2.9</v>
      </c>
      <c r="G389" s="2">
        <v>3.2</v>
      </c>
      <c r="H389" s="2">
        <v>1024.0999999999999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8.9</v>
      </c>
      <c r="C390" s="2">
        <v>94</v>
      </c>
      <c r="D390" s="2">
        <v>7.9</v>
      </c>
      <c r="E390" s="2">
        <v>8.9</v>
      </c>
      <c r="F390" s="2">
        <v>2.5</v>
      </c>
      <c r="G390" s="2">
        <v>2.9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8.9</v>
      </c>
      <c r="C391" s="2">
        <v>94</v>
      </c>
      <c r="D391" s="2">
        <v>7.9</v>
      </c>
      <c r="E391" s="2">
        <v>8.9</v>
      </c>
      <c r="F391" s="2">
        <v>2.2000000000000002</v>
      </c>
      <c r="G391" s="2">
        <v>3.2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8.9</v>
      </c>
      <c r="C392" s="2">
        <v>94</v>
      </c>
      <c r="D392" s="2">
        <v>7.9</v>
      </c>
      <c r="E392" s="2">
        <v>8.9</v>
      </c>
      <c r="F392" s="2">
        <v>2.5</v>
      </c>
      <c r="G392" s="2">
        <v>4</v>
      </c>
      <c r="H392" s="2">
        <v>1023.9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8.9</v>
      </c>
      <c r="C393" s="2">
        <v>94</v>
      </c>
      <c r="D393" s="2">
        <v>7.9</v>
      </c>
      <c r="E393" s="2">
        <v>8.9</v>
      </c>
      <c r="F393" s="2">
        <v>0</v>
      </c>
      <c r="G393" s="2">
        <v>2.5</v>
      </c>
      <c r="H393" s="2">
        <v>1024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8.9</v>
      </c>
      <c r="C394" s="2">
        <v>94</v>
      </c>
      <c r="D394" s="2">
        <v>7.9</v>
      </c>
      <c r="E394" s="2">
        <v>8.9</v>
      </c>
      <c r="F394" s="2">
        <v>0</v>
      </c>
      <c r="G394" s="2">
        <v>1.8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8.9</v>
      </c>
      <c r="C395" s="2">
        <v>94</v>
      </c>
      <c r="D395" s="2">
        <v>7.9</v>
      </c>
      <c r="E395" s="2">
        <v>8.9</v>
      </c>
      <c r="F395" s="2">
        <v>2.9</v>
      </c>
      <c r="G395" s="2">
        <v>3.6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8.9</v>
      </c>
      <c r="C396" s="2">
        <v>94</v>
      </c>
      <c r="D396" s="2">
        <v>7.9</v>
      </c>
      <c r="E396" s="2">
        <v>8.9</v>
      </c>
      <c r="F396" s="2">
        <v>2.5</v>
      </c>
      <c r="G396" s="2">
        <v>4.3</v>
      </c>
      <c r="H396" s="2">
        <v>1024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8.9</v>
      </c>
      <c r="C397" s="2">
        <v>94</v>
      </c>
      <c r="D397" s="2">
        <v>7.9</v>
      </c>
      <c r="E397" s="2">
        <v>8.9</v>
      </c>
      <c r="F397" s="2">
        <v>4</v>
      </c>
      <c r="G397" s="2">
        <v>4.3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8.9</v>
      </c>
      <c r="C398" s="2">
        <v>94</v>
      </c>
      <c r="D398" s="2">
        <v>7.9</v>
      </c>
      <c r="E398" s="2">
        <v>8.9</v>
      </c>
      <c r="F398" s="2">
        <v>0</v>
      </c>
      <c r="G398" s="2">
        <v>2.9</v>
      </c>
      <c r="H398" s="2">
        <v>1024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</v>
      </c>
      <c r="Q398">
        <v>9.3000000000000007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8.9</v>
      </c>
      <c r="C399" s="2">
        <v>94</v>
      </c>
      <c r="D399" s="2">
        <v>7.9</v>
      </c>
      <c r="E399" s="2">
        <v>8.9</v>
      </c>
      <c r="F399" s="2">
        <v>1.8</v>
      </c>
      <c r="G399" s="2">
        <v>2.2000000000000002</v>
      </c>
      <c r="H399" s="2">
        <v>1024.0999999999999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-1.7000000000000011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8.9</v>
      </c>
      <c r="C400" s="2">
        <v>94</v>
      </c>
      <c r="D400" s="2">
        <v>7.9</v>
      </c>
      <c r="E400" s="2">
        <v>8.9</v>
      </c>
      <c r="F400" s="2">
        <v>0</v>
      </c>
      <c r="G400" s="2">
        <v>1.8</v>
      </c>
      <c r="H400" s="2">
        <v>1024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-1.7000000000000011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8.9</v>
      </c>
      <c r="C401" s="2">
        <v>94</v>
      </c>
      <c r="D401" s="2">
        <v>7.9</v>
      </c>
      <c r="E401" s="2">
        <v>8.9</v>
      </c>
      <c r="F401" s="2">
        <v>0</v>
      </c>
      <c r="G401" s="2">
        <v>4</v>
      </c>
      <c r="H401" s="2">
        <v>1024.0999999999999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-1.7000000000000011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8.9</v>
      </c>
      <c r="C402" s="2">
        <v>94</v>
      </c>
      <c r="D402" s="2">
        <v>7.9</v>
      </c>
      <c r="E402" s="2">
        <v>8.9</v>
      </c>
      <c r="F402" s="2">
        <v>0</v>
      </c>
      <c r="G402" s="2">
        <v>2.5</v>
      </c>
      <c r="H402" s="2">
        <v>1024.0999999999999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-1.7000000000000011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8.9</v>
      </c>
      <c r="C403" s="2">
        <v>94</v>
      </c>
      <c r="D403" s="2">
        <v>7.9</v>
      </c>
      <c r="E403" s="2">
        <v>8.9</v>
      </c>
      <c r="F403" s="2">
        <v>2.2000000000000002</v>
      </c>
      <c r="G403" s="2">
        <v>3.2</v>
      </c>
      <c r="H403" s="2">
        <v>1024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</v>
      </c>
      <c r="Q403">
        <v>9.3000000000000007</v>
      </c>
      <c r="R403" s="5">
        <v>0.27361111111111103</v>
      </c>
      <c r="T403" s="13">
        <f t="shared" si="8"/>
        <v>9.3000000000000007</v>
      </c>
      <c r="U403" s="13">
        <f t="shared" si="9"/>
        <v>-1.5999999999999996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8.9</v>
      </c>
      <c r="C404" s="2">
        <v>94</v>
      </c>
      <c r="D404" s="2">
        <v>7.9</v>
      </c>
      <c r="E404" s="2">
        <v>8.9</v>
      </c>
      <c r="F404" s="2">
        <v>0</v>
      </c>
      <c r="G404" s="2">
        <v>3.6</v>
      </c>
      <c r="H404" s="2">
        <v>1024.0999999999999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9.1</v>
      </c>
      <c r="Q404">
        <v>9.3000000000000007</v>
      </c>
      <c r="R404" s="5">
        <v>0.27430555555555602</v>
      </c>
      <c r="T404" s="13">
        <f t="shared" si="8"/>
        <v>9.3000000000000007</v>
      </c>
      <c r="U404" s="13">
        <f t="shared" si="9"/>
        <v>-1.5999999999999996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8.9</v>
      </c>
      <c r="C405" s="2">
        <v>94</v>
      </c>
      <c r="D405" s="2">
        <v>7.9</v>
      </c>
      <c r="E405" s="2">
        <v>8.9</v>
      </c>
      <c r="F405" s="2">
        <v>4</v>
      </c>
      <c r="G405" s="2">
        <v>4</v>
      </c>
      <c r="H405" s="2">
        <v>1024.2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9.1</v>
      </c>
      <c r="Q405">
        <v>9.3000000000000007</v>
      </c>
      <c r="R405" s="5">
        <v>0.27500000000000002</v>
      </c>
      <c r="T405" s="13">
        <f t="shared" si="8"/>
        <v>9.3000000000000007</v>
      </c>
      <c r="U405" s="13">
        <f t="shared" si="9"/>
        <v>-1.5999999999999996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8.9</v>
      </c>
      <c r="C406" s="2">
        <v>94</v>
      </c>
      <c r="D406" s="2">
        <v>7.9</v>
      </c>
      <c r="E406" s="2">
        <v>8.9</v>
      </c>
      <c r="F406" s="2">
        <v>4</v>
      </c>
      <c r="G406" s="2">
        <v>4.7</v>
      </c>
      <c r="H406" s="2">
        <v>1024.0999999999999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9.1</v>
      </c>
      <c r="Q406">
        <v>9.3000000000000007</v>
      </c>
      <c r="R406" s="5">
        <v>0.27569444444444402</v>
      </c>
      <c r="T406" s="13">
        <f t="shared" si="8"/>
        <v>9.3000000000000007</v>
      </c>
      <c r="U406" s="13">
        <f t="shared" si="9"/>
        <v>-1.5999999999999996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8.9</v>
      </c>
      <c r="C407" s="2">
        <v>94</v>
      </c>
      <c r="D407" s="2">
        <v>7.9</v>
      </c>
      <c r="E407" s="2">
        <v>8.9</v>
      </c>
      <c r="F407" s="2">
        <v>3.6</v>
      </c>
      <c r="G407" s="2">
        <v>3.6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9.1</v>
      </c>
      <c r="Q407">
        <v>9.3000000000000007</v>
      </c>
      <c r="R407" s="5">
        <v>0.27638888888888902</v>
      </c>
      <c r="T407" s="13">
        <f t="shared" si="8"/>
        <v>9.3000000000000007</v>
      </c>
      <c r="U407" s="13">
        <f t="shared" si="9"/>
        <v>-1.5999999999999996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8.9</v>
      </c>
      <c r="C408" s="2">
        <v>94</v>
      </c>
      <c r="D408" s="2">
        <v>7.9</v>
      </c>
      <c r="E408" s="2">
        <v>8.9</v>
      </c>
      <c r="F408" s="2">
        <v>2.9</v>
      </c>
      <c r="G408" s="2">
        <v>4.3</v>
      </c>
      <c r="H408" s="2">
        <v>1024.2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9.1</v>
      </c>
      <c r="Q408">
        <v>9.3000000000000007</v>
      </c>
      <c r="R408" s="5">
        <v>0.27708333333333302</v>
      </c>
      <c r="T408" s="13">
        <f t="shared" si="8"/>
        <v>9.3000000000000007</v>
      </c>
      <c r="U408" s="13">
        <f t="shared" si="9"/>
        <v>-1.5999999999999996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8.9</v>
      </c>
      <c r="C409" s="2">
        <v>94</v>
      </c>
      <c r="D409" s="2">
        <v>7.9</v>
      </c>
      <c r="E409" s="2">
        <v>8.9</v>
      </c>
      <c r="F409" s="2">
        <v>3.2</v>
      </c>
      <c r="G409" s="2">
        <v>5.8</v>
      </c>
      <c r="H409" s="2">
        <v>1024.0999999999999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9.1</v>
      </c>
      <c r="Q409">
        <v>9.3000000000000007</v>
      </c>
      <c r="R409" s="5">
        <v>0.27777777777777801</v>
      </c>
      <c r="T409" s="13">
        <f t="shared" si="8"/>
        <v>9.3000000000000007</v>
      </c>
      <c r="U409" s="13">
        <f t="shared" si="9"/>
        <v>-1.5999999999999996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8.9</v>
      </c>
      <c r="C410" s="2">
        <v>94</v>
      </c>
      <c r="D410" s="2">
        <v>7.9</v>
      </c>
      <c r="E410" s="2">
        <v>8.9</v>
      </c>
      <c r="F410" s="2">
        <v>3.2</v>
      </c>
      <c r="G410" s="2">
        <v>4.7</v>
      </c>
      <c r="H410" s="2">
        <v>1024.2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9.1</v>
      </c>
      <c r="Q410">
        <v>9.3000000000000007</v>
      </c>
      <c r="R410" s="5">
        <v>0.27847222222222201</v>
      </c>
      <c r="T410" s="13">
        <f t="shared" si="8"/>
        <v>9.3000000000000007</v>
      </c>
      <c r="U410" s="13">
        <f t="shared" si="9"/>
        <v>-1.5999999999999996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8.9</v>
      </c>
      <c r="C411" s="2">
        <v>94</v>
      </c>
      <c r="D411" s="2">
        <v>7.9</v>
      </c>
      <c r="E411" s="2">
        <v>8.9</v>
      </c>
      <c r="F411" s="2">
        <v>2.9</v>
      </c>
      <c r="G411" s="2">
        <v>2.9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9.1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-1.7000000000000011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8.9</v>
      </c>
      <c r="C412" s="2">
        <v>94</v>
      </c>
      <c r="D412" s="2">
        <v>7.9</v>
      </c>
      <c r="E412" s="2">
        <v>8.9</v>
      </c>
      <c r="F412" s="2">
        <v>2.2000000000000002</v>
      </c>
      <c r="G412" s="2">
        <v>3.6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9.1</v>
      </c>
      <c r="Q412">
        <v>9.3000000000000007</v>
      </c>
      <c r="R412" s="5">
        <v>0.27986111111111101</v>
      </c>
      <c r="T412" s="13">
        <f t="shared" si="8"/>
        <v>9.3000000000000007</v>
      </c>
      <c r="U412" s="13">
        <f t="shared" si="9"/>
        <v>-1.5999999999999996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8.9</v>
      </c>
      <c r="C413" s="2">
        <v>94</v>
      </c>
      <c r="D413" s="2">
        <v>7.9</v>
      </c>
      <c r="E413" s="2">
        <v>8.9</v>
      </c>
      <c r="F413" s="2">
        <v>2.2000000000000002</v>
      </c>
      <c r="G413" s="2">
        <v>2.5</v>
      </c>
      <c r="H413" s="2">
        <v>1024.3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9.1</v>
      </c>
      <c r="Q413">
        <v>9.3000000000000007</v>
      </c>
      <c r="R413" s="5">
        <v>0.280555555555556</v>
      </c>
      <c r="T413" s="13">
        <f t="shared" si="8"/>
        <v>9.3000000000000007</v>
      </c>
      <c r="U413" s="13">
        <f t="shared" si="9"/>
        <v>-1.5999999999999996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8.9</v>
      </c>
      <c r="C414" s="2">
        <v>94</v>
      </c>
      <c r="D414" s="2">
        <v>7.9</v>
      </c>
      <c r="E414" s="2">
        <v>8.9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9.1</v>
      </c>
      <c r="Q414">
        <v>9.3000000000000007</v>
      </c>
      <c r="R414" s="5">
        <v>0.28125</v>
      </c>
      <c r="T414" s="13">
        <f t="shared" si="8"/>
        <v>9.3000000000000007</v>
      </c>
      <c r="U414" s="13">
        <f t="shared" si="9"/>
        <v>-1.5999999999999996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2.9</v>
      </c>
      <c r="G415" s="2">
        <v>2.9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9.1</v>
      </c>
      <c r="Q415">
        <v>9.3000000000000007</v>
      </c>
      <c r="R415" s="5">
        <v>0.281944444444444</v>
      </c>
      <c r="T415" s="13">
        <f t="shared" si="8"/>
        <v>9.3000000000000007</v>
      </c>
      <c r="U415" s="13">
        <f t="shared" si="9"/>
        <v>-1.5999999999999996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3.2</v>
      </c>
      <c r="G416" s="2">
        <v>3.6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9.1</v>
      </c>
      <c r="Q416">
        <v>9.3000000000000007</v>
      </c>
      <c r="R416" s="5">
        <v>0.28263888888888899</v>
      </c>
      <c r="T416" s="13">
        <f t="shared" si="8"/>
        <v>9.3000000000000007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8.9</v>
      </c>
      <c r="C417" s="2">
        <v>94</v>
      </c>
      <c r="D417" s="2">
        <v>7.9</v>
      </c>
      <c r="E417" s="2">
        <v>8.9</v>
      </c>
      <c r="F417" s="2">
        <v>3.2</v>
      </c>
      <c r="G417" s="2">
        <v>5.4</v>
      </c>
      <c r="H417" s="2">
        <v>1024.0999999999999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9.1</v>
      </c>
      <c r="Q417">
        <v>9.3000000000000007</v>
      </c>
      <c r="R417" s="5">
        <v>0.28333333333333299</v>
      </c>
      <c r="T417" s="13">
        <f t="shared" si="8"/>
        <v>9.3000000000000007</v>
      </c>
      <c r="U417" s="13">
        <f t="shared" si="9"/>
        <v>-1.5999999999999996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8.9</v>
      </c>
      <c r="C418" s="2">
        <v>94</v>
      </c>
      <c r="D418" s="2">
        <v>7.9</v>
      </c>
      <c r="E418" s="2">
        <v>8.9</v>
      </c>
      <c r="F418" s="2">
        <v>3.2</v>
      </c>
      <c r="G418" s="2">
        <v>5.4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9.1</v>
      </c>
      <c r="Q418">
        <v>9.3000000000000007</v>
      </c>
      <c r="R418" s="5">
        <v>0.28402777777777799</v>
      </c>
      <c r="T418" s="13">
        <f t="shared" si="8"/>
        <v>9.3000000000000007</v>
      </c>
      <c r="U418" s="13">
        <f t="shared" si="9"/>
        <v>-1.5999999999999996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8.9</v>
      </c>
      <c r="C419" s="2">
        <v>94</v>
      </c>
      <c r="D419" s="2">
        <v>7.9</v>
      </c>
      <c r="E419" s="2">
        <v>8.9</v>
      </c>
      <c r="F419" s="2">
        <v>4</v>
      </c>
      <c r="G419" s="2">
        <v>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9.1</v>
      </c>
      <c r="Q419">
        <v>9.3000000000000007</v>
      </c>
      <c r="R419" s="5">
        <v>0.28472222222222199</v>
      </c>
      <c r="T419" s="13">
        <f t="shared" si="8"/>
        <v>9.3000000000000007</v>
      </c>
      <c r="U419" s="13">
        <f t="shared" si="9"/>
        <v>-1.5999999999999996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8.9</v>
      </c>
      <c r="C420" s="2">
        <v>94</v>
      </c>
      <c r="D420" s="2">
        <v>7.9</v>
      </c>
      <c r="E420" s="2">
        <v>8.9</v>
      </c>
      <c r="F420" s="2">
        <v>3.2</v>
      </c>
      <c r="G420" s="2">
        <v>4.7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9.1</v>
      </c>
      <c r="Q420">
        <v>9.3000000000000007</v>
      </c>
      <c r="R420" s="5">
        <v>0.28541666666666698</v>
      </c>
      <c r="T420" s="13">
        <f t="shared" si="8"/>
        <v>9.3000000000000007</v>
      </c>
      <c r="U420" s="13">
        <f t="shared" si="9"/>
        <v>-1.5999999999999996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8.9</v>
      </c>
      <c r="C421" s="2">
        <v>94</v>
      </c>
      <c r="D421" s="2">
        <v>7.9</v>
      </c>
      <c r="E421" s="2">
        <v>8.9</v>
      </c>
      <c r="F421" s="2">
        <v>4.3</v>
      </c>
      <c r="G421" s="2">
        <v>6.5</v>
      </c>
      <c r="H421" s="2">
        <v>1024.0999999999999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9.1</v>
      </c>
      <c r="Q421">
        <v>9.3000000000000007</v>
      </c>
      <c r="R421" s="5">
        <v>0.28611111111111098</v>
      </c>
      <c r="T421" s="13">
        <f t="shared" si="8"/>
        <v>9.3000000000000007</v>
      </c>
      <c r="U421" s="13">
        <f t="shared" si="9"/>
        <v>-1.5999999999999996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4.3</v>
      </c>
      <c r="G422" s="2">
        <v>5.4</v>
      </c>
      <c r="H422" s="2">
        <v>1024.0999999999999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9.1</v>
      </c>
      <c r="Q422">
        <v>9.3000000000000007</v>
      </c>
      <c r="R422" s="5">
        <v>0.28680555555555598</v>
      </c>
      <c r="T422" s="13">
        <f t="shared" si="8"/>
        <v>9.3000000000000007</v>
      </c>
      <c r="U422" s="13">
        <f t="shared" si="9"/>
        <v>-1.5999999999999996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3.6</v>
      </c>
      <c r="G423" s="2">
        <v>5</v>
      </c>
      <c r="H423" s="2">
        <v>1024.2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9.1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9"/>
        <v>-1.5999999999999996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8.9</v>
      </c>
      <c r="C424" s="2">
        <v>94</v>
      </c>
      <c r="D424" s="2">
        <v>7.9</v>
      </c>
      <c r="E424" s="2">
        <v>8.9</v>
      </c>
      <c r="F424" s="2">
        <v>4</v>
      </c>
      <c r="G424" s="2">
        <v>5.8</v>
      </c>
      <c r="H424" s="2">
        <v>1024.0999999999999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9.1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8.9</v>
      </c>
      <c r="C425" s="2">
        <v>94</v>
      </c>
      <c r="D425" s="2">
        <v>7.9</v>
      </c>
      <c r="E425" s="2">
        <v>8.9</v>
      </c>
      <c r="F425" s="2">
        <v>2.5</v>
      </c>
      <c r="G425" s="2">
        <v>4</v>
      </c>
      <c r="H425" s="2">
        <v>1024.0999999999999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9.1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9"/>
        <v>-1.5999999999999996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94</v>
      </c>
      <c r="D426" s="2">
        <v>7.9</v>
      </c>
      <c r="E426" s="2">
        <v>8.9</v>
      </c>
      <c r="F426" s="2">
        <v>3.2</v>
      </c>
      <c r="G426" s="2">
        <v>4.3</v>
      </c>
      <c r="H426" s="2">
        <v>1024.0999999999999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9.1</v>
      </c>
      <c r="Q426">
        <v>9.3000000000000007</v>
      </c>
      <c r="R426" s="5">
        <v>0.28958333333333303</v>
      </c>
      <c r="T426" s="13">
        <f t="shared" si="8"/>
        <v>9.3000000000000007</v>
      </c>
      <c r="U426" s="13">
        <f t="shared" si="9"/>
        <v>-1.5999999999999996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8.9</v>
      </c>
      <c r="C427" s="2">
        <v>94</v>
      </c>
      <c r="D427" s="2">
        <v>7.9</v>
      </c>
      <c r="E427" s="2">
        <v>8.9</v>
      </c>
      <c r="F427" s="2">
        <v>4</v>
      </c>
      <c r="G427" s="2">
        <v>5.8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9"/>
        <v>-1.7000000000000011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8.9</v>
      </c>
      <c r="C428" s="2">
        <v>94</v>
      </c>
      <c r="D428" s="2">
        <v>7.9</v>
      </c>
      <c r="E428" s="2">
        <v>8.9</v>
      </c>
      <c r="F428" s="2">
        <v>3.2</v>
      </c>
      <c r="G428" s="2">
        <v>4.7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9"/>
        <v>-1.7000000000000011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94</v>
      </c>
      <c r="D429" s="2">
        <v>7.9</v>
      </c>
      <c r="E429" s="2">
        <v>8.9</v>
      </c>
      <c r="F429" s="2">
        <v>4.7</v>
      </c>
      <c r="G429" s="2">
        <v>5.4</v>
      </c>
      <c r="H429" s="2">
        <v>1024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9"/>
        <v>-1.7000000000000011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94</v>
      </c>
      <c r="D430" s="2">
        <v>7.9</v>
      </c>
      <c r="E430" s="2">
        <v>8.9</v>
      </c>
      <c r="F430" s="2">
        <v>2.9</v>
      </c>
      <c r="G430" s="2">
        <v>5.4</v>
      </c>
      <c r="H430" s="2">
        <v>1024.0999999999999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-1.7000000000000011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94</v>
      </c>
      <c r="D431" s="2">
        <v>7.9</v>
      </c>
      <c r="E431" s="2">
        <v>8.9</v>
      </c>
      <c r="F431" s="2">
        <v>3.2</v>
      </c>
      <c r="G431" s="2">
        <v>4</v>
      </c>
      <c r="H431" s="2">
        <v>1023.8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-1.7000000000000011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94</v>
      </c>
      <c r="D432" s="2">
        <v>7.9</v>
      </c>
      <c r="E432" s="2">
        <v>8.5</v>
      </c>
      <c r="F432" s="2">
        <v>5</v>
      </c>
      <c r="G432" s="2">
        <v>5.4</v>
      </c>
      <c r="H432" s="2">
        <v>1024.3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9"/>
        <v>-1.7000000000000011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94</v>
      </c>
      <c r="D433" s="2">
        <v>7.9</v>
      </c>
      <c r="E433" s="2">
        <v>8.9</v>
      </c>
      <c r="F433" s="2">
        <v>2.2000000000000002</v>
      </c>
      <c r="G433" s="2">
        <v>4.7</v>
      </c>
      <c r="H433" s="2">
        <v>1024.0999999999999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94</v>
      </c>
      <c r="D434" s="2">
        <v>7.9</v>
      </c>
      <c r="E434" s="2">
        <v>8.5</v>
      </c>
      <c r="F434" s="2">
        <v>5</v>
      </c>
      <c r="G434" s="2">
        <v>6.1</v>
      </c>
      <c r="H434" s="2">
        <v>1024.0999999999999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8.9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94</v>
      </c>
      <c r="D435" s="2">
        <v>7.9</v>
      </c>
      <c r="E435" s="2">
        <v>8.1999999999999993</v>
      </c>
      <c r="F435" s="2">
        <v>5.8</v>
      </c>
      <c r="G435" s="2">
        <v>6.1</v>
      </c>
      <c r="H435" s="2">
        <v>1024.3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8.9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8.9</v>
      </c>
      <c r="C436" s="2">
        <v>94</v>
      </c>
      <c r="D436" s="2">
        <v>7.9</v>
      </c>
      <c r="E436" s="2">
        <v>8.9</v>
      </c>
      <c r="F436" s="2">
        <v>4</v>
      </c>
      <c r="G436" s="2">
        <v>6.5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9"/>
        <v>-1.8000000000000007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94</v>
      </c>
      <c r="D437" s="2">
        <v>8</v>
      </c>
      <c r="E437" s="2">
        <v>9</v>
      </c>
      <c r="F437" s="2">
        <v>3.6</v>
      </c>
      <c r="G437" s="2">
        <v>3.6</v>
      </c>
      <c r="H437" s="2">
        <v>1024.2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9"/>
        <v>-1.9000000000000004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</v>
      </c>
      <c r="C438" s="2">
        <v>94</v>
      </c>
      <c r="D438" s="2">
        <v>8</v>
      </c>
      <c r="E438" s="2">
        <v>9</v>
      </c>
      <c r="F438" s="2">
        <v>4.7</v>
      </c>
      <c r="G438" s="2">
        <v>4.7</v>
      </c>
      <c r="H438" s="2">
        <v>1024.0999999999999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</v>
      </c>
      <c r="C439" s="2">
        <v>94</v>
      </c>
      <c r="D439" s="2">
        <v>8</v>
      </c>
      <c r="E439" s="2">
        <v>9</v>
      </c>
      <c r="F439" s="2">
        <v>2.5</v>
      </c>
      <c r="G439" s="2">
        <v>3.6</v>
      </c>
      <c r="H439" s="2">
        <v>1024.3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</v>
      </c>
      <c r="C440" s="2">
        <v>94</v>
      </c>
      <c r="D440" s="2">
        <v>8</v>
      </c>
      <c r="E440" s="2">
        <v>8.4</v>
      </c>
      <c r="F440" s="2">
        <v>5.8</v>
      </c>
      <c r="G440" s="2">
        <v>7.2</v>
      </c>
      <c r="H440" s="2">
        <v>1024.0999999999999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9"/>
        <v>-1.9000000000000004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</v>
      </c>
      <c r="C441" s="2">
        <v>94</v>
      </c>
      <c r="D441" s="2">
        <v>8</v>
      </c>
      <c r="E441" s="2">
        <v>8.5</v>
      </c>
      <c r="F441" s="2">
        <v>5.4</v>
      </c>
      <c r="G441" s="2">
        <v>5.8</v>
      </c>
      <c r="H441" s="2">
        <v>1024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9"/>
        <v>-1.9000000000000004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</v>
      </c>
      <c r="C442" s="2">
        <v>94</v>
      </c>
      <c r="D442" s="2">
        <v>8</v>
      </c>
      <c r="E442" s="2">
        <v>8.1</v>
      </c>
      <c r="F442" s="2">
        <v>6.8</v>
      </c>
      <c r="G442" s="2">
        <v>7.9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9"/>
        <v>-1.9000000000000004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</v>
      </c>
      <c r="C443" s="2">
        <v>94</v>
      </c>
      <c r="D443" s="2">
        <v>8</v>
      </c>
      <c r="E443" s="2">
        <v>8.4</v>
      </c>
      <c r="F443" s="2">
        <v>5.8</v>
      </c>
      <c r="G443" s="2">
        <v>9.4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8.9</v>
      </c>
      <c r="Q443">
        <v>9.1</v>
      </c>
      <c r="R443" s="5">
        <v>0.30138888888888898</v>
      </c>
      <c r="T443" s="13">
        <f t="shared" si="8"/>
        <v>9.1</v>
      </c>
      <c r="U443" s="13">
        <f t="shared" si="9"/>
        <v>-1.9000000000000004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</v>
      </c>
      <c r="C444" s="2">
        <v>94</v>
      </c>
      <c r="D444" s="2">
        <v>8</v>
      </c>
      <c r="E444" s="2">
        <v>9</v>
      </c>
      <c r="F444" s="2">
        <v>4.3</v>
      </c>
      <c r="G444" s="2">
        <v>5.8</v>
      </c>
      <c r="H444" s="2">
        <v>1024.3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8.9</v>
      </c>
      <c r="Q444">
        <v>9.1</v>
      </c>
      <c r="R444" s="5">
        <v>0.30208333333333298</v>
      </c>
      <c r="T444" s="13">
        <f t="shared" si="8"/>
        <v>9.1</v>
      </c>
      <c r="U444" s="13">
        <f t="shared" si="9"/>
        <v>-1.9000000000000004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</v>
      </c>
      <c r="C445" s="2">
        <v>94</v>
      </c>
      <c r="D445" s="2">
        <v>8</v>
      </c>
      <c r="E445" s="2">
        <v>9</v>
      </c>
      <c r="F445" s="2">
        <v>4.7</v>
      </c>
      <c r="G445" s="2">
        <v>5.4</v>
      </c>
      <c r="H445" s="2">
        <v>1024.3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8.9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-1.9000000000000004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</v>
      </c>
      <c r="C446" s="2">
        <v>94</v>
      </c>
      <c r="D446" s="2">
        <v>8</v>
      </c>
      <c r="E446" s="2">
        <v>8.4</v>
      </c>
      <c r="F446" s="2">
        <v>5.8</v>
      </c>
      <c r="G446" s="2">
        <v>7.2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8.9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-1.9000000000000004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</v>
      </c>
      <c r="C447" s="2">
        <v>94</v>
      </c>
      <c r="D447" s="2">
        <v>8</v>
      </c>
      <c r="E447" s="2">
        <v>9</v>
      </c>
      <c r="F447" s="2">
        <v>2.5</v>
      </c>
      <c r="G447" s="2">
        <v>4</v>
      </c>
      <c r="H447" s="2">
        <v>1024.2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8.9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-1.9000000000000004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</v>
      </c>
      <c r="C448" s="2">
        <v>94</v>
      </c>
      <c r="D448" s="2">
        <v>8</v>
      </c>
      <c r="E448" s="2">
        <v>9</v>
      </c>
      <c r="F448" s="2">
        <v>2.9</v>
      </c>
      <c r="G448" s="2">
        <v>3.2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8.9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-1.9000000000000004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</v>
      </c>
      <c r="C449" s="2">
        <v>94</v>
      </c>
      <c r="D449" s="2">
        <v>8</v>
      </c>
      <c r="E449" s="2">
        <v>9</v>
      </c>
      <c r="F449" s="2">
        <v>0</v>
      </c>
      <c r="G449" s="2">
        <v>2.5</v>
      </c>
      <c r="H449" s="2">
        <v>1024.3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8.9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-1.9000000000000004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94</v>
      </c>
      <c r="D450" s="2">
        <v>8</v>
      </c>
      <c r="E450" s="2">
        <v>9</v>
      </c>
      <c r="F450" s="2">
        <v>0</v>
      </c>
      <c r="G450" s="2">
        <v>2.5</v>
      </c>
      <c r="H450" s="2">
        <v>1024.2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8.9</v>
      </c>
      <c r="Q450">
        <v>9.1</v>
      </c>
      <c r="R450" s="5">
        <v>0.30625000000000002</v>
      </c>
      <c r="T450" s="13">
        <f t="shared" si="8"/>
        <v>9.1</v>
      </c>
      <c r="U450" s="13">
        <f t="shared" si="9"/>
        <v>-1.9000000000000004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94</v>
      </c>
      <c r="D451" s="2">
        <v>8</v>
      </c>
      <c r="E451" s="2">
        <v>9</v>
      </c>
      <c r="F451" s="2">
        <v>3.6</v>
      </c>
      <c r="G451" s="2">
        <v>3.6</v>
      </c>
      <c r="H451" s="2">
        <v>1024.4000000000001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8.9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-1.9000000000000004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94</v>
      </c>
      <c r="D452" s="2">
        <v>8</v>
      </c>
      <c r="E452" s="2">
        <v>9</v>
      </c>
      <c r="F452" s="2">
        <v>3.6</v>
      </c>
      <c r="G452" s="2">
        <v>4</v>
      </c>
      <c r="H452" s="2">
        <v>1024.4000000000001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8.9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-1.9000000000000004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8.9</v>
      </c>
      <c r="C453" s="2">
        <v>94</v>
      </c>
      <c r="D453" s="2">
        <v>7.9</v>
      </c>
      <c r="E453" s="2">
        <v>8.9</v>
      </c>
      <c r="F453" s="2">
        <v>1.8</v>
      </c>
      <c r="G453" s="2">
        <v>2.9</v>
      </c>
      <c r="H453" s="2">
        <v>1024.5999999999999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8.9</v>
      </c>
      <c r="Q453">
        <v>9.1</v>
      </c>
      <c r="R453" s="5">
        <v>0.30833333333333302</v>
      </c>
      <c r="T453" s="13">
        <f t="shared" si="8"/>
        <v>9.1</v>
      </c>
      <c r="U453" s="13">
        <f t="shared" si="9"/>
        <v>-1.8000000000000007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8.9</v>
      </c>
      <c r="C454" s="2">
        <v>94</v>
      </c>
      <c r="D454" s="2">
        <v>7.9</v>
      </c>
      <c r="E454" s="2">
        <v>8.9</v>
      </c>
      <c r="F454" s="2">
        <v>2.5</v>
      </c>
      <c r="G454" s="2">
        <v>2.9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8.9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-1.8000000000000007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8.9</v>
      </c>
      <c r="C455" s="2">
        <v>94</v>
      </c>
      <c r="D455" s="2">
        <v>7.9</v>
      </c>
      <c r="E455" s="2">
        <v>8.9</v>
      </c>
      <c r="F455" s="2">
        <v>1.8</v>
      </c>
      <c r="G455" s="2">
        <v>1.8</v>
      </c>
      <c r="H455" s="2">
        <v>1024.3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8.9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-1.8000000000000007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8.9</v>
      </c>
      <c r="C456" s="2">
        <v>94</v>
      </c>
      <c r="D456" s="2">
        <v>7.9</v>
      </c>
      <c r="E456" s="2">
        <v>8.9</v>
      </c>
      <c r="F456" s="2">
        <v>0</v>
      </c>
      <c r="G456" s="2">
        <v>2.2000000000000002</v>
      </c>
      <c r="H456" s="2">
        <v>1024.2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8.9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-1.8000000000000007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9"/>
        <v>-2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9"/>
        <v>-2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9"/>
        <v>-2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9"/>
        <v>-2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9"/>
        <v>-2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9"/>
        <v>-2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ref="U463:U526" si="14">(T463-B463)-2</f>
        <v>-2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si="14"/>
        <v>-2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-2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8" priority="2">
      <formula>V9=1</formula>
    </cfRule>
  </conditionalFormatting>
  <conditionalFormatting sqref="W369:W1449">
    <cfRule type="expression" dxfId="17" priority="3">
      <formula>$W369=1</formula>
    </cfRule>
  </conditionalFormatting>
  <conditionalFormatting sqref="U399:U1333">
    <cfRule type="expression" dxfId="16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0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43" t="str">
        <f>$C$5</f>
        <v>Décembre_2025</v>
      </c>
      <c r="AH3" s="644"/>
      <c r="AI3" s="528"/>
      <c r="AJ3" s="632" t="s">
        <v>152</v>
      </c>
      <c r="AK3" s="633"/>
      <c r="AL3" s="634"/>
      <c r="AM3" s="311"/>
      <c r="AN3" s="629" t="s">
        <v>151</v>
      </c>
      <c r="AO3" s="630"/>
      <c r="AP3" s="630"/>
      <c r="AQ3" s="630"/>
      <c r="AR3" s="631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45" t="str">
        <f>C5</f>
        <v>Décembre_2025</v>
      </c>
      <c r="Y5" s="646"/>
      <c r="Z5" s="476"/>
      <c r="AA5" s="647">
        <f ca="1">NOW()</f>
        <v>46004.315707638889</v>
      </c>
      <c r="AB5" s="648"/>
      <c r="AC5" s="649"/>
      <c r="AD5" s="516"/>
      <c r="AE5" s="224"/>
      <c r="AF5" s="490"/>
      <c r="AG5" s="641" t="s">
        <v>144</v>
      </c>
      <c r="AH5" s="642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1.947222222222222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5" t="s">
        <v>139</v>
      </c>
      <c r="D7" s="636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7" t="s">
        <v>138</v>
      </c>
      <c r="Y7" s="638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7">
        <f ca="1">TODAY()</f>
        <v>46004</v>
      </c>
      <c r="AH7" s="628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7">
        <f ca="1">TODAY()</f>
        <v>46004</v>
      </c>
      <c r="AY7" s="628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9"/>
      <c r="D9" s="64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137.7777777777778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135.83055555555558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1.947222222222222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5" priority="10" operator="equal">
      <formula>"»"</formula>
    </cfRule>
    <cfRule type="cellIs" dxfId="14" priority="11" operator="equal">
      <formula>"¼"</formula>
    </cfRule>
    <cfRule type="cellIs" dxfId="13" priority="12" operator="equal">
      <formula>"¹º"</formula>
    </cfRule>
  </conditionalFormatting>
  <conditionalFormatting sqref="X11:Y71 AG11:AH71 AX11:AY71 C11:D71">
    <cfRule type="expression" dxfId="12" priority="7">
      <formula>OR($C11="Samedi",$C11="Dimanche")</formula>
    </cfRule>
  </conditionalFormatting>
  <conditionalFormatting sqref="R11:R75 L11:L75">
    <cfRule type="cellIs" dxfId="11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0" priority="4" operator="between">
      <formula>23</formula>
      <formula>26.9</formula>
    </cfRule>
  </conditionalFormatting>
  <conditionalFormatting sqref="L11:L71 R11:R71">
    <cfRule type="cellIs" dxfId="9" priority="1" operator="between">
      <formula>20</formula>
      <formula>22.9</formula>
    </cfRule>
    <cfRule type="cellIs" dxfId="8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15">
        <v>12</v>
      </c>
      <c r="S1" s="554">
        <v>2025</v>
      </c>
      <c r="T1" s="569" t="s">
        <v>209</v>
      </c>
      <c r="U1" s="570" t="s">
        <v>208</v>
      </c>
      <c r="V1" s="576" t="s">
        <v>210</v>
      </c>
      <c r="W1" s="2" t="s">
        <v>212</v>
      </c>
      <c r="Y1" s="608"/>
      <c r="Z1" s="608"/>
      <c r="AA1" s="608"/>
      <c r="AB1" s="69" t="s">
        <v>46</v>
      </c>
      <c r="AC1"/>
      <c r="AD1" s="429" t="s">
        <v>195</v>
      </c>
      <c r="AE1" s="461">
        <f>Relevés!N5</f>
        <v>0</v>
      </c>
      <c r="AF1" s="18" t="s">
        <v>467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96"/>
      <c r="S2" s="555" t="s">
        <v>207</v>
      </c>
      <c r="T2" s="568" t="str">
        <f ca="1">OFFSET($S$1,$W$2+MATCH("Marée haute",INDIRECT("S" &amp; $W$2 &amp;":S" &amp; $W$2+5),0)-1,0)</f>
        <v>12h24</v>
      </c>
      <c r="U2" s="571" t="str">
        <f ca="1">OFFSET($S$1,$W$2+MATCH("Marée basse",INDIRECT("S" &amp; $W$2 &amp;":S" &amp; $W$2+5),0)-1,0)</f>
        <v>05h05</v>
      </c>
      <c r="V2" s="577">
        <f ca="1">IF(ISNUMBER(OFFSET($S$1,$W$2+7,0)),OFFSET($S$1,$W$2+7,0),"-")</f>
        <v>45</v>
      </c>
      <c r="W2" s="619">
        <f ca="1">MATCH(TEXT(DATEVALUE($S$4&amp;$W$1&amp;$S$1),"jjjj j"),S5:S455,0)+3</f>
        <v>181</v>
      </c>
      <c r="X2" s="609"/>
      <c r="Y2" s="609"/>
      <c r="Z2" s="609"/>
      <c r="AA2" s="609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468</v>
      </c>
    </row>
    <row r="3" spans="1:36" ht="16.5" thickBot="1">
      <c r="A3" s="221"/>
      <c r="B3" s="388"/>
      <c r="C3" s="580" t="s">
        <v>466</v>
      </c>
      <c r="D3" s="390"/>
      <c r="E3" s="390"/>
      <c r="F3" s="578"/>
      <c r="G3" s="391"/>
      <c r="H3" s="578"/>
      <c r="I3" s="578"/>
      <c r="J3" s="578"/>
      <c r="K3" s="578"/>
      <c r="L3" s="416"/>
      <c r="M3" s="579"/>
      <c r="N3" s="579"/>
      <c r="O3" s="386"/>
      <c r="P3" s="386"/>
      <c r="Q3" s="596"/>
      <c r="S3" s="555" t="s">
        <v>206</v>
      </c>
      <c r="T3" s="568" t="str">
        <f ca="1">IFERROR(OFFSET($S$1,$W$2+8+MATCH("Marée haute",INDIRECT("S" &amp; $W$2+8 &amp;":S" &amp; $W$3),0)-1,0),"-")</f>
        <v>-</v>
      </c>
      <c r="U3" s="571" t="str">
        <f ca="1">IFERROR(OFFSET($S$1,$W$2+8+MATCH("Marée basse",INDIRECT("S" &amp; $W$2+8 &amp;":S" &amp; $W$3),0)-1,0),"-")</f>
        <v>17h46</v>
      </c>
      <c r="V3" s="577" t="str">
        <f ca="1">IF(ISNUMBER(OFFSET($S$1,$W$3-1,0)),OFFSET($S$1,$W$3-1,0),"-")</f>
        <v>-</v>
      </c>
      <c r="W3" s="558">
        <f ca="1">IFERROR(MATCH(TEXT(DATEVALUE($S$4&amp;$W$1&amp;$S$1)+1,"jjjj j"),S5:S441,0)+3,COUNTA(S:S))</f>
        <v>192</v>
      </c>
      <c r="X3" s="608"/>
      <c r="Y3" s="608"/>
      <c r="Z3" s="608"/>
      <c r="AA3" s="608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469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96"/>
      <c r="S4" s="606">
        <f ca="1">DAY(TODAY())</f>
        <v>13</v>
      </c>
      <c r="V4" s="609"/>
      <c r="W4" s="609"/>
      <c r="X4" s="609"/>
      <c r="Y4" s="609"/>
      <c r="Z4" s="609"/>
      <c r="AA4" s="609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96"/>
      <c r="S5" s="573" t="s">
        <v>455</v>
      </c>
      <c r="U5" s="608"/>
      <c r="V5" s="608"/>
      <c r="W5" s="608"/>
      <c r="X5" s="608"/>
      <c r="Y5" s="608"/>
      <c r="Z5" s="608"/>
      <c r="AA5" s="608"/>
      <c r="AB5" s="407">
        <v>2.5</v>
      </c>
      <c r="AD5" s="426" t="s">
        <v>192</v>
      </c>
      <c r="AE5" s="425">
        <f>LOOKUP(9^9,Relevés!B:B)</f>
        <v>8.9</v>
      </c>
      <c r="AF5" s="395" t="s">
        <v>470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96"/>
      <c r="S6" s="572" t="s">
        <v>358</v>
      </c>
      <c r="X6" s="609"/>
      <c r="Y6" s="609"/>
      <c r="Z6" s="609"/>
      <c r="AA6" s="609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471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96"/>
      <c r="S7" s="572" t="s">
        <v>215</v>
      </c>
      <c r="U7" s="608"/>
      <c r="V7" s="608"/>
      <c r="W7" s="608"/>
      <c r="X7" s="608"/>
      <c r="Y7" s="608"/>
      <c r="Z7" s="608"/>
      <c r="AA7" s="608"/>
      <c r="AB7" s="218"/>
      <c r="AD7" s="422" t="s">
        <v>191</v>
      </c>
      <c r="AE7" s="402">
        <f>LOOKUP(9^9,Relevés!F:G)</f>
        <v>2.2000000000000002</v>
      </c>
      <c r="AF7" s="395" t="s">
        <v>472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96"/>
      <c r="R8"/>
      <c r="S8" s="620" t="s">
        <v>476</v>
      </c>
      <c r="X8" s="609"/>
      <c r="Y8" s="609"/>
      <c r="Z8" s="609"/>
      <c r="AA8" s="609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96"/>
      <c r="S9" s="572" t="s">
        <v>360</v>
      </c>
      <c r="T9" s="615"/>
      <c r="U9" s="616"/>
      <c r="V9" s="616"/>
      <c r="W9" s="616"/>
      <c r="X9" s="616"/>
      <c r="Y9" s="616"/>
      <c r="Z9" s="616"/>
      <c r="AA9" s="616"/>
      <c r="AB9" s="407">
        <v>160</v>
      </c>
      <c r="AD9" s="419" t="s">
        <v>190</v>
      </c>
      <c r="AE9" s="421">
        <f>LOOKUP(9^9,Relevés!D:D)</f>
        <v>7.9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96"/>
      <c r="S10" s="572" t="s">
        <v>213</v>
      </c>
      <c r="T10" s="617"/>
      <c r="U10" s="609"/>
      <c r="V10" s="609"/>
      <c r="W10" s="609"/>
      <c r="X10" s="609"/>
      <c r="Y10" s="609"/>
      <c r="Z10" s="609"/>
      <c r="AA10" s="609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100.7717167312951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96"/>
      <c r="S11" s="572" t="s">
        <v>361</v>
      </c>
      <c r="T11" s="617"/>
      <c r="U11" s="616"/>
      <c r="V11" s="616"/>
      <c r="W11" s="616"/>
      <c r="X11" s="616"/>
      <c r="Y11" s="616"/>
      <c r="Z11" s="616"/>
      <c r="AA11" s="616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96"/>
      <c r="S12" s="572">
        <v>58</v>
      </c>
      <c r="T12" s="617"/>
      <c r="U12" s="609"/>
      <c r="V12" s="609"/>
      <c r="W12" s="609"/>
      <c r="X12" s="609"/>
      <c r="Y12" s="609"/>
      <c r="Z12" s="609"/>
      <c r="AA12" s="609"/>
      <c r="AB12" s="404">
        <f>AB9-AB10-AB11</f>
        <v>122.1</v>
      </c>
      <c r="AD12" s="385" t="s">
        <v>187</v>
      </c>
      <c r="AE12" s="403">
        <f>LOOKUP(9^9,Relevés!E:E)</f>
        <v>8.9</v>
      </c>
      <c r="AF12" s="18" t="s">
        <v>473</v>
      </c>
    </row>
    <row r="13" spans="1:36" ht="16.5" thickBot="1">
      <c r="A13" s="221"/>
      <c r="B13" s="388"/>
      <c r="C13" s="390"/>
      <c r="D13" s="416" t="s">
        <v>459</v>
      </c>
      <c r="E13" s="386"/>
      <c r="F13" s="578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1">
        <v>0.3611111111111111</v>
      </c>
      <c r="Q13" s="596"/>
      <c r="R13" s="591"/>
      <c r="S13" s="572" t="s">
        <v>358</v>
      </c>
      <c r="T13" s="617"/>
      <c r="U13" s="616"/>
      <c r="V13" s="616"/>
      <c r="W13" s="616"/>
      <c r="X13" s="616"/>
      <c r="Y13" s="616"/>
      <c r="Z13" s="616"/>
      <c r="AA13" s="616"/>
      <c r="AD13" s="385" t="s">
        <v>187</v>
      </c>
      <c r="AE13" s="403">
        <f>IF(AE7&lt;5,AE5,(13.12+0.6215*AE5)-(11.37*AE7^0.16)+(0.3965*AE5*AE7^0.16))</f>
        <v>8.9</v>
      </c>
    </row>
    <row r="14" spans="1:36" s="191" customFormat="1" ht="15.75" customHeight="1" thickTop="1" thickBot="1">
      <c r="A14" s="586"/>
      <c r="B14" s="587"/>
      <c r="C14" s="411"/>
      <c r="D14" s="601">
        <f>G34</f>
        <v>12</v>
      </c>
      <c r="E14" s="411"/>
      <c r="F14" s="602">
        <f>LOOKUP(9^9,Relevés!E:E)</f>
        <v>8.9</v>
      </c>
      <c r="G14" s="411"/>
      <c r="H14" s="589"/>
      <c r="I14" s="589" t="s">
        <v>186</v>
      </c>
      <c r="J14" s="589"/>
      <c r="K14" s="411"/>
      <c r="L14" s="411"/>
      <c r="M14" s="408"/>
      <c r="N14" s="411"/>
      <c r="O14" s="411" t="s">
        <v>464</v>
      </c>
      <c r="P14" s="610">
        <v>0.72152777777777777</v>
      </c>
      <c r="Q14" s="597"/>
      <c r="R14" s="331"/>
      <c r="S14" s="572" t="s">
        <v>216</v>
      </c>
      <c r="T14" s="618"/>
      <c r="U14" s="609"/>
      <c r="V14" s="609"/>
      <c r="W14" s="609"/>
      <c r="X14" s="609"/>
      <c r="Y14" s="609"/>
      <c r="Z14" s="609"/>
      <c r="AA14" s="609"/>
      <c r="AB14" s="590" t="s">
        <v>35</v>
      </c>
      <c r="AC14" s="591"/>
      <c r="AD14" s="592" t="s">
        <v>185</v>
      </c>
      <c r="AE14" s="593"/>
    </row>
    <row r="15" spans="1:36" ht="15" customHeight="1" thickTop="1">
      <c r="A15" s="221"/>
      <c r="B15" s="388"/>
      <c r="C15" s="386"/>
      <c r="D15" s="386"/>
      <c r="E15" s="386"/>
      <c r="F15" s="582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07">
        <f>P14-P13</f>
        <v>0.36041666666666666</v>
      </c>
      <c r="Q15" s="380"/>
      <c r="S15" s="572" t="s">
        <v>362</v>
      </c>
      <c r="T15" s="617"/>
      <c r="U15" s="616"/>
      <c r="V15" s="616"/>
      <c r="W15" s="616"/>
      <c r="X15" s="616"/>
      <c r="Y15" s="616"/>
      <c r="Z15" s="616"/>
      <c r="AA15" s="616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96"/>
      <c r="S16" s="572" t="s">
        <v>360</v>
      </c>
      <c r="T16" s="617"/>
      <c r="V16" s="609"/>
      <c r="W16" s="609"/>
      <c r="X16" s="609"/>
      <c r="Y16" s="609"/>
      <c r="Z16" s="609"/>
      <c r="AA16" s="609"/>
      <c r="AB16" s="410">
        <f>Relevés!X8</f>
        <v>15.1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52" t="s">
        <v>457</v>
      </c>
      <c r="E17" s="652"/>
      <c r="F17" s="652"/>
      <c r="G17" s="386"/>
      <c r="H17" s="386"/>
      <c r="I17" s="391"/>
      <c r="J17" s="391"/>
      <c r="K17" s="386"/>
      <c r="L17" s="386"/>
      <c r="M17" s="408"/>
      <c r="N17" s="578" t="s">
        <v>465</v>
      </c>
      <c r="O17" s="408"/>
      <c r="P17" s="408"/>
      <c r="Q17" s="596"/>
      <c r="S17" s="572" t="s">
        <v>214</v>
      </c>
      <c r="T17" s="617"/>
      <c r="U17" s="616"/>
      <c r="V17" s="616"/>
      <c r="W17" s="616"/>
      <c r="X17" s="616"/>
      <c r="Y17" s="616"/>
      <c r="Z17" s="616"/>
      <c r="AA17" s="616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53" t="s">
        <v>475</v>
      </c>
      <c r="I18" s="654"/>
      <c r="J18" s="654"/>
      <c r="K18" s="654"/>
      <c r="L18" s="386"/>
      <c r="M18" s="386"/>
      <c r="N18" s="386"/>
      <c r="O18" s="386"/>
      <c r="P18" s="386"/>
      <c r="Q18" s="596"/>
      <c r="S18" s="572" t="s">
        <v>363</v>
      </c>
      <c r="T18" s="617"/>
      <c r="V18" s="609"/>
      <c r="W18" s="609"/>
      <c r="X18" s="609"/>
      <c r="Y18" s="609"/>
      <c r="Z18" s="609"/>
      <c r="AA18" s="609"/>
      <c r="AB18" s="404">
        <f>AB15-AB16-AB17</f>
        <v>141.9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612">
        <f>Relevés!N5</f>
        <v>0</v>
      </c>
      <c r="I19" s="584">
        <f>AE2</f>
        <v>33.6</v>
      </c>
      <c r="J19" s="584"/>
      <c r="K19" s="598">
        <f>AE3</f>
        <v>760.30000000000007</v>
      </c>
      <c r="L19" s="386"/>
      <c r="M19" s="386"/>
      <c r="N19" s="386"/>
      <c r="O19" s="386"/>
      <c r="P19" s="386"/>
      <c r="Q19" s="596"/>
      <c r="S19" s="604">
        <v>64</v>
      </c>
      <c r="T19" s="617"/>
      <c r="U19" s="616"/>
      <c r="V19" s="616"/>
      <c r="W19" s="616"/>
      <c r="X19" s="616"/>
      <c r="Y19" s="616"/>
      <c r="Z19" s="616"/>
      <c r="AA19" s="616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96"/>
      <c r="S20" s="574" t="s">
        <v>328</v>
      </c>
      <c r="T20" s="617"/>
      <c r="U20" s="609"/>
      <c r="V20" s="609"/>
      <c r="W20" s="609"/>
      <c r="X20" s="609"/>
      <c r="Y20" s="609"/>
      <c r="Z20" s="609"/>
      <c r="AA20" s="609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96"/>
      <c r="R21" s="614"/>
      <c r="S21" s="605" t="s">
        <v>358</v>
      </c>
      <c r="T21" s="617"/>
      <c r="U21" s="616"/>
      <c r="V21" s="616"/>
      <c r="W21" s="616"/>
      <c r="X21" s="616"/>
      <c r="Y21" s="616"/>
      <c r="Z21" s="616"/>
      <c r="AA21" s="616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96"/>
      <c r="R22" s="614"/>
      <c r="S22" s="605" t="s">
        <v>217</v>
      </c>
      <c r="T22" s="617"/>
      <c r="U22" s="609"/>
      <c r="V22" s="609"/>
      <c r="W22" s="609"/>
      <c r="X22" s="609"/>
      <c r="Y22" s="609"/>
      <c r="Z22" s="609"/>
      <c r="AA22" s="609"/>
      <c r="AB22" s="397">
        <f>AE22</f>
        <v>0</v>
      </c>
      <c r="AD22" s="385" t="s">
        <v>18</v>
      </c>
      <c r="AE22" s="396">
        <f>Relevés!X4</f>
        <v>0</v>
      </c>
      <c r="AF22" s="395" t="s">
        <v>474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96"/>
      <c r="R23" s="614"/>
      <c r="S23" s="605" t="s">
        <v>364</v>
      </c>
      <c r="T23" s="617"/>
      <c r="U23" s="616"/>
      <c r="V23" s="616"/>
      <c r="W23" s="616"/>
      <c r="X23" s="616"/>
      <c r="Y23" s="616"/>
      <c r="Z23" s="616"/>
      <c r="AA23" s="616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96"/>
      <c r="R24" s="614"/>
      <c r="S24" s="605" t="s">
        <v>360</v>
      </c>
      <c r="T24" s="617"/>
      <c r="V24" s="609"/>
      <c r="W24" s="609"/>
      <c r="X24" s="609"/>
      <c r="Y24" s="609"/>
      <c r="Z24" s="609"/>
      <c r="AA24" s="609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96"/>
      <c r="R25" s="614"/>
      <c r="S25" s="605" t="s">
        <v>221</v>
      </c>
      <c r="T25" s="617"/>
      <c r="U25" s="616"/>
      <c r="V25" s="616"/>
      <c r="W25" s="616"/>
      <c r="X25" s="616"/>
      <c r="Y25" s="616"/>
      <c r="Z25" s="616"/>
      <c r="AA25" s="616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96"/>
      <c r="R26" s="614"/>
      <c r="S26" s="605" t="s">
        <v>365</v>
      </c>
      <c r="T26" s="617"/>
      <c r="U26" s="609"/>
      <c r="V26" s="609"/>
      <c r="W26" s="609"/>
      <c r="X26" s="609"/>
      <c r="Y26" s="609"/>
      <c r="Z26" s="609"/>
      <c r="AA26" s="609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96"/>
      <c r="S27" s="572">
        <v>70</v>
      </c>
      <c r="T27" s="617"/>
      <c r="U27" s="616"/>
      <c r="V27" s="616"/>
      <c r="W27" s="616"/>
      <c r="X27" s="616"/>
      <c r="Y27" s="616"/>
      <c r="Z27" s="616"/>
      <c r="AA27" s="616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96"/>
      <c r="S28" s="572" t="s">
        <v>358</v>
      </c>
      <c r="T28" s="617"/>
      <c r="U28" s="609"/>
      <c r="V28" s="609"/>
      <c r="W28" s="609"/>
      <c r="X28" s="609"/>
      <c r="Y28" s="609"/>
      <c r="Z28" s="609"/>
      <c r="AA28" s="609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596"/>
      <c r="S29" s="572" t="s">
        <v>218</v>
      </c>
      <c r="T29" s="617"/>
      <c r="U29" s="616"/>
      <c r="V29" s="616"/>
      <c r="W29" s="616"/>
      <c r="X29" s="616"/>
      <c r="Y29" s="616"/>
      <c r="Z29" s="616"/>
      <c r="AA29" s="616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99" t="s">
        <v>209</v>
      </c>
      <c r="E30" s="594" t="s">
        <v>461</v>
      </c>
      <c r="F30" s="599" t="s">
        <v>208</v>
      </c>
      <c r="G30" s="386"/>
      <c r="H30" s="387"/>
      <c r="I30" s="387"/>
      <c r="J30" s="387"/>
      <c r="K30" s="387"/>
      <c r="L30" s="386"/>
      <c r="M30" s="599" t="s">
        <v>209</v>
      </c>
      <c r="N30" s="594" t="s">
        <v>461</v>
      </c>
      <c r="O30" s="599" t="s">
        <v>208</v>
      </c>
      <c r="P30" s="386"/>
      <c r="Q30" s="596"/>
      <c r="S30" s="572" t="s">
        <v>366</v>
      </c>
      <c r="U30" s="609"/>
      <c r="V30" s="609"/>
      <c r="W30" s="609"/>
      <c r="X30" s="609"/>
      <c r="Y30" s="609"/>
      <c r="Z30" s="609"/>
      <c r="AA30" s="609"/>
      <c r="AB30" s="340">
        <v>4</v>
      </c>
      <c r="AD30" s="385" t="s">
        <v>179</v>
      </c>
      <c r="AE30" s="389">
        <f>LOOKUP(9^9,Relevés!H:H)</f>
        <v>1024.2</v>
      </c>
      <c r="AF30" t="s">
        <v>180</v>
      </c>
      <c r="AH30" s="331"/>
    </row>
    <row r="31" spans="1:34" ht="16.5" thickBot="1">
      <c r="A31" s="221"/>
      <c r="B31" s="388"/>
      <c r="C31" s="386"/>
      <c r="D31" s="600" t="str">
        <f ca="1">T2</f>
        <v>12h24</v>
      </c>
      <c r="E31" s="595">
        <f ca="1">V2</f>
        <v>45</v>
      </c>
      <c r="F31" s="600" t="str">
        <f ca="1">U2</f>
        <v>05h05</v>
      </c>
      <c r="G31" s="386"/>
      <c r="H31" s="656">
        <f>Relevés!R5+Relevés!V5</f>
        <v>0</v>
      </c>
      <c r="I31" s="655">
        <f>Décembre_2025!AL5+Relevés!R5</f>
        <v>2.4604166666666671</v>
      </c>
      <c r="J31" s="655"/>
      <c r="K31" s="583">
        <f>Décembre_2025!BP79</f>
        <v>32.039583333333333</v>
      </c>
      <c r="L31" s="386"/>
      <c r="M31" s="600" t="str">
        <f ca="1">T3</f>
        <v>-</v>
      </c>
      <c r="N31" s="595" t="str">
        <f ca="1">V3</f>
        <v>-</v>
      </c>
      <c r="O31" s="600" t="str">
        <f ca="1">U3</f>
        <v>17h46</v>
      </c>
      <c r="P31" s="386"/>
      <c r="Q31" s="596"/>
      <c r="S31" s="572" t="s">
        <v>360</v>
      </c>
      <c r="U31" s="608"/>
      <c r="V31" s="608"/>
      <c r="W31" s="608"/>
      <c r="X31" s="608"/>
      <c r="Y31" s="608"/>
      <c r="Z31" s="608"/>
      <c r="AA31" s="608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96"/>
      <c r="R32" s="613"/>
      <c r="S32" s="572" t="s">
        <v>222</v>
      </c>
      <c r="U32" s="609"/>
      <c r="V32" s="609"/>
      <c r="W32" s="609"/>
      <c r="X32" s="609"/>
      <c r="Y32" s="609"/>
      <c r="Z32" s="609"/>
      <c r="AA32" s="609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72" t="s">
        <v>367</v>
      </c>
      <c r="U33" s="608"/>
      <c r="V33" s="608"/>
      <c r="W33" s="608"/>
      <c r="X33" s="608"/>
      <c r="Y33" s="608"/>
      <c r="Z33" s="608"/>
      <c r="AA33" s="608"/>
      <c r="AB33" s="357" t="s">
        <v>113</v>
      </c>
      <c r="AC33"/>
      <c r="AH33" s="331"/>
    </row>
    <row r="34" spans="1:34" ht="19.5">
      <c r="A34" s="377">
        <v>0.79166666666666663</v>
      </c>
      <c r="B34" s="650">
        <f ca="1">NOW()</f>
        <v>46004.315707638889</v>
      </c>
      <c r="C34" s="650"/>
      <c r="D34" s="650"/>
      <c r="E34" s="650"/>
      <c r="G34" s="198">
        <v>12</v>
      </c>
      <c r="H34" s="588" t="s">
        <v>176</v>
      </c>
      <c r="I34" s="585" t="s">
        <v>189</v>
      </c>
      <c r="K34" s="375"/>
      <c r="L34" s="374"/>
      <c r="M34" s="373"/>
      <c r="N34" s="373"/>
      <c r="R34"/>
      <c r="S34" s="604">
        <v>76</v>
      </c>
      <c r="U34" s="609"/>
      <c r="V34" s="609"/>
      <c r="W34" s="609"/>
      <c r="X34" s="609"/>
      <c r="Y34" s="609"/>
      <c r="Z34" s="609"/>
      <c r="AA34" s="609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51" t="str">
        <f ca="1">REPT("À demain",AND(NOW()-TODAY()&gt;A34,A34&lt;&gt;""))</f>
        <v/>
      </c>
      <c r="B35" s="65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4" t="s">
        <v>329</v>
      </c>
      <c r="U35" s="608"/>
      <c r="V35" s="608"/>
      <c r="W35" s="608"/>
      <c r="X35" s="608"/>
      <c r="Y35" s="608"/>
      <c r="Z35" s="608"/>
      <c r="AA35" s="608"/>
      <c r="AB35" s="350">
        <f>Relevés!H5</f>
        <v>9.8000000000000007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358</v>
      </c>
      <c r="U36" s="609"/>
      <c r="V36" s="609"/>
      <c r="W36" s="609"/>
      <c r="X36" s="609"/>
      <c r="Y36" s="609"/>
      <c r="Z36" s="609"/>
      <c r="AA36" s="609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72" t="s">
        <v>219</v>
      </c>
      <c r="U37" s="608"/>
      <c r="V37" s="608"/>
      <c r="W37" s="608"/>
      <c r="X37" s="608"/>
      <c r="Y37" s="608"/>
      <c r="Z37" s="608"/>
      <c r="AA37" s="608"/>
      <c r="AB37" s="333">
        <f>AB34-AB35-AB36</f>
        <v>48.7</v>
      </c>
      <c r="AD37" t="s">
        <v>166</v>
      </c>
      <c r="AE37" s="361"/>
    </row>
    <row r="38" spans="1:34" ht="15" customHeight="1" thickBot="1">
      <c r="S38" s="572" t="s">
        <v>368</v>
      </c>
      <c r="U38" s="609"/>
      <c r="V38" s="609"/>
      <c r="W38" s="609"/>
      <c r="X38" s="609"/>
      <c r="Y38" s="609"/>
      <c r="Z38" s="609"/>
      <c r="AA38" s="609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360</v>
      </c>
      <c r="U39" s="608"/>
      <c r="V39" s="608"/>
      <c r="W39" s="608"/>
      <c r="X39" s="608"/>
      <c r="Y39" s="608"/>
      <c r="Z39" s="608"/>
      <c r="AA39" s="608"/>
      <c r="AB39" s="357" t="s">
        <v>114</v>
      </c>
    </row>
    <row r="40" spans="1:34" ht="15.75">
      <c r="B40" s="349"/>
      <c r="N40" s="341"/>
      <c r="S40" s="572" t="s">
        <v>223</v>
      </c>
      <c r="U40" s="609"/>
      <c r="V40" s="609"/>
      <c r="W40" s="609"/>
      <c r="X40" s="609"/>
      <c r="Y40" s="609"/>
      <c r="Z40" s="609"/>
      <c r="AA40" s="609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72" t="s">
        <v>369</v>
      </c>
      <c r="U41" s="608"/>
      <c r="V41" s="608"/>
      <c r="W41" s="608"/>
      <c r="X41" s="608"/>
      <c r="Y41" s="608"/>
      <c r="Z41" s="608"/>
      <c r="AA41" s="608"/>
      <c r="AB41" s="350">
        <f>Relevés!E5</f>
        <v>8.9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>
        <v>82</v>
      </c>
      <c r="U42" s="609"/>
      <c r="V42" s="609"/>
      <c r="W42" s="609"/>
      <c r="X42" s="609"/>
      <c r="Y42" s="609"/>
      <c r="Z42" s="609"/>
      <c r="AA42" s="609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358</v>
      </c>
      <c r="U43" s="608"/>
      <c r="V43" s="608"/>
      <c r="W43" s="608"/>
      <c r="X43" s="608"/>
      <c r="Y43" s="608"/>
      <c r="Z43" s="608"/>
      <c r="AA43" s="608"/>
      <c r="AB43" s="333">
        <f>AB40-AB41-AB42</f>
        <v>49.6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72" t="s">
        <v>220</v>
      </c>
      <c r="U44" s="609"/>
      <c r="V44" s="609"/>
      <c r="W44" s="609"/>
      <c r="X44" s="609"/>
      <c r="Y44" s="609"/>
      <c r="Z44" s="609"/>
      <c r="AA44" s="609"/>
    </row>
    <row r="45" spans="1:34">
      <c r="S45" s="572" t="s">
        <v>370</v>
      </c>
      <c r="U45" s="608"/>
      <c r="V45" s="608"/>
      <c r="W45" s="608"/>
      <c r="X45" s="608"/>
      <c r="Y45" s="608"/>
      <c r="Z45" s="608"/>
      <c r="AA45" s="608"/>
    </row>
    <row r="46" spans="1:34" ht="15.75">
      <c r="S46" s="572" t="s">
        <v>360</v>
      </c>
      <c r="U46" s="609"/>
      <c r="V46" s="609"/>
      <c r="W46" s="609"/>
      <c r="X46" s="609"/>
      <c r="Y46" s="609"/>
      <c r="Z46" s="609"/>
      <c r="AA46" s="609"/>
    </row>
    <row r="47" spans="1:34">
      <c r="S47" s="572" t="s">
        <v>224</v>
      </c>
      <c r="U47" s="608"/>
      <c r="V47" s="608"/>
      <c r="W47" s="608"/>
      <c r="X47" s="608"/>
      <c r="Y47" s="608"/>
      <c r="Z47" s="608"/>
      <c r="AA47" s="608"/>
    </row>
    <row r="48" spans="1:34" ht="15.75">
      <c r="C48" s="200" t="s">
        <v>107</v>
      </c>
      <c r="S48" s="572" t="s">
        <v>371</v>
      </c>
      <c r="U48" s="609"/>
      <c r="V48" s="609"/>
      <c r="W48" s="609"/>
      <c r="X48" s="609"/>
      <c r="Y48" s="609"/>
      <c r="Z48" s="609"/>
      <c r="AA48" s="609"/>
    </row>
    <row r="49" spans="1:27">
      <c r="A49" s="2"/>
      <c r="B49" s="2"/>
      <c r="C49" s="200" t="s">
        <v>110</v>
      </c>
      <c r="S49" s="604">
        <v>87</v>
      </c>
      <c r="U49" s="608"/>
      <c r="V49" s="608"/>
      <c r="W49" s="608"/>
      <c r="X49" s="608"/>
      <c r="Y49" s="608"/>
      <c r="Z49" s="608"/>
      <c r="AA49" s="608"/>
    </row>
    <row r="50" spans="1:27" ht="15.75">
      <c r="A50" s="2"/>
      <c r="B50" s="2"/>
      <c r="C50" s="199"/>
      <c r="S50" s="574" t="s">
        <v>330</v>
      </c>
      <c r="U50" s="609"/>
      <c r="V50" s="609"/>
      <c r="W50" s="609"/>
      <c r="X50" s="609"/>
      <c r="Y50" s="609"/>
      <c r="Z50" s="609"/>
      <c r="AA50" s="609"/>
    </row>
    <row r="51" spans="1:27">
      <c r="S51" s="572" t="s">
        <v>358</v>
      </c>
      <c r="U51" s="608"/>
      <c r="V51" s="608"/>
      <c r="W51" s="608"/>
      <c r="X51" s="608"/>
      <c r="Y51" s="608"/>
      <c r="Z51" s="608"/>
      <c r="AA51" s="608"/>
    </row>
    <row r="52" spans="1:27" ht="15.75">
      <c r="S52" s="572" t="s">
        <v>225</v>
      </c>
      <c r="U52" s="609"/>
      <c r="V52" s="609"/>
      <c r="W52" s="609"/>
      <c r="X52" s="609"/>
      <c r="Y52" s="609"/>
      <c r="Z52" s="609"/>
      <c r="AA52" s="609"/>
    </row>
    <row r="53" spans="1:27">
      <c r="S53" s="572" t="s">
        <v>372</v>
      </c>
      <c r="U53" s="608"/>
      <c r="V53" s="608"/>
      <c r="W53" s="608"/>
      <c r="X53" s="608"/>
      <c r="Y53" s="608"/>
      <c r="Z53" s="608"/>
      <c r="AA53" s="608"/>
    </row>
    <row r="54" spans="1:27" ht="15.75">
      <c r="S54" s="572" t="s">
        <v>360</v>
      </c>
      <c r="U54" s="609"/>
      <c r="V54" s="609"/>
      <c r="W54" s="609"/>
      <c r="X54" s="609"/>
      <c r="Y54" s="609"/>
      <c r="Z54" s="609"/>
      <c r="AA54" s="609"/>
    </row>
    <row r="55" spans="1:27">
      <c r="S55" s="572" t="s">
        <v>231</v>
      </c>
      <c r="U55" s="608"/>
      <c r="V55" s="608"/>
      <c r="W55" s="608"/>
      <c r="X55" s="608"/>
      <c r="Y55" s="608"/>
      <c r="Z55" s="608"/>
      <c r="AA55" s="608"/>
    </row>
    <row r="56" spans="1:27" ht="15.75">
      <c r="S56" s="572" t="s">
        <v>373</v>
      </c>
      <c r="U56" s="609"/>
      <c r="V56" s="609"/>
      <c r="W56" s="609"/>
      <c r="X56" s="609"/>
      <c r="Y56" s="609"/>
      <c r="Z56" s="609"/>
      <c r="AA56" s="609"/>
    </row>
    <row r="57" spans="1:27">
      <c r="S57" s="572">
        <v>91</v>
      </c>
      <c r="U57" s="608"/>
      <c r="V57" s="608"/>
      <c r="W57" s="608"/>
      <c r="X57" s="608"/>
      <c r="Y57" s="608"/>
      <c r="Z57" s="608"/>
      <c r="AA57" s="608"/>
    </row>
    <row r="58" spans="1:27" ht="15.75">
      <c r="S58" s="572" t="s">
        <v>358</v>
      </c>
      <c r="U58" s="609"/>
      <c r="V58" s="609"/>
      <c r="W58" s="609"/>
      <c r="X58" s="609"/>
      <c r="Y58" s="609"/>
      <c r="Z58" s="609"/>
      <c r="AA58" s="609"/>
    </row>
    <row r="59" spans="1:27">
      <c r="S59" s="572" t="s">
        <v>226</v>
      </c>
      <c r="U59" s="608"/>
      <c r="V59" s="608"/>
      <c r="W59" s="608"/>
      <c r="X59" s="608"/>
      <c r="Y59" s="608"/>
      <c r="Z59" s="608"/>
      <c r="AA59" s="608"/>
    </row>
    <row r="60" spans="1:27" ht="15.75">
      <c r="S60" s="572" t="s">
        <v>374</v>
      </c>
      <c r="U60" s="609"/>
      <c r="V60" s="609"/>
      <c r="W60" s="609"/>
      <c r="X60" s="609"/>
      <c r="Y60" s="609"/>
      <c r="Z60" s="609"/>
      <c r="AA60" s="609"/>
    </row>
    <row r="61" spans="1:27">
      <c r="S61" s="572" t="s">
        <v>360</v>
      </c>
      <c r="U61" s="608"/>
      <c r="V61" s="608"/>
      <c r="W61" s="608"/>
      <c r="X61" s="608"/>
      <c r="Y61" s="608"/>
      <c r="Z61" s="608"/>
      <c r="AA61" s="608"/>
    </row>
    <row r="62" spans="1:27" ht="15.75">
      <c r="S62" s="572" t="s">
        <v>232</v>
      </c>
      <c r="U62" s="609"/>
      <c r="V62" s="609"/>
      <c r="W62" s="609"/>
      <c r="X62" s="609"/>
      <c r="Y62" s="609"/>
      <c r="Z62" s="609"/>
      <c r="AA62" s="609"/>
    </row>
    <row r="63" spans="1:27">
      <c r="S63" s="572" t="s">
        <v>375</v>
      </c>
      <c r="U63" s="608"/>
      <c r="V63" s="608"/>
      <c r="W63" s="608"/>
      <c r="X63" s="608"/>
      <c r="Y63" s="608"/>
      <c r="Z63" s="608"/>
      <c r="AA63" s="608"/>
    </row>
    <row r="64" spans="1:27" ht="15.75">
      <c r="S64" s="604">
        <v>94</v>
      </c>
      <c r="U64" s="609"/>
      <c r="V64" s="609"/>
      <c r="W64" s="609"/>
      <c r="X64" s="609"/>
      <c r="Y64" s="609"/>
      <c r="Z64" s="609"/>
      <c r="AA64" s="609"/>
    </row>
    <row r="65" spans="19:27">
      <c r="S65" s="574" t="s">
        <v>331</v>
      </c>
      <c r="U65" s="608"/>
      <c r="V65" s="608"/>
      <c r="W65" s="608"/>
      <c r="X65" s="608"/>
      <c r="Y65" s="608"/>
      <c r="Z65" s="608"/>
      <c r="AA65" s="608"/>
    </row>
    <row r="66" spans="19:27" ht="15.75">
      <c r="S66" s="572" t="s">
        <v>358</v>
      </c>
      <c r="U66" s="609"/>
      <c r="V66" s="609"/>
      <c r="W66" s="609"/>
      <c r="X66" s="609"/>
      <c r="Y66" s="609"/>
      <c r="Z66" s="609"/>
      <c r="AA66" s="609"/>
    </row>
    <row r="67" spans="19:27">
      <c r="S67" s="572" t="s">
        <v>227</v>
      </c>
      <c r="U67" s="608"/>
      <c r="V67" s="608"/>
      <c r="W67" s="608"/>
      <c r="X67" s="608"/>
      <c r="Y67" s="608"/>
      <c r="Z67" s="608"/>
      <c r="AA67" s="608"/>
    </row>
    <row r="68" spans="19:27" ht="15.75">
      <c r="S68" s="572" t="s">
        <v>376</v>
      </c>
      <c r="U68" s="609"/>
      <c r="V68" s="609"/>
      <c r="W68" s="609"/>
      <c r="X68" s="609"/>
      <c r="Y68" s="609"/>
      <c r="Z68" s="609"/>
      <c r="AA68" s="609"/>
    </row>
    <row r="69" spans="19:27">
      <c r="S69" s="572" t="s">
        <v>360</v>
      </c>
      <c r="U69" s="608"/>
      <c r="V69" s="608"/>
      <c r="W69" s="608"/>
      <c r="X69" s="608"/>
      <c r="Y69" s="608"/>
      <c r="Z69" s="608"/>
      <c r="AA69" s="608"/>
    </row>
    <row r="70" spans="19:27" ht="15.75">
      <c r="S70" s="572" t="s">
        <v>233</v>
      </c>
      <c r="U70" s="609"/>
      <c r="V70" s="609"/>
      <c r="W70" s="609"/>
      <c r="X70" s="609"/>
      <c r="Y70" s="609"/>
      <c r="Z70" s="609"/>
      <c r="AA70" s="609"/>
    </row>
    <row r="71" spans="19:27">
      <c r="S71" s="572" t="s">
        <v>377</v>
      </c>
      <c r="U71" s="608"/>
      <c r="V71" s="608"/>
      <c r="W71" s="608"/>
      <c r="X71" s="608"/>
      <c r="Y71" s="608"/>
      <c r="Z71" s="608"/>
      <c r="AA71" s="608"/>
    </row>
    <row r="72" spans="19:27" ht="15.75">
      <c r="S72" s="572">
        <v>97</v>
      </c>
      <c r="U72" s="609"/>
      <c r="V72" s="609"/>
      <c r="W72" s="609"/>
      <c r="X72" s="609"/>
      <c r="Y72" s="609"/>
      <c r="Z72" s="609"/>
      <c r="AA72" s="609"/>
    </row>
    <row r="73" spans="19:27">
      <c r="S73" s="572" t="s">
        <v>358</v>
      </c>
      <c r="U73" s="608"/>
      <c r="V73" s="608"/>
      <c r="W73" s="608"/>
      <c r="X73" s="608"/>
      <c r="Y73" s="608"/>
      <c r="Z73" s="608"/>
      <c r="AA73" s="608"/>
    </row>
    <row r="74" spans="19:27" ht="15.75">
      <c r="S74" s="572" t="s">
        <v>228</v>
      </c>
      <c r="U74" s="609"/>
      <c r="V74" s="609"/>
      <c r="W74" s="609"/>
      <c r="X74" s="609"/>
      <c r="Y74" s="609"/>
      <c r="Z74" s="609"/>
      <c r="AA74" s="609"/>
    </row>
    <row r="75" spans="19:27">
      <c r="S75" s="572" t="s">
        <v>374</v>
      </c>
      <c r="U75" s="608"/>
      <c r="V75" s="608"/>
      <c r="W75" s="608"/>
      <c r="X75" s="608"/>
      <c r="Y75" s="608"/>
      <c r="Z75" s="608"/>
      <c r="AA75" s="608"/>
    </row>
    <row r="76" spans="19:27" ht="15.75">
      <c r="S76" s="572" t="s">
        <v>360</v>
      </c>
      <c r="U76" s="609"/>
      <c r="V76" s="609"/>
      <c r="W76" s="609"/>
      <c r="X76" s="609"/>
      <c r="Y76" s="609"/>
      <c r="Z76" s="609"/>
      <c r="AA76" s="609"/>
    </row>
    <row r="77" spans="19:27">
      <c r="S77" s="572" t="s">
        <v>234</v>
      </c>
      <c r="U77" s="608"/>
      <c r="V77" s="608"/>
      <c r="W77" s="608"/>
      <c r="X77" s="608"/>
      <c r="Y77" s="608"/>
      <c r="Z77" s="608"/>
      <c r="AA77" s="608"/>
    </row>
    <row r="78" spans="19:27" ht="15.75">
      <c r="S78" s="572" t="s">
        <v>378</v>
      </c>
      <c r="U78" s="609"/>
      <c r="V78" s="609"/>
      <c r="W78" s="609"/>
      <c r="X78" s="609"/>
      <c r="Y78" s="609"/>
      <c r="Z78" s="609"/>
      <c r="AA78" s="609"/>
    </row>
    <row r="79" spans="19:27">
      <c r="S79" s="604">
        <v>98</v>
      </c>
      <c r="U79" s="608"/>
      <c r="V79" s="608"/>
      <c r="W79" s="608"/>
      <c r="X79" s="608"/>
      <c r="Y79" s="608"/>
      <c r="Z79" s="608"/>
      <c r="AA79" s="608"/>
    </row>
    <row r="80" spans="19:27" ht="15.75">
      <c r="S80" s="574" t="s">
        <v>332</v>
      </c>
      <c r="U80" s="609"/>
      <c r="V80" s="609"/>
      <c r="W80" s="609"/>
      <c r="X80" s="609"/>
      <c r="Y80" s="609"/>
      <c r="Z80" s="609"/>
      <c r="AA80" s="609"/>
    </row>
    <row r="81" spans="19:27">
      <c r="S81" s="572" t="s">
        <v>358</v>
      </c>
      <c r="U81" s="608"/>
      <c r="V81" s="608"/>
      <c r="W81" s="608"/>
      <c r="X81" s="608"/>
      <c r="Y81" s="608"/>
      <c r="Z81" s="608"/>
      <c r="AA81" s="608"/>
    </row>
    <row r="82" spans="19:27" ht="15.75">
      <c r="S82" s="572" t="s">
        <v>229</v>
      </c>
      <c r="U82" s="609"/>
      <c r="V82" s="609"/>
      <c r="W82" s="609"/>
      <c r="X82" s="609"/>
      <c r="Y82" s="609"/>
      <c r="Z82" s="609"/>
      <c r="AA82" s="609"/>
    </row>
    <row r="83" spans="19:27">
      <c r="S83" s="572" t="s">
        <v>379</v>
      </c>
      <c r="U83" s="608"/>
      <c r="V83" s="608"/>
      <c r="W83" s="608"/>
      <c r="X83" s="608"/>
      <c r="Y83" s="608"/>
      <c r="Z83" s="608"/>
      <c r="AA83" s="608"/>
    </row>
    <row r="84" spans="19:27" ht="15.75">
      <c r="S84" s="572" t="s">
        <v>360</v>
      </c>
      <c r="U84" s="609"/>
      <c r="V84" s="609"/>
      <c r="W84" s="609"/>
      <c r="X84" s="609"/>
      <c r="Y84" s="609"/>
      <c r="Z84" s="609"/>
      <c r="AA84" s="609"/>
    </row>
    <row r="85" spans="19:27">
      <c r="S85" s="572" t="s">
        <v>235</v>
      </c>
      <c r="U85" s="608"/>
      <c r="V85" s="608"/>
      <c r="W85" s="608"/>
      <c r="X85" s="608"/>
      <c r="Y85" s="608"/>
      <c r="Z85" s="608"/>
      <c r="AA85" s="608"/>
    </row>
    <row r="86" spans="19:27" ht="15.75">
      <c r="S86" s="572" t="s">
        <v>380</v>
      </c>
      <c r="U86" s="609"/>
      <c r="V86" s="609"/>
      <c r="W86" s="609"/>
      <c r="X86" s="609"/>
      <c r="Y86" s="609"/>
      <c r="Z86" s="609"/>
      <c r="AA86" s="609"/>
    </row>
    <row r="87" spans="19:27">
      <c r="S87" s="572">
        <v>98</v>
      </c>
      <c r="U87" s="608"/>
      <c r="V87" s="608"/>
      <c r="W87" s="608"/>
      <c r="X87" s="608"/>
      <c r="Y87" s="608"/>
      <c r="Z87" s="608"/>
      <c r="AA87" s="608"/>
    </row>
    <row r="88" spans="19:27" ht="15.75">
      <c r="S88" s="572" t="s">
        <v>358</v>
      </c>
      <c r="U88" s="609"/>
      <c r="V88" s="609"/>
      <c r="W88" s="609"/>
      <c r="X88" s="609"/>
      <c r="Y88" s="609"/>
      <c r="Z88" s="609"/>
      <c r="AA88" s="609"/>
    </row>
    <row r="89" spans="19:27">
      <c r="S89" s="572" t="s">
        <v>230</v>
      </c>
      <c r="U89" s="608"/>
      <c r="V89" s="608"/>
      <c r="W89" s="608"/>
      <c r="X89" s="608"/>
      <c r="Y89" s="608"/>
      <c r="Z89" s="608"/>
      <c r="AA89" s="608"/>
    </row>
    <row r="90" spans="19:27" ht="15.75">
      <c r="S90" s="572" t="s">
        <v>372</v>
      </c>
      <c r="U90" s="609"/>
      <c r="V90" s="609"/>
      <c r="W90" s="609"/>
      <c r="X90" s="609"/>
      <c r="Y90" s="609"/>
      <c r="Z90" s="609"/>
      <c r="AA90" s="609"/>
    </row>
    <row r="91" spans="19:27">
      <c r="S91" s="572" t="s">
        <v>360</v>
      </c>
      <c r="U91" s="608"/>
      <c r="V91" s="608"/>
      <c r="W91" s="608"/>
      <c r="X91" s="608"/>
      <c r="Y91" s="608"/>
      <c r="Z91" s="608"/>
      <c r="AA91" s="608"/>
    </row>
    <row r="92" spans="19:27" ht="15.75">
      <c r="S92" s="572" t="s">
        <v>236</v>
      </c>
      <c r="U92" s="609"/>
      <c r="V92" s="609"/>
      <c r="W92" s="609"/>
      <c r="X92" s="609"/>
      <c r="Y92" s="609"/>
      <c r="Z92" s="609"/>
      <c r="AA92" s="609"/>
    </row>
    <row r="93" spans="19:27">
      <c r="S93" s="572" t="s">
        <v>381</v>
      </c>
      <c r="U93" s="608"/>
      <c r="V93" s="608"/>
      <c r="W93" s="608"/>
      <c r="X93" s="608"/>
      <c r="Y93" s="608"/>
      <c r="Z93" s="608"/>
      <c r="AA93" s="608"/>
    </row>
    <row r="94" spans="19:27" ht="15.75">
      <c r="S94" s="604">
        <v>97</v>
      </c>
      <c r="U94" s="609"/>
      <c r="V94" s="609"/>
      <c r="W94" s="609"/>
      <c r="X94" s="609"/>
      <c r="Y94" s="609"/>
      <c r="Z94" s="609"/>
      <c r="AA94" s="609"/>
    </row>
    <row r="95" spans="19:27">
      <c r="S95" s="574" t="s">
        <v>333</v>
      </c>
      <c r="U95" s="608"/>
      <c r="V95" s="608"/>
      <c r="W95" s="608"/>
      <c r="X95" s="608"/>
      <c r="Y95" s="608"/>
      <c r="Z95" s="608"/>
      <c r="AA95" s="608"/>
    </row>
    <row r="96" spans="19:27" ht="15.75">
      <c r="S96" s="572" t="s">
        <v>358</v>
      </c>
      <c r="U96" s="609"/>
      <c r="V96" s="609"/>
      <c r="W96" s="609"/>
      <c r="X96" s="609"/>
      <c r="Y96" s="609"/>
      <c r="Z96" s="609"/>
      <c r="AA96" s="609"/>
    </row>
    <row r="97" spans="19:27">
      <c r="S97" s="572" t="s">
        <v>237</v>
      </c>
      <c r="U97" s="608"/>
      <c r="V97" s="608"/>
      <c r="W97" s="608"/>
      <c r="X97" s="608"/>
      <c r="Y97" s="608"/>
      <c r="Z97" s="608"/>
      <c r="AA97" s="608"/>
    </row>
    <row r="98" spans="19:27" ht="15.75">
      <c r="S98" s="572" t="s">
        <v>382</v>
      </c>
      <c r="U98" s="609"/>
      <c r="V98" s="609"/>
      <c r="W98" s="609"/>
      <c r="X98" s="609"/>
      <c r="Y98" s="609"/>
      <c r="Z98" s="609"/>
      <c r="AA98" s="609"/>
    </row>
    <row r="99" spans="19:27">
      <c r="S99" s="572" t="s">
        <v>360</v>
      </c>
      <c r="U99" s="608"/>
      <c r="V99" s="608"/>
      <c r="W99" s="608"/>
      <c r="X99" s="608"/>
      <c r="Y99" s="608"/>
      <c r="Z99" s="608"/>
      <c r="AA99" s="608"/>
    </row>
    <row r="100" spans="19:27" ht="15.75">
      <c r="S100" s="572" t="s">
        <v>241</v>
      </c>
      <c r="U100" s="609"/>
      <c r="V100" s="609"/>
      <c r="W100" s="609"/>
      <c r="X100" s="609"/>
      <c r="Y100" s="609"/>
      <c r="Z100" s="609"/>
      <c r="AA100" s="609"/>
    </row>
    <row r="101" spans="19:27">
      <c r="S101" s="572" t="s">
        <v>383</v>
      </c>
      <c r="U101" s="608"/>
      <c r="V101" s="608"/>
      <c r="W101" s="608"/>
      <c r="X101" s="608"/>
      <c r="Y101" s="608"/>
      <c r="Z101" s="608"/>
      <c r="AA101" s="608"/>
    </row>
    <row r="102" spans="19:27" ht="15.75">
      <c r="S102" s="572">
        <v>95</v>
      </c>
      <c r="U102" s="609"/>
      <c r="V102" s="609"/>
      <c r="W102" s="609"/>
      <c r="X102" s="609"/>
      <c r="Y102" s="609"/>
      <c r="Z102" s="609"/>
      <c r="AA102" s="609"/>
    </row>
    <row r="103" spans="19:27">
      <c r="S103" s="572" t="s">
        <v>358</v>
      </c>
      <c r="U103" s="608"/>
      <c r="V103" s="608"/>
      <c r="W103" s="608"/>
      <c r="X103" s="608"/>
      <c r="Y103" s="608"/>
      <c r="Z103" s="608"/>
      <c r="AA103" s="608"/>
    </row>
    <row r="104" spans="19:27" ht="15.75">
      <c r="S104" s="572" t="s">
        <v>238</v>
      </c>
      <c r="U104" s="609"/>
      <c r="V104" s="609"/>
      <c r="W104" s="609"/>
      <c r="X104" s="609"/>
      <c r="Y104" s="609"/>
      <c r="Z104" s="609"/>
      <c r="AA104" s="609"/>
    </row>
    <row r="105" spans="19:27">
      <c r="S105" s="572" t="s">
        <v>384</v>
      </c>
      <c r="U105" s="608"/>
      <c r="V105" s="608"/>
      <c r="W105" s="608"/>
      <c r="X105" s="608"/>
      <c r="Y105" s="608"/>
      <c r="Z105" s="608"/>
      <c r="AA105" s="608"/>
    </row>
    <row r="106" spans="19:27" ht="15.75">
      <c r="S106" s="572">
        <v>92</v>
      </c>
      <c r="U106" s="609"/>
      <c r="V106" s="609"/>
      <c r="W106" s="609"/>
      <c r="X106" s="609"/>
      <c r="Y106" s="609"/>
      <c r="Z106" s="609"/>
      <c r="AA106" s="609"/>
    </row>
    <row r="107" spans="19:27">
      <c r="S107" s="574" t="s">
        <v>334</v>
      </c>
      <c r="U107" s="608"/>
      <c r="V107" s="608"/>
      <c r="W107" s="608"/>
      <c r="X107" s="608"/>
      <c r="Y107" s="608"/>
      <c r="Z107" s="608"/>
      <c r="AA107" s="608"/>
    </row>
    <row r="108" spans="19:27" ht="15.75">
      <c r="S108" s="572" t="s">
        <v>360</v>
      </c>
      <c r="U108" s="609"/>
      <c r="V108" s="609"/>
      <c r="W108" s="609"/>
      <c r="X108" s="609"/>
      <c r="Y108" s="609"/>
      <c r="Z108" s="609"/>
      <c r="AA108" s="609"/>
    </row>
    <row r="109" spans="19:27">
      <c r="S109" s="572" t="s">
        <v>242</v>
      </c>
      <c r="U109" s="608"/>
      <c r="V109" s="608"/>
      <c r="W109" s="608"/>
      <c r="X109" s="608"/>
      <c r="Y109" s="608"/>
      <c r="Z109" s="608"/>
      <c r="AA109" s="608"/>
    </row>
    <row r="110" spans="19:27" ht="15.75">
      <c r="S110" s="572" t="s">
        <v>385</v>
      </c>
      <c r="U110" s="609"/>
      <c r="V110" s="609"/>
      <c r="W110" s="609"/>
      <c r="X110" s="609"/>
      <c r="Y110" s="609"/>
      <c r="Z110" s="609"/>
      <c r="AA110" s="609"/>
    </row>
    <row r="111" spans="19:27">
      <c r="S111" s="572" t="s">
        <v>358</v>
      </c>
      <c r="U111" s="608"/>
      <c r="V111" s="608"/>
      <c r="W111" s="608"/>
      <c r="X111" s="608"/>
      <c r="Y111" s="608"/>
      <c r="Z111" s="608"/>
      <c r="AA111" s="608"/>
    </row>
    <row r="112" spans="19:27" ht="15.75">
      <c r="S112" s="572" t="s">
        <v>213</v>
      </c>
      <c r="U112" s="609"/>
      <c r="V112" s="609"/>
      <c r="W112" s="609"/>
      <c r="X112" s="609"/>
      <c r="Y112" s="609"/>
      <c r="Z112" s="609"/>
      <c r="AA112" s="609"/>
    </row>
    <row r="113" spans="19:27">
      <c r="S113" s="572" t="s">
        <v>386</v>
      </c>
      <c r="U113" s="608"/>
      <c r="V113" s="608"/>
      <c r="W113" s="608"/>
      <c r="X113" s="608"/>
      <c r="Y113" s="608"/>
      <c r="Z113" s="608"/>
      <c r="AA113" s="608"/>
    </row>
    <row r="114" spans="19:27" ht="15.75">
      <c r="S114" s="572">
        <v>88</v>
      </c>
      <c r="U114" s="609"/>
      <c r="V114" s="609"/>
      <c r="W114" s="609"/>
      <c r="X114" s="609"/>
      <c r="Y114" s="609"/>
      <c r="Z114" s="609"/>
      <c r="AA114" s="609"/>
    </row>
    <row r="115" spans="19:27">
      <c r="S115" s="572" t="s">
        <v>360</v>
      </c>
      <c r="U115" s="608"/>
      <c r="V115" s="608"/>
      <c r="W115" s="608"/>
      <c r="X115" s="608"/>
      <c r="Y115" s="608"/>
      <c r="Z115" s="608"/>
      <c r="AA115" s="608"/>
    </row>
    <row r="116" spans="19:27" ht="15.75">
      <c r="S116" s="572" t="s">
        <v>243</v>
      </c>
      <c r="U116" s="609"/>
      <c r="V116" s="609"/>
      <c r="W116" s="609"/>
      <c r="X116" s="609"/>
      <c r="Y116" s="609"/>
      <c r="Z116" s="609"/>
      <c r="AA116" s="609"/>
    </row>
    <row r="117" spans="19:27">
      <c r="S117" s="572" t="s">
        <v>387</v>
      </c>
      <c r="U117" s="608"/>
      <c r="V117" s="608"/>
      <c r="W117" s="608"/>
      <c r="X117" s="608"/>
      <c r="Y117" s="608"/>
      <c r="Z117" s="608"/>
      <c r="AA117" s="608"/>
    </row>
    <row r="118" spans="19:27" ht="15.75">
      <c r="S118" s="572" t="s">
        <v>358</v>
      </c>
      <c r="U118" s="609"/>
      <c r="V118" s="609"/>
      <c r="W118" s="609"/>
      <c r="X118" s="609"/>
      <c r="Y118" s="609"/>
      <c r="Z118" s="609"/>
      <c r="AA118" s="609"/>
    </row>
    <row r="119" spans="19:27">
      <c r="S119" s="572" t="s">
        <v>239</v>
      </c>
      <c r="U119" s="608"/>
      <c r="V119" s="608"/>
      <c r="W119" s="608"/>
      <c r="X119" s="608"/>
      <c r="Y119" s="608"/>
      <c r="Z119" s="608"/>
      <c r="AA119" s="608"/>
    </row>
    <row r="120" spans="19:27" ht="15.75">
      <c r="S120" s="572" t="s">
        <v>388</v>
      </c>
      <c r="U120" s="609"/>
      <c r="V120" s="609"/>
      <c r="W120" s="609"/>
      <c r="X120" s="609"/>
      <c r="Y120" s="609"/>
      <c r="Z120" s="609"/>
      <c r="AA120" s="609"/>
    </row>
    <row r="121" spans="19:27">
      <c r="S121" s="604">
        <v>83</v>
      </c>
      <c r="U121" s="608"/>
      <c r="V121" s="608"/>
      <c r="W121" s="608"/>
      <c r="X121" s="608"/>
      <c r="Y121" s="608"/>
      <c r="Z121" s="608"/>
      <c r="AA121" s="608"/>
    </row>
    <row r="122" spans="19:27" ht="15.75">
      <c r="S122" s="574" t="s">
        <v>335</v>
      </c>
      <c r="U122" s="609"/>
      <c r="V122" s="609"/>
      <c r="W122" s="609"/>
      <c r="X122" s="609"/>
      <c r="Y122" s="609"/>
      <c r="Z122" s="609"/>
      <c r="AA122" s="609"/>
    </row>
    <row r="123" spans="19:27">
      <c r="S123" s="572" t="s">
        <v>360</v>
      </c>
      <c r="U123" s="608"/>
      <c r="V123" s="608"/>
      <c r="W123" s="608"/>
      <c r="X123" s="608"/>
      <c r="Y123" s="608"/>
      <c r="Z123" s="608"/>
      <c r="AA123" s="608"/>
    </row>
    <row r="124" spans="19:27" ht="15.75">
      <c r="S124" s="572" t="s">
        <v>244</v>
      </c>
      <c r="U124" s="609"/>
      <c r="V124" s="609"/>
      <c r="W124" s="609"/>
      <c r="X124" s="609"/>
      <c r="Y124" s="609"/>
      <c r="Z124" s="609"/>
      <c r="AA124" s="609"/>
    </row>
    <row r="125" spans="19:27">
      <c r="S125" s="572" t="s">
        <v>367</v>
      </c>
      <c r="U125" s="608"/>
      <c r="V125" s="608"/>
      <c r="W125" s="608"/>
      <c r="X125" s="608"/>
      <c r="Y125" s="608"/>
      <c r="Z125" s="608"/>
      <c r="AA125" s="608"/>
    </row>
    <row r="126" spans="19:27" ht="15.75">
      <c r="S126" s="572" t="s">
        <v>358</v>
      </c>
      <c r="U126" s="609"/>
      <c r="V126" s="609"/>
      <c r="W126" s="609"/>
      <c r="X126" s="609"/>
      <c r="Y126" s="609"/>
      <c r="Z126" s="609"/>
      <c r="AA126" s="609"/>
    </row>
    <row r="127" spans="19:27">
      <c r="S127" s="572" t="s">
        <v>221</v>
      </c>
      <c r="U127" s="608"/>
      <c r="V127" s="608"/>
      <c r="W127" s="608"/>
      <c r="X127" s="608"/>
      <c r="Y127" s="608"/>
      <c r="Z127" s="608"/>
      <c r="AA127" s="608"/>
    </row>
    <row r="128" spans="19:27" ht="15.75">
      <c r="S128" s="572" t="s">
        <v>389</v>
      </c>
      <c r="U128" s="609"/>
      <c r="V128" s="609"/>
      <c r="W128" s="609"/>
      <c r="X128" s="609"/>
      <c r="Y128" s="609"/>
      <c r="Z128" s="609"/>
      <c r="AA128" s="609"/>
    </row>
    <row r="129" spans="19:27">
      <c r="S129" s="572">
        <v>78</v>
      </c>
      <c r="U129" s="608"/>
      <c r="V129" s="608"/>
      <c r="W129" s="608"/>
      <c r="X129" s="608"/>
      <c r="Y129" s="608"/>
      <c r="Z129" s="608"/>
      <c r="AA129" s="608"/>
    </row>
    <row r="130" spans="19:27" ht="15.75">
      <c r="S130" s="572" t="s">
        <v>360</v>
      </c>
      <c r="U130" s="609"/>
      <c r="V130" s="609"/>
      <c r="W130" s="609"/>
      <c r="X130" s="609"/>
      <c r="Y130" s="609"/>
      <c r="Z130" s="609"/>
      <c r="AA130" s="609"/>
    </row>
    <row r="131" spans="19:27">
      <c r="S131" s="572" t="s">
        <v>245</v>
      </c>
      <c r="U131" s="608"/>
      <c r="V131" s="608"/>
      <c r="W131" s="608"/>
      <c r="X131" s="608"/>
      <c r="Y131" s="608"/>
      <c r="Z131" s="608"/>
      <c r="AA131" s="608"/>
    </row>
    <row r="132" spans="19:27" ht="15.75">
      <c r="S132" s="572" t="s">
        <v>390</v>
      </c>
      <c r="U132" s="609"/>
      <c r="V132" s="609"/>
      <c r="W132" s="609"/>
      <c r="X132" s="609"/>
      <c r="Y132" s="609"/>
      <c r="Z132" s="609"/>
      <c r="AA132" s="609"/>
    </row>
    <row r="133" spans="19:27">
      <c r="S133" s="572" t="s">
        <v>358</v>
      </c>
      <c r="U133" s="608"/>
      <c r="V133" s="608"/>
      <c r="W133" s="608"/>
      <c r="X133" s="608"/>
      <c r="Y133" s="608"/>
      <c r="Z133" s="608"/>
      <c r="AA133" s="608"/>
    </row>
    <row r="134" spans="19:27" ht="15.75">
      <c r="S134" s="572" t="s">
        <v>240</v>
      </c>
      <c r="U134" s="609"/>
      <c r="V134" s="609"/>
      <c r="W134" s="609"/>
      <c r="X134" s="609"/>
      <c r="Y134" s="609"/>
      <c r="Z134" s="609"/>
      <c r="AA134" s="609"/>
    </row>
    <row r="135" spans="19:27">
      <c r="S135" s="572" t="s">
        <v>391</v>
      </c>
      <c r="U135" s="608"/>
      <c r="V135" s="608"/>
      <c r="W135" s="608"/>
      <c r="X135" s="608"/>
      <c r="Y135" s="608"/>
      <c r="Z135" s="608"/>
      <c r="AA135" s="608"/>
    </row>
    <row r="136" spans="19:27" ht="15.75">
      <c r="S136" s="604">
        <v>72</v>
      </c>
      <c r="U136" s="609"/>
      <c r="V136" s="609"/>
      <c r="W136" s="609"/>
      <c r="X136" s="609"/>
      <c r="Y136" s="609"/>
      <c r="Z136" s="609"/>
      <c r="AA136" s="609"/>
    </row>
    <row r="137" spans="19:27">
      <c r="S137" s="574" t="s">
        <v>336</v>
      </c>
      <c r="U137" s="608"/>
      <c r="V137" s="608"/>
      <c r="W137" s="608"/>
      <c r="X137" s="608"/>
      <c r="Y137" s="608"/>
      <c r="Z137" s="608"/>
      <c r="AA137" s="608"/>
    </row>
    <row r="138" spans="19:27" ht="15.75">
      <c r="S138" s="572" t="s">
        <v>360</v>
      </c>
      <c r="U138" s="609"/>
      <c r="V138" s="609"/>
      <c r="W138" s="609"/>
      <c r="X138" s="609"/>
      <c r="Y138" s="609"/>
      <c r="Z138" s="609"/>
      <c r="AA138" s="609"/>
    </row>
    <row r="139" spans="19:27">
      <c r="S139" s="572" t="s">
        <v>252</v>
      </c>
      <c r="U139" s="608"/>
      <c r="V139" s="608"/>
      <c r="W139" s="608"/>
      <c r="X139" s="608"/>
      <c r="Y139" s="608"/>
      <c r="Z139" s="608"/>
      <c r="AA139" s="608"/>
    </row>
    <row r="140" spans="19:27" ht="15.75">
      <c r="S140" s="572" t="s">
        <v>392</v>
      </c>
      <c r="U140" s="609"/>
      <c r="V140" s="609"/>
      <c r="W140" s="609"/>
      <c r="X140" s="609"/>
      <c r="Y140" s="609"/>
      <c r="Z140" s="609"/>
      <c r="AA140" s="609"/>
    </row>
    <row r="141" spans="19:27">
      <c r="S141" s="572" t="s">
        <v>358</v>
      </c>
      <c r="U141" s="608"/>
      <c r="V141" s="608"/>
      <c r="W141" s="608"/>
      <c r="X141" s="608"/>
      <c r="Y141" s="608"/>
      <c r="Z141" s="608"/>
      <c r="AA141" s="608"/>
    </row>
    <row r="142" spans="19:27" ht="15.75">
      <c r="S142" s="572" t="s">
        <v>246</v>
      </c>
      <c r="U142" s="609"/>
      <c r="V142" s="609"/>
      <c r="W142" s="609"/>
      <c r="X142" s="609"/>
      <c r="Y142" s="609"/>
      <c r="Z142" s="609"/>
      <c r="AA142" s="609"/>
    </row>
    <row r="143" spans="19:27">
      <c r="S143" s="572" t="s">
        <v>393</v>
      </c>
      <c r="U143" s="608"/>
      <c r="V143" s="608"/>
      <c r="W143" s="608"/>
      <c r="X143" s="608"/>
      <c r="Y143" s="608"/>
      <c r="Z143" s="608"/>
      <c r="AA143" s="608"/>
    </row>
    <row r="144" spans="19:27" ht="15.75">
      <c r="S144" s="572">
        <v>67</v>
      </c>
      <c r="U144" s="609"/>
      <c r="V144" s="609"/>
      <c r="W144" s="609"/>
      <c r="X144" s="609"/>
      <c r="Y144" s="609"/>
      <c r="Z144" s="609"/>
      <c r="AA144" s="609"/>
    </row>
    <row r="145" spans="19:27">
      <c r="S145" s="572" t="s">
        <v>360</v>
      </c>
      <c r="U145" s="608"/>
      <c r="V145" s="608"/>
      <c r="W145" s="608"/>
      <c r="X145" s="608"/>
      <c r="Y145" s="608"/>
      <c r="Z145" s="608"/>
      <c r="AA145" s="608"/>
    </row>
    <row r="146" spans="19:27" ht="15.75">
      <c r="S146" s="572" t="s">
        <v>253</v>
      </c>
      <c r="U146" s="609"/>
      <c r="V146" s="609"/>
      <c r="W146" s="609"/>
      <c r="X146" s="609"/>
      <c r="Y146" s="609"/>
      <c r="Z146" s="609"/>
      <c r="AA146" s="609"/>
    </row>
    <row r="147" spans="19:27">
      <c r="S147" s="572" t="s">
        <v>392</v>
      </c>
      <c r="U147" s="608"/>
      <c r="V147" s="608"/>
      <c r="W147" s="608"/>
      <c r="X147" s="608"/>
      <c r="Y147" s="608"/>
      <c r="Z147" s="608"/>
      <c r="AA147" s="608"/>
    </row>
    <row r="148" spans="19:27" ht="15.75">
      <c r="S148" s="572" t="s">
        <v>358</v>
      </c>
      <c r="U148" s="609"/>
      <c r="V148" s="609"/>
      <c r="W148" s="609"/>
      <c r="X148" s="609"/>
      <c r="Y148" s="609"/>
      <c r="Z148" s="609"/>
      <c r="AA148" s="609"/>
    </row>
    <row r="149" spans="19:27">
      <c r="S149" s="572" t="s">
        <v>247</v>
      </c>
      <c r="U149" s="608"/>
      <c r="V149" s="608"/>
      <c r="W149" s="608"/>
      <c r="X149" s="608"/>
      <c r="Y149" s="608"/>
      <c r="Z149" s="608"/>
      <c r="AA149" s="608"/>
    </row>
    <row r="150" spans="19:27" ht="15.75">
      <c r="S150" s="572" t="s">
        <v>394</v>
      </c>
      <c r="U150" s="609"/>
      <c r="V150" s="609"/>
      <c r="W150" s="609"/>
      <c r="X150" s="609"/>
      <c r="Y150" s="609"/>
      <c r="Z150" s="609"/>
      <c r="AA150" s="609"/>
    </row>
    <row r="151" spans="19:27">
      <c r="S151" s="604">
        <v>61</v>
      </c>
      <c r="U151" s="608"/>
      <c r="V151" s="608"/>
      <c r="W151" s="608"/>
      <c r="X151" s="608"/>
      <c r="Y151" s="608"/>
      <c r="Z151" s="608"/>
      <c r="AA151" s="608"/>
    </row>
    <row r="152" spans="19:27" ht="15.75">
      <c r="S152" s="574" t="s">
        <v>337</v>
      </c>
      <c r="U152" s="609"/>
      <c r="V152" s="609"/>
      <c r="W152" s="609"/>
      <c r="X152" s="609"/>
      <c r="Y152" s="609"/>
      <c r="Z152" s="609"/>
      <c r="AA152" s="609"/>
    </row>
    <row r="153" spans="19:27">
      <c r="S153" s="572" t="s">
        <v>360</v>
      </c>
      <c r="U153" s="608"/>
      <c r="V153" s="608"/>
      <c r="W153" s="608"/>
      <c r="X153" s="608"/>
      <c r="Y153" s="608"/>
      <c r="Z153" s="608"/>
      <c r="AA153" s="608"/>
    </row>
    <row r="154" spans="19:27" ht="15.75">
      <c r="S154" s="572" t="s">
        <v>254</v>
      </c>
      <c r="U154" s="609"/>
      <c r="V154" s="609"/>
      <c r="W154" s="609"/>
      <c r="X154" s="609"/>
      <c r="Y154" s="609"/>
      <c r="Z154" s="609"/>
      <c r="AA154" s="609"/>
    </row>
    <row r="155" spans="19:27">
      <c r="S155" s="572" t="s">
        <v>395</v>
      </c>
      <c r="U155" s="608"/>
      <c r="V155" s="608"/>
      <c r="W155" s="608"/>
      <c r="X155" s="608"/>
      <c r="Y155" s="608"/>
      <c r="Z155" s="608"/>
      <c r="AA155" s="608"/>
    </row>
    <row r="156" spans="19:27" ht="15.75">
      <c r="S156" s="572" t="s">
        <v>358</v>
      </c>
      <c r="U156" s="609"/>
      <c r="V156" s="609"/>
      <c r="W156" s="609"/>
      <c r="X156" s="609"/>
      <c r="Y156" s="609"/>
      <c r="Z156" s="609"/>
      <c r="AA156" s="609"/>
    </row>
    <row r="157" spans="19:27">
      <c r="S157" s="572" t="s">
        <v>248</v>
      </c>
      <c r="U157" s="608"/>
      <c r="V157" s="608"/>
      <c r="W157" s="608"/>
      <c r="X157" s="608"/>
      <c r="Y157" s="608"/>
      <c r="Z157" s="608"/>
      <c r="AA157" s="608"/>
    </row>
    <row r="158" spans="19:27" ht="15.75">
      <c r="S158" s="572" t="s">
        <v>396</v>
      </c>
      <c r="U158" s="609"/>
      <c r="V158" s="609"/>
      <c r="W158" s="609"/>
      <c r="X158" s="609"/>
      <c r="Y158" s="609"/>
      <c r="Z158" s="609"/>
      <c r="AA158" s="609"/>
    </row>
    <row r="159" spans="19:27">
      <c r="S159" s="572">
        <v>57</v>
      </c>
      <c r="U159" s="608"/>
      <c r="V159" s="608"/>
      <c r="W159" s="608"/>
      <c r="X159" s="608"/>
      <c r="Y159" s="608"/>
      <c r="Z159" s="608"/>
      <c r="AA159" s="608"/>
    </row>
    <row r="160" spans="19:27" ht="15.75">
      <c r="S160" s="572" t="s">
        <v>360</v>
      </c>
      <c r="U160" s="609"/>
      <c r="V160" s="609"/>
      <c r="W160" s="609"/>
      <c r="X160" s="609"/>
      <c r="Y160" s="609"/>
      <c r="Z160" s="609"/>
      <c r="AA160" s="609"/>
    </row>
    <row r="161" spans="19:27">
      <c r="S161" s="572" t="s">
        <v>255</v>
      </c>
      <c r="U161" s="608"/>
      <c r="V161" s="608"/>
      <c r="W161" s="608"/>
      <c r="X161" s="608"/>
      <c r="Y161" s="608"/>
      <c r="Z161" s="608"/>
      <c r="AA161" s="608"/>
    </row>
    <row r="162" spans="19:27" ht="15.75">
      <c r="S162" s="572" t="s">
        <v>397</v>
      </c>
      <c r="U162" s="609"/>
      <c r="V162" s="609"/>
      <c r="W162" s="609"/>
      <c r="X162" s="609"/>
      <c r="Y162" s="609"/>
      <c r="Z162" s="609"/>
      <c r="AA162" s="609"/>
    </row>
    <row r="163" spans="19:27">
      <c r="S163" s="572" t="s">
        <v>358</v>
      </c>
      <c r="U163" s="608"/>
      <c r="V163" s="608"/>
      <c r="W163" s="608"/>
      <c r="X163" s="608"/>
      <c r="Y163" s="608"/>
      <c r="Z163" s="608"/>
      <c r="AA163" s="608"/>
    </row>
    <row r="164" spans="19:27" ht="15.75">
      <c r="S164" s="572" t="s">
        <v>249</v>
      </c>
      <c r="U164" s="609"/>
      <c r="V164" s="609"/>
      <c r="W164" s="609"/>
      <c r="X164" s="609"/>
      <c r="Y164" s="609"/>
      <c r="Z164" s="609"/>
      <c r="AA164" s="609"/>
    </row>
    <row r="165" spans="19:27">
      <c r="S165" s="572" t="s">
        <v>398</v>
      </c>
      <c r="U165" s="608"/>
      <c r="V165" s="608"/>
      <c r="W165" s="608"/>
      <c r="X165" s="608"/>
      <c r="Y165" s="608"/>
      <c r="Z165" s="608"/>
      <c r="AA165" s="608"/>
    </row>
    <row r="166" spans="19:27" ht="15.75">
      <c r="S166" s="604">
        <v>52</v>
      </c>
      <c r="U166" s="609"/>
      <c r="V166" s="609"/>
      <c r="W166" s="609"/>
      <c r="X166" s="609"/>
      <c r="Y166" s="609"/>
      <c r="Z166" s="609"/>
      <c r="AA166" s="609"/>
    </row>
    <row r="167" spans="19:27">
      <c r="S167" s="574" t="s">
        <v>338</v>
      </c>
      <c r="U167" s="608"/>
      <c r="V167" s="608"/>
      <c r="W167" s="608"/>
      <c r="X167" s="608"/>
      <c r="Y167" s="608"/>
      <c r="Z167" s="608"/>
      <c r="AA167" s="608"/>
    </row>
    <row r="168" spans="19:27" ht="15.75">
      <c r="S168" s="572" t="s">
        <v>360</v>
      </c>
      <c r="U168" s="609"/>
      <c r="V168" s="609"/>
      <c r="W168" s="609"/>
      <c r="X168" s="609"/>
      <c r="Y168" s="609"/>
      <c r="Z168" s="609"/>
      <c r="AA168" s="609"/>
    </row>
    <row r="169" spans="19:27">
      <c r="S169" s="572" t="s">
        <v>256</v>
      </c>
      <c r="U169" s="608"/>
      <c r="V169" s="608"/>
      <c r="W169" s="608"/>
      <c r="X169" s="608"/>
      <c r="Y169" s="608"/>
      <c r="Z169" s="608"/>
      <c r="AA169" s="608"/>
    </row>
    <row r="170" spans="19:27" ht="15.75">
      <c r="S170" s="572" t="s">
        <v>399</v>
      </c>
      <c r="U170" s="609"/>
      <c r="V170" s="609"/>
      <c r="W170" s="609"/>
      <c r="X170" s="609"/>
      <c r="Y170" s="609"/>
      <c r="Z170" s="609"/>
      <c r="AA170" s="609"/>
    </row>
    <row r="171" spans="19:27">
      <c r="S171" s="572" t="s">
        <v>358</v>
      </c>
      <c r="U171" s="608"/>
      <c r="V171" s="608"/>
      <c r="W171" s="608"/>
      <c r="X171" s="608"/>
      <c r="Y171" s="608"/>
      <c r="Z171" s="608"/>
      <c r="AA171" s="608"/>
    </row>
    <row r="172" spans="19:27" ht="15.75">
      <c r="S172" s="572" t="s">
        <v>250</v>
      </c>
      <c r="U172" s="609"/>
      <c r="V172" s="609"/>
      <c r="W172" s="609"/>
      <c r="X172" s="609"/>
      <c r="Y172" s="609"/>
      <c r="Z172" s="609"/>
      <c r="AA172" s="609"/>
    </row>
    <row r="173" spans="19:27">
      <c r="S173" s="572" t="s">
        <v>400</v>
      </c>
      <c r="U173" s="608"/>
      <c r="V173" s="608"/>
      <c r="W173" s="608"/>
      <c r="X173" s="608"/>
      <c r="Y173" s="608"/>
      <c r="Z173" s="608"/>
      <c r="AA173" s="608"/>
    </row>
    <row r="174" spans="19:27" ht="15.75">
      <c r="S174" s="572">
        <v>49</v>
      </c>
      <c r="U174" s="609"/>
      <c r="V174" s="609"/>
      <c r="W174" s="609"/>
      <c r="X174" s="609"/>
      <c r="Y174" s="609"/>
      <c r="Z174" s="609"/>
      <c r="AA174" s="609"/>
    </row>
    <row r="175" spans="19:27">
      <c r="S175" s="572" t="s">
        <v>360</v>
      </c>
      <c r="U175" s="608"/>
      <c r="V175" s="608"/>
      <c r="W175" s="608"/>
      <c r="X175" s="608"/>
      <c r="Y175" s="608"/>
      <c r="Z175" s="608"/>
      <c r="AA175" s="608"/>
    </row>
    <row r="176" spans="19:27" ht="15.75">
      <c r="S176" s="572" t="s">
        <v>257</v>
      </c>
      <c r="U176" s="609"/>
      <c r="V176" s="609"/>
      <c r="W176" s="609"/>
      <c r="X176" s="609"/>
      <c r="Y176" s="609"/>
      <c r="Z176" s="609"/>
      <c r="AA176" s="609"/>
    </row>
    <row r="177" spans="19:27">
      <c r="S177" s="572" t="s">
        <v>401</v>
      </c>
      <c r="U177" s="608"/>
      <c r="V177" s="608"/>
      <c r="W177" s="608"/>
      <c r="X177" s="608"/>
      <c r="Y177" s="608"/>
      <c r="Z177" s="608"/>
      <c r="AA177" s="608"/>
    </row>
    <row r="178" spans="19:27" ht="15.75">
      <c r="S178" s="574" t="s">
        <v>358</v>
      </c>
      <c r="U178" s="609"/>
      <c r="V178" s="609"/>
      <c r="W178" s="609"/>
      <c r="X178" s="609"/>
      <c r="Y178" s="609"/>
      <c r="Z178" s="609"/>
      <c r="AA178" s="609"/>
    </row>
    <row r="179" spans="19:27">
      <c r="S179" s="572" t="s">
        <v>251</v>
      </c>
      <c r="U179" s="608"/>
      <c r="V179" s="608"/>
      <c r="W179" s="608"/>
      <c r="X179" s="608"/>
      <c r="Y179" s="608"/>
      <c r="Z179" s="608"/>
      <c r="AA179" s="608"/>
    </row>
    <row r="180" spans="19:27" ht="15.75">
      <c r="S180" s="572" t="s">
        <v>402</v>
      </c>
      <c r="U180" s="609"/>
      <c r="V180" s="609"/>
      <c r="W180" s="609"/>
      <c r="X180" s="609"/>
      <c r="Y180" s="609"/>
      <c r="Z180" s="609"/>
      <c r="AA180" s="609"/>
    </row>
    <row r="181" spans="19:27">
      <c r="S181" s="604">
        <v>46</v>
      </c>
      <c r="U181" s="608"/>
      <c r="V181" s="608"/>
      <c r="W181" s="608"/>
      <c r="X181" s="608"/>
      <c r="Y181" s="608"/>
      <c r="Z181" s="608"/>
      <c r="AA181" s="608"/>
    </row>
    <row r="182" spans="19:27" ht="15.75">
      <c r="S182" s="572" t="s">
        <v>339</v>
      </c>
      <c r="U182" s="609"/>
      <c r="V182" s="609"/>
      <c r="W182" s="609"/>
      <c r="X182" s="609"/>
      <c r="Y182" s="609"/>
      <c r="Z182" s="609"/>
      <c r="AA182" s="609"/>
    </row>
    <row r="183" spans="19:27">
      <c r="S183" s="572" t="s">
        <v>360</v>
      </c>
      <c r="U183" s="608"/>
      <c r="V183" s="608"/>
      <c r="W183" s="608"/>
      <c r="X183" s="608"/>
      <c r="Y183" s="608"/>
      <c r="Z183" s="608"/>
      <c r="AA183" s="608"/>
    </row>
    <row r="184" spans="19:27" ht="15.75">
      <c r="S184" s="572" t="s">
        <v>263</v>
      </c>
      <c r="U184" s="609"/>
      <c r="V184" s="609"/>
      <c r="W184" s="609"/>
      <c r="X184" s="609"/>
      <c r="Y184" s="609"/>
      <c r="Z184" s="609"/>
      <c r="AA184" s="609"/>
    </row>
    <row r="185" spans="19:27">
      <c r="S185" s="572" t="s">
        <v>403</v>
      </c>
      <c r="U185" s="608"/>
      <c r="V185" s="608"/>
      <c r="W185" s="608"/>
      <c r="X185" s="608"/>
      <c r="Y185" s="608"/>
      <c r="Z185" s="608"/>
      <c r="AA185" s="608"/>
    </row>
    <row r="186" spans="19:27" ht="15.75">
      <c r="S186" s="572" t="s">
        <v>358</v>
      </c>
      <c r="U186" s="609"/>
      <c r="V186" s="609"/>
      <c r="W186" s="609"/>
      <c r="X186" s="609"/>
      <c r="Y186" s="609"/>
      <c r="Z186" s="609"/>
      <c r="AA186" s="609"/>
    </row>
    <row r="187" spans="19:27">
      <c r="S187" s="572" t="s">
        <v>258</v>
      </c>
      <c r="U187" s="608"/>
      <c r="V187" s="608"/>
      <c r="W187" s="608"/>
      <c r="X187" s="608"/>
      <c r="Y187" s="608"/>
      <c r="Z187" s="608"/>
      <c r="AA187" s="608"/>
    </row>
    <row r="188" spans="19:27" ht="15.75">
      <c r="S188" s="572" t="s">
        <v>404</v>
      </c>
      <c r="U188" s="609"/>
      <c r="V188" s="609"/>
      <c r="W188" s="609"/>
      <c r="X188" s="609"/>
      <c r="Y188" s="609"/>
      <c r="Z188" s="609"/>
      <c r="AA188" s="609"/>
    </row>
    <row r="189" spans="19:27">
      <c r="S189" s="572">
        <v>45</v>
      </c>
      <c r="U189" s="608"/>
      <c r="V189" s="608"/>
      <c r="W189" s="608"/>
      <c r="X189" s="608"/>
      <c r="Y189" s="608"/>
      <c r="Z189" s="608"/>
      <c r="AA189" s="608"/>
    </row>
    <row r="190" spans="19:27" ht="15.75">
      <c r="S190" s="572" t="s">
        <v>360</v>
      </c>
      <c r="U190" s="609"/>
      <c r="V190" s="609"/>
      <c r="W190" s="609"/>
      <c r="X190" s="609"/>
      <c r="Y190" s="609"/>
      <c r="Z190" s="609"/>
      <c r="AA190" s="609"/>
    </row>
    <row r="191" spans="19:27">
      <c r="S191" s="572" t="s">
        <v>264</v>
      </c>
      <c r="U191" s="608"/>
      <c r="V191" s="608"/>
      <c r="W191" s="608"/>
      <c r="X191" s="608"/>
      <c r="Y191" s="608"/>
      <c r="Z191" s="608"/>
      <c r="AA191" s="608"/>
    </row>
    <row r="192" spans="19:27" ht="15.75">
      <c r="S192" s="572" t="s">
        <v>405</v>
      </c>
      <c r="U192" s="609"/>
      <c r="V192" s="609"/>
      <c r="W192" s="609"/>
      <c r="X192" s="609"/>
      <c r="Y192" s="609"/>
      <c r="Z192" s="609"/>
      <c r="AA192" s="609"/>
    </row>
    <row r="193" spans="19:27">
      <c r="S193" s="574" t="s">
        <v>340</v>
      </c>
      <c r="U193" s="608"/>
      <c r="V193" s="608"/>
      <c r="W193" s="608"/>
      <c r="X193" s="608"/>
      <c r="Y193" s="608"/>
      <c r="Z193" s="608"/>
      <c r="AA193" s="608"/>
    </row>
    <row r="194" spans="19:27" ht="15.75">
      <c r="S194" s="572" t="s">
        <v>358</v>
      </c>
      <c r="U194" s="609"/>
      <c r="V194" s="609"/>
      <c r="W194" s="609"/>
      <c r="X194" s="609"/>
      <c r="Y194" s="609"/>
      <c r="Z194" s="609"/>
      <c r="AA194" s="609"/>
    </row>
    <row r="195" spans="19:27">
      <c r="S195" s="572" t="s">
        <v>259</v>
      </c>
      <c r="U195" s="608"/>
      <c r="V195" s="608"/>
      <c r="W195" s="608"/>
      <c r="X195" s="608"/>
      <c r="Y195" s="608"/>
      <c r="Z195" s="608"/>
      <c r="AA195" s="608"/>
    </row>
    <row r="196" spans="19:27" ht="15.75">
      <c r="S196" s="572" t="s">
        <v>406</v>
      </c>
      <c r="U196" s="609"/>
      <c r="V196" s="609"/>
      <c r="W196" s="609"/>
      <c r="X196" s="609"/>
      <c r="Y196" s="609"/>
      <c r="Z196" s="609"/>
      <c r="AA196" s="609"/>
    </row>
    <row r="197" spans="19:27">
      <c r="S197" s="572" t="s">
        <v>360</v>
      </c>
      <c r="U197" s="608"/>
      <c r="V197" s="608"/>
      <c r="W197" s="608"/>
      <c r="X197" s="608"/>
      <c r="Y197" s="608"/>
      <c r="Z197" s="608"/>
      <c r="AA197" s="608"/>
    </row>
    <row r="198" spans="19:27" ht="15.75">
      <c r="S198" s="572" t="s">
        <v>265</v>
      </c>
      <c r="U198" s="609"/>
      <c r="V198" s="609"/>
      <c r="W198" s="609"/>
      <c r="X198" s="609"/>
      <c r="Y198" s="609"/>
      <c r="Z198" s="609"/>
      <c r="AA198" s="609"/>
    </row>
    <row r="199" spans="19:27">
      <c r="S199" s="572" t="s">
        <v>407</v>
      </c>
      <c r="U199" s="608"/>
      <c r="V199" s="608"/>
      <c r="W199" s="608"/>
      <c r="X199" s="608"/>
      <c r="Y199" s="608"/>
      <c r="Z199" s="608"/>
      <c r="AA199" s="608"/>
    </row>
    <row r="200" spans="19:27" ht="15.75">
      <c r="S200" s="572">
        <v>44</v>
      </c>
      <c r="U200" s="609"/>
      <c r="V200" s="609"/>
      <c r="W200" s="609"/>
      <c r="X200" s="609"/>
      <c r="Y200" s="609"/>
      <c r="Z200" s="609"/>
      <c r="AA200" s="609"/>
    </row>
    <row r="201" spans="19:27">
      <c r="S201" s="572" t="s">
        <v>358</v>
      </c>
      <c r="U201" s="608"/>
      <c r="V201" s="608"/>
      <c r="W201" s="608"/>
      <c r="X201" s="608"/>
      <c r="Y201" s="608"/>
      <c r="Z201" s="608"/>
      <c r="AA201" s="608"/>
    </row>
    <row r="202" spans="19:27" ht="15.75">
      <c r="S202" s="572" t="s">
        <v>260</v>
      </c>
      <c r="U202" s="609"/>
      <c r="V202" s="609"/>
      <c r="W202" s="609"/>
      <c r="X202" s="609"/>
      <c r="Y202" s="609"/>
      <c r="Z202" s="609"/>
      <c r="AA202" s="609"/>
    </row>
    <row r="203" spans="19:27">
      <c r="S203" s="572" t="s">
        <v>408</v>
      </c>
      <c r="U203" s="608"/>
      <c r="V203" s="608"/>
      <c r="W203" s="608"/>
      <c r="X203" s="608"/>
      <c r="Y203" s="608"/>
      <c r="Z203" s="608"/>
      <c r="AA203" s="608"/>
    </row>
    <row r="204" spans="19:27" ht="15.75">
      <c r="S204" s="572" t="s">
        <v>360</v>
      </c>
      <c r="U204" s="609"/>
      <c r="V204" s="609"/>
      <c r="W204" s="609"/>
      <c r="X204" s="609"/>
      <c r="Y204" s="609"/>
      <c r="Z204" s="609"/>
      <c r="AA204" s="609"/>
    </row>
    <row r="205" spans="19:27">
      <c r="S205" s="572" t="s">
        <v>266</v>
      </c>
      <c r="U205" s="608"/>
      <c r="V205" s="608"/>
      <c r="W205" s="608"/>
      <c r="X205" s="608"/>
      <c r="Y205" s="608"/>
      <c r="Z205" s="608"/>
      <c r="AA205" s="608"/>
    </row>
    <row r="206" spans="19:27" ht="15.75">
      <c r="S206" s="572" t="s">
        <v>409</v>
      </c>
      <c r="U206" s="609"/>
      <c r="V206" s="609"/>
      <c r="W206" s="609"/>
      <c r="X206" s="609"/>
      <c r="Y206" s="609"/>
      <c r="Z206" s="609"/>
      <c r="AA206" s="609"/>
    </row>
    <row r="207" spans="19:27">
      <c r="S207" s="604">
        <v>45</v>
      </c>
      <c r="U207" s="608"/>
      <c r="V207" s="608"/>
      <c r="W207" s="608"/>
      <c r="X207" s="608"/>
      <c r="Y207" s="608"/>
      <c r="Z207" s="608"/>
      <c r="AA207" s="608"/>
    </row>
    <row r="208" spans="19:27" ht="15.75">
      <c r="S208" s="574" t="s">
        <v>341</v>
      </c>
      <c r="U208" s="609"/>
      <c r="V208" s="609"/>
      <c r="W208" s="609"/>
      <c r="X208" s="609"/>
      <c r="Y208" s="609"/>
      <c r="Z208" s="609"/>
      <c r="AA208" s="609"/>
    </row>
    <row r="209" spans="19:27">
      <c r="S209" s="572" t="s">
        <v>358</v>
      </c>
      <c r="U209" s="608"/>
      <c r="V209" s="608"/>
      <c r="W209" s="608"/>
      <c r="X209" s="608"/>
      <c r="Y209" s="608"/>
      <c r="Z209" s="608"/>
      <c r="AA209" s="608"/>
    </row>
    <row r="210" spans="19:27" ht="15.75">
      <c r="S210" s="572" t="s">
        <v>261</v>
      </c>
      <c r="U210" s="609"/>
      <c r="V210" s="609"/>
      <c r="W210" s="609"/>
      <c r="X210" s="609"/>
      <c r="Y210" s="609"/>
      <c r="Z210" s="609"/>
      <c r="AA210" s="609"/>
    </row>
    <row r="211" spans="19:27">
      <c r="S211" s="572" t="s">
        <v>408</v>
      </c>
      <c r="U211" s="608"/>
      <c r="V211" s="608"/>
      <c r="W211" s="608"/>
      <c r="X211" s="608"/>
      <c r="Y211" s="608"/>
      <c r="Z211" s="608"/>
      <c r="AA211" s="608"/>
    </row>
    <row r="212" spans="19:27" ht="15.75">
      <c r="S212" s="572" t="s">
        <v>360</v>
      </c>
      <c r="U212" s="609"/>
      <c r="V212" s="609"/>
      <c r="W212" s="609"/>
      <c r="X212" s="609"/>
      <c r="Y212" s="609"/>
      <c r="Z212" s="609"/>
      <c r="AA212" s="609"/>
    </row>
    <row r="213" spans="19:27">
      <c r="S213" s="572" t="s">
        <v>267</v>
      </c>
      <c r="U213" s="608"/>
      <c r="V213" s="608"/>
      <c r="W213" s="608"/>
      <c r="X213" s="608"/>
      <c r="Y213" s="608"/>
      <c r="Z213" s="608"/>
      <c r="AA213" s="608"/>
    </row>
    <row r="214" spans="19:27" ht="15.75">
      <c r="S214" s="572" t="s">
        <v>410</v>
      </c>
      <c r="U214" s="609"/>
      <c r="V214" s="609"/>
      <c r="W214" s="609"/>
      <c r="X214" s="609"/>
      <c r="Y214" s="609"/>
      <c r="Z214" s="609"/>
      <c r="AA214" s="609"/>
    </row>
    <row r="215" spans="19:27">
      <c r="S215" s="572">
        <v>47</v>
      </c>
      <c r="U215" s="608"/>
      <c r="V215" s="608"/>
      <c r="W215" s="608"/>
      <c r="X215" s="608"/>
      <c r="Y215" s="608"/>
      <c r="Z215" s="608"/>
      <c r="AA215" s="608"/>
    </row>
    <row r="216" spans="19:27" ht="15.75">
      <c r="S216" s="572" t="s">
        <v>358</v>
      </c>
      <c r="U216" s="609"/>
      <c r="V216" s="609"/>
      <c r="W216" s="609"/>
      <c r="X216" s="609"/>
      <c r="Y216" s="609"/>
      <c r="Z216" s="609"/>
      <c r="AA216" s="609"/>
    </row>
    <row r="217" spans="19:27">
      <c r="S217" s="572" t="s">
        <v>262</v>
      </c>
      <c r="U217" s="608"/>
      <c r="V217" s="608"/>
      <c r="W217" s="608"/>
      <c r="X217" s="608"/>
      <c r="Y217" s="608"/>
      <c r="Z217" s="608"/>
      <c r="AA217" s="608"/>
    </row>
    <row r="218" spans="19:27" ht="15.75">
      <c r="S218" s="572" t="s">
        <v>411</v>
      </c>
      <c r="U218" s="609"/>
      <c r="V218" s="609"/>
      <c r="W218" s="609"/>
      <c r="X218" s="609"/>
      <c r="Y218" s="609"/>
      <c r="Z218" s="609"/>
      <c r="AA218" s="609"/>
    </row>
    <row r="219" spans="19:27">
      <c r="S219" s="572" t="s">
        <v>360</v>
      </c>
      <c r="U219" s="608"/>
      <c r="V219" s="608"/>
      <c r="W219" s="608"/>
      <c r="X219" s="608"/>
      <c r="Y219" s="608"/>
      <c r="Z219" s="608"/>
      <c r="AA219" s="608"/>
    </row>
    <row r="220" spans="19:27" ht="15.75">
      <c r="S220" s="572" t="s">
        <v>268</v>
      </c>
      <c r="U220" s="609"/>
      <c r="V220" s="609"/>
      <c r="W220" s="609"/>
      <c r="X220" s="609"/>
      <c r="Y220" s="609"/>
      <c r="Z220" s="609"/>
      <c r="AA220" s="609"/>
    </row>
    <row r="221" spans="19:27">
      <c r="S221" s="572" t="s">
        <v>412</v>
      </c>
      <c r="U221" s="608"/>
      <c r="V221" s="608"/>
      <c r="W221" s="608"/>
      <c r="X221" s="608"/>
      <c r="Y221" s="608"/>
      <c r="Z221" s="608"/>
      <c r="AA221" s="608"/>
    </row>
    <row r="222" spans="19:27" ht="15.75">
      <c r="S222" s="604">
        <v>49</v>
      </c>
      <c r="U222" s="609"/>
      <c r="V222" s="609"/>
      <c r="W222" s="609"/>
      <c r="X222" s="609"/>
      <c r="Y222" s="609"/>
      <c r="Z222" s="609"/>
      <c r="AA222" s="609"/>
    </row>
    <row r="223" spans="19:27">
      <c r="S223" s="574" t="s">
        <v>342</v>
      </c>
      <c r="U223" s="608"/>
      <c r="V223" s="608"/>
      <c r="W223" s="608"/>
      <c r="X223" s="608"/>
      <c r="Y223" s="608"/>
      <c r="Z223" s="608"/>
      <c r="AA223" s="608"/>
    </row>
    <row r="224" spans="19:27" ht="15.75">
      <c r="S224" s="572" t="s">
        <v>358</v>
      </c>
      <c r="U224" s="609"/>
      <c r="V224" s="609"/>
      <c r="W224" s="609"/>
      <c r="X224" s="609"/>
      <c r="Y224" s="609"/>
      <c r="Z224" s="609"/>
      <c r="AA224" s="609"/>
    </row>
    <row r="225" spans="19:27">
      <c r="S225" s="572" t="s">
        <v>269</v>
      </c>
      <c r="U225" s="608"/>
      <c r="V225" s="608"/>
      <c r="W225" s="608"/>
      <c r="X225" s="608"/>
      <c r="Y225" s="608"/>
      <c r="Z225" s="608"/>
      <c r="AA225" s="608"/>
    </row>
    <row r="226" spans="19:27" ht="15.75">
      <c r="S226" s="572" t="s">
        <v>413</v>
      </c>
      <c r="U226" s="609"/>
      <c r="V226" s="609"/>
      <c r="W226" s="609"/>
      <c r="X226" s="609"/>
      <c r="Y226" s="609"/>
      <c r="Z226" s="609"/>
      <c r="AA226" s="609"/>
    </row>
    <row r="227" spans="19:27">
      <c r="S227" s="572" t="s">
        <v>360</v>
      </c>
      <c r="U227" s="608"/>
      <c r="V227" s="608"/>
      <c r="W227" s="608"/>
      <c r="X227" s="608"/>
      <c r="Y227" s="608"/>
      <c r="Z227" s="608"/>
      <c r="AA227" s="608"/>
    </row>
    <row r="228" spans="19:27" ht="15.75">
      <c r="S228" s="572" t="s">
        <v>275</v>
      </c>
      <c r="U228" s="609"/>
      <c r="V228" s="609"/>
      <c r="W228" s="609"/>
      <c r="X228" s="609"/>
      <c r="Y228" s="609"/>
      <c r="Z228" s="609"/>
      <c r="AA228" s="609"/>
    </row>
    <row r="229" spans="19:27">
      <c r="S229" s="572" t="s">
        <v>412</v>
      </c>
      <c r="U229" s="608"/>
      <c r="V229" s="608"/>
      <c r="W229" s="608"/>
      <c r="X229" s="608"/>
      <c r="Y229" s="608"/>
      <c r="Z229" s="608"/>
      <c r="AA229" s="608"/>
    </row>
    <row r="230" spans="19:27" ht="15.75">
      <c r="S230" s="572">
        <v>51</v>
      </c>
      <c r="U230" s="609"/>
      <c r="V230" s="609"/>
      <c r="W230" s="609"/>
      <c r="X230" s="609"/>
      <c r="Y230" s="609"/>
      <c r="Z230" s="609"/>
      <c r="AA230" s="609"/>
    </row>
    <row r="231" spans="19:27">
      <c r="S231" s="572" t="s">
        <v>358</v>
      </c>
      <c r="U231" s="608"/>
      <c r="V231" s="608"/>
      <c r="W231" s="608"/>
      <c r="X231" s="608"/>
      <c r="Y231" s="608"/>
      <c r="Z231" s="608"/>
      <c r="AA231" s="608"/>
    </row>
    <row r="232" spans="19:27" ht="15.75">
      <c r="S232" s="572" t="s">
        <v>270</v>
      </c>
      <c r="U232" s="609"/>
      <c r="V232" s="609"/>
      <c r="W232" s="609"/>
      <c r="X232" s="609"/>
      <c r="Y232" s="609"/>
      <c r="Z232" s="609"/>
      <c r="AA232" s="609"/>
    </row>
    <row r="233" spans="19:27">
      <c r="S233" s="572" t="s">
        <v>413</v>
      </c>
      <c r="U233" s="608"/>
      <c r="V233" s="608"/>
      <c r="W233" s="608"/>
      <c r="X233" s="608"/>
      <c r="Y233" s="608"/>
      <c r="Z233" s="608"/>
      <c r="AA233" s="608"/>
    </row>
    <row r="234" spans="19:27" ht="15.75">
      <c r="S234" s="572" t="s">
        <v>360</v>
      </c>
      <c r="U234" s="609"/>
      <c r="V234" s="609"/>
      <c r="W234" s="609"/>
      <c r="X234" s="609"/>
      <c r="Y234" s="609"/>
      <c r="Z234" s="609"/>
      <c r="AA234" s="609"/>
    </row>
    <row r="235" spans="19:27">
      <c r="S235" s="572" t="s">
        <v>240</v>
      </c>
      <c r="U235" s="608"/>
      <c r="V235" s="608"/>
      <c r="W235" s="608"/>
      <c r="X235" s="608"/>
      <c r="Y235" s="608"/>
      <c r="Z235" s="608"/>
      <c r="AA235" s="608"/>
    </row>
    <row r="236" spans="19:27" ht="15.75">
      <c r="S236" s="572" t="s">
        <v>414</v>
      </c>
      <c r="U236" s="609"/>
      <c r="V236" s="609"/>
      <c r="W236" s="609"/>
      <c r="X236" s="609"/>
      <c r="Y236" s="609"/>
      <c r="Z236" s="609"/>
      <c r="AA236" s="609"/>
    </row>
    <row r="237" spans="19:27">
      <c r="S237" s="604">
        <v>54</v>
      </c>
      <c r="U237" s="608"/>
      <c r="V237" s="608"/>
      <c r="W237" s="608"/>
      <c r="X237" s="608"/>
      <c r="Y237" s="608"/>
      <c r="Z237" s="608"/>
      <c r="AA237" s="608"/>
    </row>
    <row r="238" spans="19:27" ht="15.75">
      <c r="S238" s="574" t="s">
        <v>343</v>
      </c>
      <c r="U238" s="609"/>
      <c r="V238" s="609"/>
      <c r="W238" s="609"/>
      <c r="X238" s="609"/>
      <c r="Y238" s="609"/>
      <c r="Z238" s="609"/>
      <c r="AA238" s="609"/>
    </row>
    <row r="239" spans="19:27">
      <c r="S239" s="572" t="s">
        <v>358</v>
      </c>
      <c r="U239" s="608"/>
      <c r="V239" s="608"/>
      <c r="W239" s="608"/>
      <c r="X239" s="608"/>
      <c r="Y239" s="608"/>
      <c r="Z239" s="608"/>
      <c r="AA239" s="608"/>
    </row>
    <row r="240" spans="19:27" ht="15.75">
      <c r="S240" s="572" t="s">
        <v>271</v>
      </c>
      <c r="U240" s="609"/>
      <c r="V240" s="609"/>
      <c r="W240" s="609"/>
      <c r="X240" s="609"/>
      <c r="Y240" s="609"/>
      <c r="Z240" s="609"/>
      <c r="AA240" s="609"/>
    </row>
    <row r="241" spans="19:27">
      <c r="S241" s="572" t="s">
        <v>415</v>
      </c>
      <c r="U241" s="608"/>
      <c r="V241" s="608"/>
      <c r="W241" s="608"/>
      <c r="X241" s="608"/>
      <c r="Y241" s="608"/>
      <c r="Z241" s="608"/>
      <c r="AA241" s="608"/>
    </row>
    <row r="242" spans="19:27" ht="15.75">
      <c r="S242" s="572" t="s">
        <v>360</v>
      </c>
      <c r="U242" s="609"/>
      <c r="V242" s="609"/>
      <c r="W242" s="609"/>
      <c r="X242" s="609"/>
      <c r="Y242" s="609"/>
      <c r="Z242" s="609"/>
      <c r="AA242" s="609"/>
    </row>
    <row r="243" spans="19:27">
      <c r="S243" s="572" t="s">
        <v>276</v>
      </c>
      <c r="U243" s="608"/>
      <c r="V243" s="608"/>
      <c r="W243" s="608"/>
      <c r="X243" s="608"/>
      <c r="Y243" s="608"/>
      <c r="Z243" s="608"/>
      <c r="AA243" s="608"/>
    </row>
    <row r="244" spans="19:27" ht="15.75">
      <c r="S244" s="572" t="s">
        <v>416</v>
      </c>
      <c r="U244" s="609"/>
      <c r="V244" s="609"/>
      <c r="W244" s="609"/>
      <c r="X244" s="609"/>
      <c r="Y244" s="609"/>
      <c r="Z244" s="609"/>
      <c r="AA244" s="609"/>
    </row>
    <row r="245" spans="19:27">
      <c r="S245" s="572">
        <v>57</v>
      </c>
      <c r="U245" s="608"/>
      <c r="V245" s="608"/>
      <c r="W245" s="608"/>
      <c r="X245" s="608"/>
      <c r="Y245" s="608"/>
      <c r="Z245" s="608"/>
      <c r="AA245" s="608"/>
    </row>
    <row r="246" spans="19:27" ht="15.75">
      <c r="S246" s="572" t="s">
        <v>358</v>
      </c>
      <c r="U246" s="609"/>
      <c r="V246" s="609"/>
      <c r="W246" s="609"/>
      <c r="X246" s="609"/>
      <c r="Y246" s="609"/>
      <c r="Z246" s="609"/>
      <c r="AA246" s="609"/>
    </row>
    <row r="247" spans="19:27">
      <c r="S247" s="572" t="s">
        <v>272</v>
      </c>
      <c r="U247" s="608"/>
      <c r="V247" s="608"/>
      <c r="W247" s="608"/>
      <c r="X247" s="608"/>
      <c r="Y247" s="608"/>
      <c r="Z247" s="608"/>
      <c r="AA247" s="608"/>
    </row>
    <row r="248" spans="19:27" ht="15.75">
      <c r="S248" s="572" t="s">
        <v>417</v>
      </c>
      <c r="U248" s="609"/>
      <c r="V248" s="609"/>
      <c r="W248" s="609"/>
      <c r="X248" s="609"/>
      <c r="Y248" s="609"/>
      <c r="Z248" s="609"/>
      <c r="AA248" s="609"/>
    </row>
    <row r="249" spans="19:27">
      <c r="S249" s="572" t="s">
        <v>360</v>
      </c>
      <c r="U249" s="608"/>
      <c r="V249" s="608"/>
      <c r="W249" s="608"/>
      <c r="X249" s="608"/>
      <c r="Y249" s="608"/>
      <c r="Z249" s="608"/>
      <c r="AA249" s="608"/>
    </row>
    <row r="250" spans="19:27" ht="15.75">
      <c r="S250" s="572" t="s">
        <v>277</v>
      </c>
      <c r="U250" s="609"/>
      <c r="V250" s="609"/>
      <c r="W250" s="609"/>
      <c r="X250" s="609"/>
      <c r="Y250" s="609"/>
      <c r="Z250" s="609"/>
      <c r="AA250" s="609"/>
    </row>
    <row r="251" spans="19:27">
      <c r="S251" s="572" t="s">
        <v>418</v>
      </c>
      <c r="U251" s="608"/>
      <c r="V251" s="608"/>
      <c r="W251" s="608"/>
      <c r="X251" s="608"/>
      <c r="Y251" s="608"/>
      <c r="Z251" s="608"/>
      <c r="AA251" s="608"/>
    </row>
    <row r="252" spans="19:27" ht="15.75">
      <c r="S252" s="604">
        <v>60</v>
      </c>
      <c r="U252" s="609"/>
      <c r="V252" s="609"/>
      <c r="W252" s="609"/>
      <c r="X252" s="609"/>
      <c r="Y252" s="609"/>
      <c r="Z252" s="609"/>
      <c r="AA252" s="609"/>
    </row>
    <row r="253" spans="19:27">
      <c r="S253" s="574" t="s">
        <v>344</v>
      </c>
      <c r="U253" s="608"/>
      <c r="V253" s="608"/>
      <c r="W253" s="608"/>
      <c r="X253" s="608"/>
      <c r="Y253" s="608"/>
      <c r="Z253" s="608"/>
      <c r="AA253" s="608"/>
    </row>
    <row r="254" spans="19:27" ht="15.75">
      <c r="S254" s="572" t="s">
        <v>358</v>
      </c>
      <c r="U254" s="609"/>
      <c r="V254" s="609"/>
      <c r="W254" s="609"/>
      <c r="X254" s="609"/>
      <c r="Y254" s="609"/>
      <c r="Z254" s="609"/>
      <c r="AA254" s="609"/>
    </row>
    <row r="255" spans="19:27">
      <c r="S255" s="572" t="s">
        <v>273</v>
      </c>
      <c r="U255" s="608"/>
      <c r="V255" s="608"/>
      <c r="W255" s="608"/>
      <c r="X255" s="608"/>
      <c r="Y255" s="608"/>
      <c r="Z255" s="608"/>
      <c r="AA255" s="608"/>
    </row>
    <row r="256" spans="19:27" ht="15.75">
      <c r="S256" s="572" t="s">
        <v>419</v>
      </c>
      <c r="U256" s="609"/>
      <c r="V256" s="609"/>
      <c r="W256" s="609"/>
      <c r="X256" s="609"/>
      <c r="Y256" s="609"/>
      <c r="Z256" s="609"/>
      <c r="AA256" s="609"/>
    </row>
    <row r="257" spans="19:27">
      <c r="S257" s="572" t="s">
        <v>360</v>
      </c>
      <c r="U257" s="608"/>
      <c r="V257" s="608"/>
      <c r="W257" s="608"/>
      <c r="X257" s="608"/>
      <c r="Y257" s="608"/>
      <c r="Z257" s="608"/>
      <c r="AA257" s="608"/>
    </row>
    <row r="258" spans="19:27" ht="15.75">
      <c r="S258" s="572" t="s">
        <v>278</v>
      </c>
      <c r="U258" s="609"/>
      <c r="V258" s="609"/>
      <c r="W258" s="609"/>
      <c r="X258" s="609"/>
      <c r="Y258" s="609"/>
      <c r="Z258" s="609"/>
      <c r="AA258" s="609"/>
    </row>
    <row r="259" spans="19:27">
      <c r="S259" s="572" t="s">
        <v>397</v>
      </c>
      <c r="U259" s="608"/>
      <c r="V259" s="608"/>
      <c r="W259" s="608"/>
      <c r="X259" s="608"/>
      <c r="Y259" s="608"/>
      <c r="Z259" s="608"/>
      <c r="AA259" s="608"/>
    </row>
    <row r="260" spans="19:27" ht="15.75">
      <c r="S260" s="572">
        <v>63</v>
      </c>
      <c r="U260" s="609"/>
      <c r="V260" s="609"/>
      <c r="W260" s="609"/>
      <c r="X260" s="609"/>
      <c r="Y260" s="609"/>
      <c r="Z260" s="609"/>
      <c r="AA260" s="609"/>
    </row>
    <row r="261" spans="19:27">
      <c r="S261" s="572" t="s">
        <v>358</v>
      </c>
      <c r="U261" s="608"/>
      <c r="V261" s="608"/>
      <c r="W261" s="608"/>
      <c r="X261" s="608"/>
      <c r="Y261" s="608"/>
      <c r="Z261" s="608"/>
      <c r="AA261" s="608"/>
    </row>
    <row r="262" spans="19:27" ht="15.75">
      <c r="S262" s="572" t="s">
        <v>274</v>
      </c>
      <c r="U262" s="609"/>
      <c r="V262" s="609"/>
      <c r="W262" s="609"/>
      <c r="X262" s="609"/>
      <c r="Y262" s="609"/>
      <c r="Z262" s="609"/>
      <c r="AA262" s="609"/>
    </row>
    <row r="263" spans="19:27">
      <c r="S263" s="572" t="s">
        <v>420</v>
      </c>
      <c r="U263" s="608"/>
      <c r="V263" s="608"/>
      <c r="W263" s="608"/>
      <c r="X263" s="608"/>
      <c r="Y263" s="608"/>
      <c r="Z263" s="608"/>
      <c r="AA263" s="608"/>
    </row>
    <row r="264" spans="19:27" ht="15.75">
      <c r="S264" s="572" t="s">
        <v>360</v>
      </c>
      <c r="U264" s="609"/>
      <c r="V264" s="609"/>
      <c r="W264" s="609"/>
      <c r="X264" s="609"/>
      <c r="Y264" s="609"/>
      <c r="Z264" s="609"/>
      <c r="AA264" s="609"/>
    </row>
    <row r="265" spans="19:27">
      <c r="S265" s="572" t="s">
        <v>279</v>
      </c>
      <c r="U265" s="608"/>
      <c r="V265" s="608"/>
      <c r="W265" s="608"/>
      <c r="X265" s="608"/>
      <c r="Y265" s="608"/>
      <c r="Z265" s="608"/>
      <c r="AA265" s="608"/>
    </row>
    <row r="266" spans="19:27" ht="15.75">
      <c r="S266" s="572" t="s">
        <v>421</v>
      </c>
      <c r="U266" s="609"/>
      <c r="V266" s="609"/>
      <c r="W266" s="609"/>
      <c r="X266" s="609"/>
      <c r="Y266" s="609"/>
      <c r="Z266" s="609"/>
      <c r="AA266" s="609"/>
    </row>
    <row r="267" spans="19:27">
      <c r="S267" s="604">
        <v>65</v>
      </c>
      <c r="U267" s="608"/>
      <c r="V267" s="608"/>
      <c r="W267" s="608"/>
      <c r="X267" s="608"/>
      <c r="Y267" s="608"/>
      <c r="Z267" s="608"/>
      <c r="AA267" s="608"/>
    </row>
    <row r="268" spans="19:27" ht="15.75">
      <c r="S268" s="574" t="s">
        <v>345</v>
      </c>
      <c r="U268" s="609"/>
      <c r="V268" s="609"/>
      <c r="W268" s="609"/>
      <c r="X268" s="609"/>
      <c r="Y268" s="609"/>
      <c r="Z268" s="609"/>
      <c r="AA268" s="609"/>
    </row>
    <row r="269" spans="19:27">
      <c r="S269" s="572" t="s">
        <v>358</v>
      </c>
      <c r="U269" s="608"/>
      <c r="V269" s="608"/>
      <c r="W269" s="608"/>
      <c r="X269" s="608"/>
      <c r="Y269" s="608"/>
      <c r="Z269" s="608"/>
      <c r="AA269" s="608"/>
    </row>
    <row r="270" spans="19:27" ht="15.75">
      <c r="S270" s="572" t="s">
        <v>280</v>
      </c>
      <c r="U270" s="609"/>
      <c r="V270" s="609"/>
      <c r="W270" s="609"/>
      <c r="X270" s="609"/>
      <c r="Y270" s="609"/>
      <c r="Z270" s="609"/>
      <c r="AA270" s="609"/>
    </row>
    <row r="271" spans="19:27">
      <c r="S271" s="572" t="s">
        <v>422</v>
      </c>
      <c r="U271" s="608"/>
      <c r="V271" s="608"/>
      <c r="W271" s="608"/>
      <c r="X271" s="608"/>
      <c r="Y271" s="608"/>
      <c r="Z271" s="608"/>
      <c r="AA271" s="608"/>
    </row>
    <row r="272" spans="19:27" ht="15.75">
      <c r="S272" s="572" t="s">
        <v>360</v>
      </c>
      <c r="U272" s="609"/>
      <c r="V272" s="609"/>
      <c r="W272" s="609"/>
      <c r="X272" s="609"/>
      <c r="Y272" s="609"/>
      <c r="Z272" s="609"/>
      <c r="AA272" s="609"/>
    </row>
    <row r="273" spans="19:27">
      <c r="S273" s="572" t="s">
        <v>285</v>
      </c>
      <c r="U273" s="608"/>
      <c r="V273" s="608"/>
      <c r="W273" s="608"/>
      <c r="X273" s="608"/>
      <c r="Y273" s="608"/>
      <c r="Z273" s="608"/>
      <c r="AA273" s="608"/>
    </row>
    <row r="274" spans="19:27" ht="15.75">
      <c r="S274" s="572" t="s">
        <v>423</v>
      </c>
      <c r="U274" s="609"/>
      <c r="V274" s="609"/>
      <c r="W274" s="609"/>
      <c r="X274" s="609"/>
      <c r="Y274" s="609"/>
      <c r="Z274" s="609"/>
      <c r="AA274" s="609"/>
    </row>
    <row r="275" spans="19:27">
      <c r="S275" s="572">
        <v>67</v>
      </c>
      <c r="U275" s="608"/>
      <c r="V275" s="608"/>
      <c r="W275" s="608"/>
      <c r="X275" s="608"/>
      <c r="Y275" s="608"/>
      <c r="Z275" s="608"/>
      <c r="AA275" s="608"/>
    </row>
    <row r="276" spans="19:27" ht="15.75">
      <c r="S276" s="572" t="s">
        <v>358</v>
      </c>
      <c r="U276" s="609"/>
      <c r="V276" s="609"/>
      <c r="W276" s="609"/>
      <c r="X276" s="609"/>
      <c r="Y276" s="609"/>
      <c r="Z276" s="609"/>
      <c r="AA276" s="609"/>
    </row>
    <row r="277" spans="19:27">
      <c r="S277" s="572" t="s">
        <v>281</v>
      </c>
      <c r="U277" s="608"/>
      <c r="V277" s="608"/>
      <c r="W277" s="608"/>
      <c r="X277" s="608"/>
      <c r="Y277" s="608"/>
      <c r="Z277" s="608"/>
      <c r="AA277" s="608"/>
    </row>
    <row r="278" spans="19:27" ht="15.75">
      <c r="S278" s="572" t="s">
        <v>424</v>
      </c>
      <c r="U278" s="609"/>
      <c r="V278" s="609"/>
      <c r="W278" s="609"/>
      <c r="X278" s="609"/>
      <c r="Y278" s="609"/>
      <c r="Z278" s="609"/>
      <c r="AA278" s="609"/>
    </row>
    <row r="279" spans="19:27">
      <c r="S279" s="572" t="s">
        <v>360</v>
      </c>
      <c r="U279" s="608"/>
      <c r="V279" s="608"/>
      <c r="W279" s="608"/>
      <c r="X279" s="608"/>
      <c r="Y279" s="608"/>
      <c r="Z279" s="608"/>
      <c r="AA279" s="608"/>
    </row>
    <row r="280" spans="19:27" ht="15.75">
      <c r="S280" s="572" t="s">
        <v>286</v>
      </c>
      <c r="U280" s="609"/>
      <c r="V280" s="609"/>
      <c r="W280" s="609"/>
      <c r="X280" s="609"/>
      <c r="Y280" s="609"/>
      <c r="Z280" s="609"/>
      <c r="AA280" s="609"/>
    </row>
    <row r="281" spans="19:27">
      <c r="S281" s="572" t="s">
        <v>425</v>
      </c>
      <c r="U281" s="608"/>
      <c r="V281" s="608"/>
      <c r="W281" s="608"/>
      <c r="X281" s="608"/>
      <c r="Y281" s="608"/>
      <c r="Z281" s="608"/>
      <c r="AA281" s="608"/>
    </row>
    <row r="282" spans="19:27" ht="15.75">
      <c r="S282" s="604">
        <v>69</v>
      </c>
      <c r="U282" s="609"/>
      <c r="V282" s="609"/>
      <c r="W282" s="609"/>
      <c r="X282" s="609"/>
      <c r="Y282" s="609"/>
      <c r="Z282" s="609"/>
      <c r="AA282" s="609"/>
    </row>
    <row r="283" spans="19:27">
      <c r="S283" s="574" t="s">
        <v>346</v>
      </c>
      <c r="U283" s="608"/>
      <c r="V283" s="608"/>
      <c r="W283" s="608"/>
      <c r="X283" s="608"/>
      <c r="Y283" s="608"/>
      <c r="Z283" s="608"/>
      <c r="AA283" s="608"/>
    </row>
    <row r="284" spans="19:27" ht="15.75">
      <c r="S284" s="572" t="s">
        <v>358</v>
      </c>
      <c r="U284" s="609"/>
      <c r="V284" s="609"/>
      <c r="W284" s="609"/>
      <c r="X284" s="609"/>
      <c r="Y284" s="609"/>
      <c r="Z284" s="609"/>
      <c r="AA284" s="609"/>
    </row>
    <row r="285" spans="19:27">
      <c r="S285" s="572" t="s">
        <v>282</v>
      </c>
      <c r="U285" s="608"/>
      <c r="V285" s="608"/>
      <c r="W285" s="608"/>
      <c r="X285" s="608"/>
      <c r="Y285" s="608"/>
      <c r="Z285" s="608"/>
      <c r="AA285" s="608"/>
    </row>
    <row r="286" spans="19:27" ht="15.75">
      <c r="S286" s="572" t="s">
        <v>426</v>
      </c>
      <c r="U286" s="609"/>
      <c r="V286" s="609"/>
      <c r="W286" s="609"/>
      <c r="X286" s="609"/>
      <c r="Y286" s="609"/>
      <c r="Z286" s="609"/>
      <c r="AA286" s="609"/>
    </row>
    <row r="287" spans="19:27">
      <c r="S287" s="572" t="s">
        <v>360</v>
      </c>
      <c r="U287" s="608"/>
      <c r="V287" s="608"/>
      <c r="W287" s="608"/>
      <c r="X287" s="608"/>
      <c r="Y287" s="608"/>
      <c r="Z287" s="608"/>
      <c r="AA287" s="608"/>
    </row>
    <row r="288" spans="19:27" ht="15.75">
      <c r="S288" s="572" t="s">
        <v>287</v>
      </c>
      <c r="U288" s="609"/>
      <c r="V288" s="609"/>
      <c r="W288" s="609"/>
      <c r="X288" s="609"/>
      <c r="Y288" s="609"/>
      <c r="Z288" s="609"/>
      <c r="AA288" s="609"/>
    </row>
    <row r="289" spans="19:27">
      <c r="S289" s="572" t="s">
        <v>427</v>
      </c>
      <c r="U289" s="608"/>
      <c r="V289" s="608"/>
      <c r="W289" s="608"/>
      <c r="X289" s="608"/>
      <c r="Y289" s="608"/>
      <c r="Z289" s="608"/>
      <c r="AA289" s="608"/>
    </row>
    <row r="290" spans="19:27" ht="15.75">
      <c r="S290" s="572">
        <v>71</v>
      </c>
      <c r="U290" s="609"/>
      <c r="V290" s="609"/>
      <c r="W290" s="609"/>
      <c r="X290" s="609"/>
      <c r="Y290" s="609"/>
      <c r="Z290" s="609"/>
      <c r="AA290" s="609"/>
    </row>
    <row r="291" spans="19:27">
      <c r="S291" s="572" t="s">
        <v>358</v>
      </c>
      <c r="U291" s="608"/>
      <c r="V291" s="608"/>
      <c r="W291" s="608"/>
      <c r="X291" s="608"/>
      <c r="Y291" s="608"/>
      <c r="Z291" s="608"/>
      <c r="AA291" s="608"/>
    </row>
    <row r="292" spans="19:27" ht="15.75">
      <c r="S292" s="572" t="s">
        <v>228</v>
      </c>
      <c r="U292" s="609"/>
      <c r="V292" s="609"/>
      <c r="W292" s="609"/>
      <c r="X292" s="609"/>
      <c r="Y292" s="609"/>
      <c r="Z292" s="609"/>
      <c r="AA292" s="609"/>
    </row>
    <row r="293" spans="19:27">
      <c r="S293" s="572" t="s">
        <v>428</v>
      </c>
      <c r="U293" s="608"/>
      <c r="V293" s="608"/>
      <c r="W293" s="608"/>
      <c r="X293" s="608"/>
      <c r="Y293" s="608"/>
      <c r="Z293" s="608"/>
      <c r="AA293" s="608"/>
    </row>
    <row r="294" spans="19:27" ht="15.75">
      <c r="S294" s="572" t="s">
        <v>360</v>
      </c>
      <c r="U294" s="609"/>
      <c r="V294" s="609"/>
      <c r="W294" s="609"/>
      <c r="X294" s="609"/>
      <c r="Y294" s="609"/>
      <c r="Z294" s="609"/>
      <c r="AA294" s="609"/>
    </row>
    <row r="295" spans="19:27">
      <c r="S295" s="574" t="s">
        <v>288</v>
      </c>
      <c r="U295" s="608"/>
      <c r="V295" s="608"/>
      <c r="W295" s="608"/>
      <c r="X295" s="608"/>
      <c r="Y295" s="608"/>
      <c r="Z295" s="608"/>
      <c r="AA295" s="608"/>
    </row>
    <row r="296" spans="19:27" ht="15.75">
      <c r="S296" s="572" t="s">
        <v>363</v>
      </c>
      <c r="U296" s="609"/>
      <c r="V296" s="609"/>
      <c r="W296" s="609"/>
      <c r="X296" s="609"/>
      <c r="Y296" s="609"/>
      <c r="Z296" s="609"/>
      <c r="AA296" s="609"/>
    </row>
    <row r="297" spans="19:27">
      <c r="S297" s="604">
        <v>72</v>
      </c>
      <c r="U297" s="608"/>
      <c r="V297" s="608"/>
      <c r="W297" s="608"/>
      <c r="X297" s="608"/>
      <c r="Y297" s="608"/>
      <c r="Z297" s="608"/>
      <c r="AA297" s="608"/>
    </row>
    <row r="298" spans="19:27" ht="15.75">
      <c r="S298" s="572" t="s">
        <v>347</v>
      </c>
      <c r="U298" s="609"/>
      <c r="V298" s="609"/>
      <c r="W298" s="609"/>
      <c r="X298" s="609"/>
      <c r="Y298" s="609"/>
      <c r="Z298" s="609"/>
      <c r="AA298" s="609"/>
    </row>
    <row r="299" spans="19:27">
      <c r="S299" s="572" t="s">
        <v>358</v>
      </c>
      <c r="U299" s="608"/>
      <c r="V299" s="608"/>
      <c r="W299" s="608"/>
      <c r="X299" s="608"/>
      <c r="Y299" s="608"/>
      <c r="Z299" s="608"/>
      <c r="AA299" s="608"/>
    </row>
    <row r="300" spans="19:27" ht="15.75">
      <c r="S300" s="572" t="s">
        <v>283</v>
      </c>
      <c r="U300" s="609"/>
      <c r="V300" s="609"/>
      <c r="W300" s="609"/>
      <c r="X300" s="609"/>
      <c r="Y300" s="609"/>
      <c r="Z300" s="609"/>
      <c r="AA300" s="609"/>
    </row>
    <row r="301" spans="19:27">
      <c r="S301" s="572" t="s">
        <v>429</v>
      </c>
      <c r="U301" s="608"/>
      <c r="V301" s="608"/>
      <c r="W301" s="608"/>
      <c r="X301" s="608"/>
      <c r="Y301" s="608"/>
      <c r="Z301" s="608"/>
      <c r="AA301" s="608"/>
    </row>
    <row r="302" spans="19:27" ht="15.75">
      <c r="S302" s="572" t="s">
        <v>360</v>
      </c>
      <c r="U302" s="609"/>
      <c r="V302" s="609"/>
      <c r="W302" s="609"/>
      <c r="X302" s="609"/>
      <c r="Y302" s="609"/>
      <c r="Z302" s="609"/>
      <c r="AA302" s="609"/>
    </row>
    <row r="303" spans="19:27">
      <c r="S303" s="572" t="s">
        <v>289</v>
      </c>
      <c r="U303" s="608"/>
      <c r="V303" s="608"/>
      <c r="W303" s="608"/>
      <c r="X303" s="608"/>
      <c r="Y303" s="608"/>
      <c r="Z303" s="608"/>
      <c r="AA303" s="608"/>
    </row>
    <row r="304" spans="19:27" ht="15.75">
      <c r="S304" s="572" t="s">
        <v>430</v>
      </c>
      <c r="U304" s="609"/>
      <c r="V304" s="609"/>
      <c r="W304" s="609"/>
      <c r="X304" s="609"/>
      <c r="Y304" s="609"/>
      <c r="Z304" s="609"/>
      <c r="AA304" s="609"/>
    </row>
    <row r="305" spans="19:27">
      <c r="S305" s="572">
        <v>73</v>
      </c>
      <c r="U305" s="608"/>
      <c r="V305" s="608"/>
      <c r="W305" s="608"/>
      <c r="X305" s="608"/>
      <c r="Y305" s="608"/>
      <c r="Z305" s="608"/>
      <c r="AA305" s="608"/>
    </row>
    <row r="306" spans="19:27" ht="15.75">
      <c r="S306" s="572" t="s">
        <v>358</v>
      </c>
      <c r="U306" s="609"/>
      <c r="V306" s="609"/>
      <c r="W306" s="609"/>
      <c r="X306" s="609"/>
      <c r="Y306" s="609"/>
      <c r="Z306" s="609"/>
      <c r="AA306" s="609"/>
    </row>
    <row r="307" spans="19:27">
      <c r="S307" s="572" t="s">
        <v>284</v>
      </c>
      <c r="U307" s="608"/>
      <c r="V307" s="608"/>
      <c r="W307" s="608"/>
      <c r="X307" s="608"/>
      <c r="Y307" s="608"/>
      <c r="Z307" s="608"/>
      <c r="AA307" s="608"/>
    </row>
    <row r="308" spans="19:27" ht="15.75">
      <c r="S308" s="572" t="s">
        <v>431</v>
      </c>
      <c r="U308" s="609"/>
      <c r="V308" s="609"/>
      <c r="W308" s="609"/>
      <c r="X308" s="609"/>
      <c r="Y308" s="609"/>
      <c r="Z308" s="609"/>
      <c r="AA308" s="609"/>
    </row>
    <row r="309" spans="19:27">
      <c r="S309" s="572" t="s">
        <v>360</v>
      </c>
      <c r="U309" s="608"/>
      <c r="V309" s="608"/>
      <c r="W309" s="608"/>
      <c r="X309" s="608"/>
      <c r="Y309" s="608"/>
      <c r="Z309" s="608"/>
      <c r="AA309" s="608"/>
    </row>
    <row r="310" spans="19:27" ht="15.75">
      <c r="S310" s="574" t="s">
        <v>290</v>
      </c>
      <c r="U310" s="609"/>
      <c r="V310" s="609"/>
      <c r="W310" s="609"/>
      <c r="X310" s="609"/>
      <c r="Y310" s="609"/>
      <c r="Z310" s="609"/>
      <c r="AA310" s="609"/>
    </row>
    <row r="311" spans="19:27">
      <c r="S311" s="572" t="s">
        <v>432</v>
      </c>
      <c r="U311" s="608"/>
      <c r="V311" s="608"/>
      <c r="W311" s="608"/>
      <c r="X311" s="608"/>
      <c r="Y311" s="608"/>
      <c r="Z311" s="608"/>
      <c r="AA311" s="608"/>
    </row>
    <row r="312" spans="19:27" ht="15.75">
      <c r="S312" s="604">
        <v>73</v>
      </c>
      <c r="U312" s="609"/>
      <c r="V312" s="609"/>
      <c r="W312" s="609"/>
      <c r="X312" s="609"/>
      <c r="Y312" s="609"/>
      <c r="Z312" s="609"/>
      <c r="AA312" s="609"/>
    </row>
    <row r="313" spans="19:27">
      <c r="S313" s="611" t="s">
        <v>348</v>
      </c>
      <c r="U313" s="608"/>
      <c r="V313" s="608"/>
      <c r="W313" s="608"/>
      <c r="X313" s="608"/>
      <c r="Y313" s="608"/>
      <c r="Z313" s="608"/>
      <c r="AA313" s="608"/>
    </row>
    <row r="314" spans="19:27" ht="15.75">
      <c r="S314" s="572" t="s">
        <v>358</v>
      </c>
      <c r="U314" s="609"/>
      <c r="V314" s="609"/>
      <c r="W314" s="609"/>
      <c r="X314" s="609"/>
      <c r="Y314" s="609"/>
      <c r="Z314" s="609"/>
      <c r="AA314" s="609"/>
    </row>
    <row r="315" spans="19:27">
      <c r="S315" s="572" t="s">
        <v>291</v>
      </c>
      <c r="U315" s="608"/>
      <c r="V315" s="608"/>
      <c r="W315" s="608"/>
      <c r="X315" s="608"/>
      <c r="Y315" s="608"/>
      <c r="Z315" s="608"/>
      <c r="AA315" s="608"/>
    </row>
    <row r="316" spans="19:27" ht="15.75">
      <c r="S316" s="572" t="s">
        <v>433</v>
      </c>
      <c r="U316" s="609"/>
      <c r="V316" s="609"/>
      <c r="W316" s="609"/>
      <c r="X316" s="609"/>
      <c r="Y316" s="609"/>
      <c r="Z316" s="609"/>
      <c r="AA316" s="609"/>
    </row>
    <row r="317" spans="19:27">
      <c r="S317" s="572" t="s">
        <v>360</v>
      </c>
      <c r="U317" s="608"/>
      <c r="V317" s="608"/>
      <c r="W317" s="608"/>
      <c r="X317" s="608"/>
      <c r="Y317" s="608"/>
      <c r="Z317" s="608"/>
      <c r="AA317" s="608"/>
    </row>
    <row r="318" spans="19:27" ht="15.75">
      <c r="S318" s="572" t="s">
        <v>297</v>
      </c>
      <c r="U318" s="609"/>
      <c r="V318" s="609"/>
      <c r="W318" s="609"/>
      <c r="X318" s="609"/>
      <c r="Y318" s="609"/>
      <c r="Z318" s="609"/>
      <c r="AA318" s="609"/>
    </row>
    <row r="319" spans="19:27">
      <c r="S319" s="572" t="s">
        <v>434</v>
      </c>
      <c r="U319" s="608"/>
      <c r="V319" s="608"/>
      <c r="W319" s="608"/>
      <c r="X319" s="608"/>
      <c r="Y319" s="608"/>
      <c r="Z319" s="608"/>
      <c r="AA319" s="608"/>
    </row>
    <row r="320" spans="19:27" ht="15.75">
      <c r="S320" s="572">
        <v>73</v>
      </c>
      <c r="U320" s="609"/>
      <c r="V320" s="609"/>
      <c r="W320" s="609"/>
      <c r="X320" s="609"/>
      <c r="Y320" s="609"/>
      <c r="Z320" s="609"/>
      <c r="AA320" s="609"/>
    </row>
    <row r="321" spans="19:27">
      <c r="S321" s="572" t="s">
        <v>358</v>
      </c>
      <c r="U321" s="608"/>
      <c r="V321" s="608"/>
      <c r="W321" s="608"/>
      <c r="X321" s="608"/>
      <c r="Y321" s="608"/>
      <c r="Z321" s="608"/>
      <c r="AA321" s="608"/>
    </row>
    <row r="322" spans="19:27" ht="15.75">
      <c r="S322" s="572" t="s">
        <v>292</v>
      </c>
      <c r="U322" s="609"/>
      <c r="V322" s="609"/>
      <c r="W322" s="609"/>
      <c r="X322" s="609"/>
      <c r="Y322" s="609"/>
      <c r="Z322" s="609"/>
      <c r="AA322" s="609"/>
    </row>
    <row r="323" spans="19:27">
      <c r="S323" s="572" t="s">
        <v>393</v>
      </c>
      <c r="U323" s="608"/>
      <c r="V323" s="608"/>
      <c r="W323" s="608"/>
      <c r="X323" s="608"/>
      <c r="Y323" s="608"/>
      <c r="Z323" s="608"/>
      <c r="AA323" s="608"/>
    </row>
    <row r="324" spans="19:27" ht="15.75">
      <c r="S324" s="572">
        <v>73</v>
      </c>
      <c r="U324" s="609"/>
      <c r="V324" s="609"/>
      <c r="W324" s="609"/>
      <c r="X324" s="609"/>
      <c r="Y324" s="609"/>
      <c r="Z324" s="609"/>
      <c r="AA324" s="609"/>
    </row>
    <row r="325" spans="19:27">
      <c r="S325" s="574" t="s">
        <v>349</v>
      </c>
      <c r="U325" s="608"/>
      <c r="V325" s="608"/>
      <c r="W325" s="608"/>
      <c r="X325" s="608"/>
      <c r="Y325" s="608"/>
      <c r="Z325" s="608"/>
      <c r="AA325" s="608"/>
    </row>
    <row r="326" spans="19:27" ht="15.75">
      <c r="S326" s="572" t="s">
        <v>360</v>
      </c>
      <c r="U326" s="609"/>
      <c r="V326" s="609"/>
      <c r="W326" s="609"/>
      <c r="X326" s="609"/>
      <c r="Y326" s="609"/>
      <c r="Z326" s="609"/>
      <c r="AA326" s="609"/>
    </row>
    <row r="327" spans="19:27">
      <c r="S327" s="572" t="s">
        <v>298</v>
      </c>
      <c r="U327" s="608"/>
      <c r="V327" s="608"/>
      <c r="W327" s="608"/>
      <c r="X327" s="608"/>
      <c r="Y327" s="608"/>
      <c r="Z327" s="608"/>
      <c r="AA327" s="608"/>
    </row>
    <row r="328" spans="19:27" ht="15.75">
      <c r="S328" s="572" t="s">
        <v>435</v>
      </c>
      <c r="U328" s="609"/>
      <c r="V328" s="609"/>
      <c r="W328" s="609"/>
      <c r="X328" s="609"/>
      <c r="Y328" s="609"/>
      <c r="Z328" s="609"/>
      <c r="AA328" s="609"/>
    </row>
    <row r="329" spans="19:27">
      <c r="S329" s="572" t="s">
        <v>358</v>
      </c>
      <c r="U329" s="608"/>
      <c r="V329" s="608"/>
      <c r="W329" s="608"/>
      <c r="X329" s="608"/>
      <c r="Y329" s="608"/>
      <c r="Z329" s="608"/>
      <c r="AA329" s="608"/>
    </row>
    <row r="330" spans="19:27" ht="15.75">
      <c r="S330" s="572" t="s">
        <v>293</v>
      </c>
      <c r="U330" s="609"/>
      <c r="V330" s="609"/>
      <c r="W330" s="609"/>
      <c r="X330" s="609"/>
      <c r="Y330" s="609"/>
      <c r="Z330" s="609"/>
      <c r="AA330" s="609"/>
    </row>
    <row r="331" spans="19:27">
      <c r="S331" s="572" t="s">
        <v>389</v>
      </c>
      <c r="U331" s="608"/>
      <c r="V331" s="608"/>
      <c r="W331" s="608"/>
      <c r="X331" s="608"/>
      <c r="Y331" s="608"/>
      <c r="Z331" s="608"/>
      <c r="AA331" s="608"/>
    </row>
    <row r="332" spans="19:27" ht="15.75">
      <c r="S332" s="572">
        <v>72</v>
      </c>
      <c r="U332" s="609"/>
      <c r="V332" s="609"/>
      <c r="W332" s="609"/>
      <c r="X332" s="609"/>
      <c r="Y332" s="609"/>
      <c r="Z332" s="609"/>
      <c r="AA332" s="609"/>
    </row>
    <row r="333" spans="19:27">
      <c r="S333" s="572" t="s">
        <v>360</v>
      </c>
      <c r="U333" s="608"/>
      <c r="V333" s="608"/>
      <c r="W333" s="608"/>
      <c r="X333" s="608"/>
      <c r="Y333" s="608"/>
      <c r="Z333" s="608"/>
      <c r="AA333" s="608"/>
    </row>
    <row r="334" spans="19:27" ht="15.75">
      <c r="S334" s="572" t="s">
        <v>299</v>
      </c>
      <c r="U334" s="609"/>
      <c r="V334" s="609"/>
      <c r="W334" s="609"/>
      <c r="X334" s="609"/>
      <c r="Y334" s="609"/>
      <c r="Z334" s="609"/>
      <c r="AA334" s="609"/>
    </row>
    <row r="335" spans="19:27">
      <c r="S335" s="572" t="s">
        <v>436</v>
      </c>
      <c r="U335" s="608"/>
      <c r="V335" s="608"/>
      <c r="W335" s="608"/>
      <c r="X335" s="608"/>
      <c r="Y335" s="608"/>
      <c r="Z335" s="608"/>
      <c r="AA335" s="608"/>
    </row>
    <row r="336" spans="19:27" ht="15.75">
      <c r="S336" s="572" t="s">
        <v>358</v>
      </c>
      <c r="U336" s="609"/>
      <c r="V336" s="609"/>
      <c r="W336" s="609"/>
      <c r="X336" s="609"/>
      <c r="Y336" s="609"/>
      <c r="Z336" s="609"/>
      <c r="AA336" s="609"/>
    </row>
    <row r="337" spans="19:27">
      <c r="S337" s="572" t="s">
        <v>294</v>
      </c>
      <c r="U337" s="608"/>
      <c r="V337" s="608"/>
      <c r="W337" s="608"/>
      <c r="X337" s="608"/>
      <c r="Y337" s="608"/>
      <c r="Z337" s="608"/>
      <c r="AA337" s="608"/>
    </row>
    <row r="338" spans="19:27" ht="15.75">
      <c r="S338" s="572" t="s">
        <v>437</v>
      </c>
      <c r="U338" s="609"/>
      <c r="V338" s="609"/>
      <c r="W338" s="609"/>
      <c r="X338" s="609"/>
      <c r="Y338" s="609"/>
      <c r="Z338" s="609"/>
      <c r="AA338" s="609"/>
    </row>
    <row r="339" spans="19:27">
      <c r="S339" s="604">
        <v>71</v>
      </c>
      <c r="U339" s="608"/>
      <c r="V339" s="608"/>
      <c r="W339" s="608"/>
      <c r="X339" s="608"/>
      <c r="Y339" s="608"/>
      <c r="Z339" s="608"/>
      <c r="AA339" s="608"/>
    </row>
    <row r="340" spans="19:27" ht="15.75">
      <c r="S340" s="574" t="s">
        <v>350</v>
      </c>
      <c r="U340" s="609"/>
      <c r="V340" s="609"/>
      <c r="W340" s="609"/>
      <c r="X340" s="609"/>
      <c r="Y340" s="609"/>
      <c r="Z340" s="609"/>
      <c r="AA340" s="609"/>
    </row>
    <row r="341" spans="19:27">
      <c r="S341" s="572" t="s">
        <v>360</v>
      </c>
      <c r="U341" s="608"/>
      <c r="V341" s="608"/>
      <c r="W341" s="608"/>
      <c r="X341" s="608"/>
      <c r="Y341" s="608"/>
      <c r="Z341" s="608"/>
      <c r="AA341" s="608"/>
    </row>
    <row r="342" spans="19:27" ht="15.75">
      <c r="S342" s="572" t="s">
        <v>300</v>
      </c>
      <c r="U342" s="609"/>
      <c r="V342" s="609"/>
      <c r="W342" s="609"/>
      <c r="X342" s="609"/>
      <c r="Y342" s="609"/>
      <c r="Z342" s="609"/>
      <c r="AA342" s="609"/>
    </row>
    <row r="343" spans="19:27">
      <c r="S343" s="572" t="s">
        <v>438</v>
      </c>
      <c r="U343" s="608"/>
      <c r="V343" s="608"/>
      <c r="W343" s="608"/>
      <c r="X343" s="608"/>
      <c r="Y343" s="608"/>
      <c r="Z343" s="608"/>
      <c r="AA343" s="608"/>
    </row>
    <row r="344" spans="19:27" ht="15.75">
      <c r="S344" s="572" t="s">
        <v>358</v>
      </c>
      <c r="U344" s="609"/>
      <c r="V344" s="609"/>
      <c r="W344" s="609"/>
      <c r="X344" s="609"/>
      <c r="Y344" s="609"/>
      <c r="Z344" s="609"/>
      <c r="AA344" s="609"/>
    </row>
    <row r="345" spans="19:27">
      <c r="S345" s="572" t="s">
        <v>295</v>
      </c>
      <c r="U345" s="608"/>
      <c r="V345" s="608"/>
      <c r="W345" s="608"/>
      <c r="X345" s="608"/>
      <c r="Y345" s="608"/>
      <c r="Z345" s="608"/>
      <c r="AA345" s="608"/>
    </row>
    <row r="346" spans="19:27" ht="15.75">
      <c r="S346" s="572" t="s">
        <v>362</v>
      </c>
      <c r="U346" s="609"/>
      <c r="V346" s="609"/>
      <c r="W346" s="609"/>
      <c r="X346" s="609"/>
      <c r="Y346" s="609"/>
      <c r="Z346" s="609"/>
      <c r="AA346" s="609"/>
    </row>
    <row r="347" spans="19:27">
      <c r="S347" s="572">
        <v>70</v>
      </c>
      <c r="U347" s="608"/>
      <c r="V347" s="608"/>
      <c r="W347" s="608"/>
      <c r="X347" s="608"/>
      <c r="Y347" s="608"/>
      <c r="Z347" s="608"/>
      <c r="AA347" s="608"/>
    </row>
    <row r="348" spans="19:27" ht="15.75">
      <c r="S348" s="572" t="s">
        <v>360</v>
      </c>
      <c r="U348" s="609"/>
      <c r="V348" s="609"/>
      <c r="W348" s="609"/>
      <c r="X348" s="609"/>
      <c r="Y348" s="609"/>
      <c r="Z348" s="609"/>
      <c r="AA348" s="609"/>
    </row>
    <row r="349" spans="19:27">
      <c r="S349" s="572" t="s">
        <v>301</v>
      </c>
      <c r="U349" s="608"/>
      <c r="V349" s="608"/>
      <c r="W349" s="608"/>
      <c r="X349" s="608"/>
      <c r="Y349" s="608"/>
      <c r="Z349" s="608"/>
      <c r="AA349" s="608"/>
    </row>
    <row r="350" spans="19:27" ht="15.75">
      <c r="S350" s="572" t="s">
        <v>439</v>
      </c>
      <c r="U350" s="609"/>
      <c r="V350" s="609"/>
      <c r="W350" s="609"/>
      <c r="X350" s="609"/>
      <c r="Y350" s="609"/>
      <c r="Z350" s="609"/>
      <c r="AA350" s="609"/>
    </row>
    <row r="351" spans="19:27">
      <c r="S351" s="572" t="s">
        <v>358</v>
      </c>
      <c r="U351" s="608"/>
      <c r="V351" s="608"/>
      <c r="W351" s="608"/>
      <c r="X351" s="608"/>
      <c r="Y351" s="608"/>
      <c r="Z351" s="608"/>
      <c r="AA351" s="608"/>
    </row>
    <row r="352" spans="19:27" ht="15.75">
      <c r="S352" s="572" t="s">
        <v>296</v>
      </c>
      <c r="U352" s="609"/>
      <c r="V352" s="609"/>
      <c r="W352" s="609"/>
      <c r="X352" s="609"/>
      <c r="Y352" s="609"/>
      <c r="Z352" s="609"/>
      <c r="AA352" s="609"/>
    </row>
    <row r="353" spans="19:27">
      <c r="S353" s="572" t="s">
        <v>391</v>
      </c>
      <c r="U353" s="608"/>
      <c r="V353" s="608"/>
      <c r="W353" s="608"/>
      <c r="X353" s="608"/>
      <c r="Y353" s="608"/>
      <c r="Z353" s="608"/>
      <c r="AA353" s="608"/>
    </row>
    <row r="354" spans="19:27" ht="15.75">
      <c r="S354" s="604">
        <v>68</v>
      </c>
      <c r="U354" s="609"/>
      <c r="V354" s="609"/>
      <c r="W354" s="609"/>
      <c r="X354" s="609"/>
      <c r="Y354" s="609"/>
      <c r="Z354" s="609"/>
      <c r="AA354" s="609"/>
    </row>
    <row r="355" spans="19:27">
      <c r="S355" s="574" t="s">
        <v>351</v>
      </c>
      <c r="U355" s="608"/>
      <c r="V355" s="608"/>
      <c r="W355" s="608"/>
      <c r="X355" s="608"/>
      <c r="Y355" s="608"/>
      <c r="Z355" s="608"/>
      <c r="AA355" s="608"/>
    </row>
    <row r="356" spans="19:27" ht="15.75">
      <c r="S356" s="572" t="s">
        <v>360</v>
      </c>
      <c r="U356" s="609"/>
      <c r="V356" s="609"/>
      <c r="W356" s="609"/>
      <c r="X356" s="609"/>
      <c r="Y356" s="609"/>
      <c r="Z356" s="609"/>
      <c r="AA356" s="609"/>
    </row>
    <row r="357" spans="19:27">
      <c r="S357" s="572" t="s">
        <v>308</v>
      </c>
      <c r="U357" s="608"/>
      <c r="V357" s="608"/>
      <c r="W357" s="608"/>
      <c r="X357" s="608"/>
      <c r="Y357" s="608"/>
      <c r="Z357" s="608"/>
      <c r="AA357" s="608"/>
    </row>
    <row r="358" spans="19:27" ht="15.75">
      <c r="S358" s="572" t="s">
        <v>440</v>
      </c>
      <c r="U358" s="609"/>
      <c r="V358" s="609"/>
      <c r="W358" s="609"/>
      <c r="X358" s="609"/>
      <c r="Y358" s="609"/>
      <c r="Z358" s="609"/>
      <c r="AA358" s="609"/>
    </row>
    <row r="359" spans="19:27">
      <c r="S359" s="572" t="s">
        <v>358</v>
      </c>
      <c r="U359" s="608"/>
      <c r="V359" s="608"/>
      <c r="W359" s="608"/>
      <c r="X359" s="608"/>
      <c r="Y359" s="608"/>
      <c r="Z359" s="608"/>
      <c r="AA359" s="608"/>
    </row>
    <row r="360" spans="19:27" ht="15.75">
      <c r="S360" s="572" t="s">
        <v>302</v>
      </c>
      <c r="U360" s="609"/>
      <c r="V360" s="609"/>
      <c r="W360" s="609"/>
      <c r="X360" s="609"/>
      <c r="Y360" s="609"/>
      <c r="Z360" s="609"/>
      <c r="AA360" s="609"/>
    </row>
    <row r="361" spans="19:27">
      <c r="S361" s="572" t="s">
        <v>441</v>
      </c>
      <c r="U361" s="608"/>
      <c r="V361" s="608"/>
      <c r="W361" s="608"/>
      <c r="X361" s="608"/>
      <c r="Y361" s="608"/>
      <c r="Z361" s="608"/>
      <c r="AA361" s="608"/>
    </row>
    <row r="362" spans="19:27" ht="15.75">
      <c r="S362" s="572">
        <v>66</v>
      </c>
      <c r="U362" s="609"/>
      <c r="V362" s="609"/>
      <c r="W362" s="609"/>
      <c r="X362" s="609"/>
      <c r="Y362" s="609"/>
      <c r="Z362" s="609"/>
      <c r="AA362" s="609"/>
    </row>
    <row r="363" spans="19:27">
      <c r="S363" s="572" t="s">
        <v>360</v>
      </c>
      <c r="U363" s="608"/>
      <c r="V363" s="608"/>
      <c r="W363" s="608"/>
      <c r="X363" s="608"/>
      <c r="Y363" s="608"/>
      <c r="Z363" s="608"/>
      <c r="AA363" s="608"/>
    </row>
    <row r="364" spans="19:27" ht="15.75">
      <c r="S364" s="572" t="s">
        <v>309</v>
      </c>
      <c r="U364" s="609"/>
      <c r="V364" s="609"/>
      <c r="W364" s="609"/>
      <c r="X364" s="609"/>
      <c r="Y364" s="609"/>
      <c r="Z364" s="609"/>
      <c r="AA364" s="609"/>
    </row>
    <row r="365" spans="19:27">
      <c r="S365" s="572" t="s">
        <v>442</v>
      </c>
      <c r="U365" s="608"/>
      <c r="V365" s="608"/>
      <c r="W365" s="608"/>
      <c r="X365" s="608"/>
      <c r="Y365" s="608"/>
      <c r="Z365" s="608"/>
      <c r="AA365" s="608"/>
    </row>
    <row r="366" spans="19:27" ht="15.75">
      <c r="S366" s="572" t="s">
        <v>358</v>
      </c>
      <c r="U366" s="609"/>
      <c r="V366" s="609"/>
      <c r="W366" s="609"/>
      <c r="X366" s="609"/>
      <c r="Y366" s="609"/>
      <c r="Z366" s="609"/>
      <c r="AA366" s="609"/>
    </row>
    <row r="367" spans="19:27">
      <c r="S367" s="572" t="s">
        <v>303</v>
      </c>
      <c r="U367" s="608"/>
      <c r="V367" s="608"/>
      <c r="W367" s="608"/>
      <c r="X367" s="608"/>
      <c r="Y367" s="608"/>
      <c r="Z367" s="608"/>
      <c r="AA367" s="608"/>
    </row>
    <row r="368" spans="19:27" ht="15.75">
      <c r="S368" s="572" t="s">
        <v>443</v>
      </c>
      <c r="U368" s="609"/>
      <c r="V368" s="609"/>
      <c r="W368" s="609"/>
      <c r="X368" s="609"/>
      <c r="Y368" s="609"/>
      <c r="Z368" s="609"/>
      <c r="AA368" s="609"/>
    </row>
    <row r="369" spans="19:27">
      <c r="S369" s="604">
        <v>64</v>
      </c>
      <c r="U369" s="608"/>
      <c r="V369" s="608"/>
      <c r="W369" s="608"/>
      <c r="X369" s="608"/>
      <c r="Y369" s="608"/>
      <c r="Z369" s="608"/>
      <c r="AA369" s="608"/>
    </row>
    <row r="370" spans="19:27" ht="15.75">
      <c r="S370" s="574" t="s">
        <v>352</v>
      </c>
      <c r="U370" s="609"/>
      <c r="V370" s="609"/>
      <c r="W370" s="609"/>
      <c r="X370" s="609"/>
      <c r="Y370" s="609"/>
      <c r="Z370" s="609"/>
      <c r="AA370" s="609"/>
    </row>
    <row r="371" spans="19:27">
      <c r="S371" s="572" t="s">
        <v>360</v>
      </c>
      <c r="U371" s="608"/>
      <c r="V371" s="608"/>
      <c r="W371" s="608"/>
      <c r="X371" s="608"/>
      <c r="Y371" s="608"/>
      <c r="Z371" s="608"/>
      <c r="AA371" s="608"/>
    </row>
    <row r="372" spans="19:27" ht="15.75">
      <c r="S372" s="572" t="s">
        <v>310</v>
      </c>
      <c r="U372" s="609"/>
      <c r="V372" s="609"/>
      <c r="W372" s="609"/>
      <c r="X372" s="609"/>
      <c r="Y372" s="609"/>
      <c r="Z372" s="609"/>
      <c r="AA372" s="609"/>
    </row>
    <row r="373" spans="19:27">
      <c r="S373" s="572" t="s">
        <v>397</v>
      </c>
      <c r="U373" s="608"/>
      <c r="V373" s="608"/>
      <c r="W373" s="608"/>
      <c r="X373" s="608"/>
      <c r="Y373" s="608"/>
      <c r="Z373" s="608"/>
      <c r="AA373" s="608"/>
    </row>
    <row r="374" spans="19:27" ht="15.75">
      <c r="S374" s="572" t="s">
        <v>358</v>
      </c>
      <c r="U374" s="609"/>
      <c r="V374" s="609"/>
      <c r="W374" s="609"/>
      <c r="X374" s="609"/>
      <c r="Y374" s="609"/>
      <c r="Z374" s="609"/>
      <c r="AA374" s="609"/>
    </row>
    <row r="375" spans="19:27">
      <c r="S375" s="572" t="s">
        <v>304</v>
      </c>
      <c r="U375" s="608"/>
      <c r="V375" s="608"/>
      <c r="W375" s="608"/>
      <c r="X375" s="608"/>
      <c r="Y375" s="608"/>
      <c r="Z375" s="608"/>
      <c r="AA375" s="608"/>
    </row>
    <row r="376" spans="19:27" ht="15.75">
      <c r="S376" s="572" t="s">
        <v>424</v>
      </c>
      <c r="U376" s="609"/>
      <c r="V376" s="609"/>
      <c r="W376" s="609"/>
      <c r="X376" s="609"/>
      <c r="Y376" s="609"/>
      <c r="Z376" s="609"/>
      <c r="AA376" s="609"/>
    </row>
    <row r="377" spans="19:27">
      <c r="S377" s="572">
        <v>61</v>
      </c>
      <c r="U377" s="608"/>
      <c r="V377" s="608"/>
      <c r="W377" s="608"/>
      <c r="X377" s="608"/>
      <c r="Y377" s="608"/>
      <c r="Z377" s="608"/>
      <c r="AA377" s="608"/>
    </row>
    <row r="378" spans="19:27" ht="15.75">
      <c r="S378" s="572" t="s">
        <v>360</v>
      </c>
      <c r="U378" s="609"/>
      <c r="V378" s="609"/>
      <c r="W378" s="609"/>
      <c r="X378" s="609"/>
      <c r="Y378" s="609"/>
      <c r="Z378" s="609"/>
      <c r="AA378" s="609"/>
    </row>
    <row r="379" spans="19:27">
      <c r="S379" s="572" t="s">
        <v>311</v>
      </c>
      <c r="U379" s="608"/>
      <c r="V379" s="608"/>
      <c r="W379" s="608"/>
      <c r="X379" s="608"/>
      <c r="Y379" s="608"/>
      <c r="Z379" s="608"/>
      <c r="AA379" s="608"/>
    </row>
    <row r="380" spans="19:27" ht="15.75">
      <c r="S380" s="572" t="s">
        <v>421</v>
      </c>
      <c r="U380" s="609"/>
      <c r="V380" s="609"/>
      <c r="W380" s="609"/>
      <c r="X380" s="609"/>
      <c r="Y380" s="609"/>
      <c r="Z380" s="609"/>
      <c r="AA380" s="609"/>
    </row>
    <row r="381" spans="19:27">
      <c r="S381" s="572" t="s">
        <v>358</v>
      </c>
      <c r="U381" s="608"/>
      <c r="V381" s="608"/>
      <c r="W381" s="608"/>
      <c r="X381" s="608"/>
      <c r="Y381" s="608"/>
      <c r="Z381" s="608"/>
      <c r="AA381" s="608"/>
    </row>
    <row r="382" spans="19:27" ht="15.75">
      <c r="S382" s="572" t="s">
        <v>305</v>
      </c>
      <c r="U382" s="609"/>
      <c r="V382" s="609"/>
      <c r="W382" s="609"/>
      <c r="X382" s="609"/>
      <c r="Y382" s="609"/>
      <c r="Z382" s="609"/>
      <c r="AA382" s="609"/>
    </row>
    <row r="383" spans="19:27">
      <c r="S383" s="572" t="s">
        <v>394</v>
      </c>
      <c r="U383" s="608"/>
      <c r="V383" s="608"/>
      <c r="W383" s="608"/>
      <c r="X383" s="608"/>
      <c r="Y383" s="608"/>
      <c r="Z383" s="608"/>
      <c r="AA383" s="608"/>
    </row>
    <row r="384" spans="19:27" ht="15.75">
      <c r="S384" s="604">
        <v>59</v>
      </c>
      <c r="U384" s="609"/>
      <c r="V384" s="609"/>
      <c r="W384" s="609"/>
      <c r="X384" s="609"/>
      <c r="Y384" s="609"/>
      <c r="Z384" s="609"/>
      <c r="AA384" s="609"/>
    </row>
    <row r="385" spans="19:27">
      <c r="S385" s="574" t="s">
        <v>353</v>
      </c>
      <c r="U385" s="608"/>
      <c r="V385" s="608"/>
      <c r="W385" s="608"/>
      <c r="X385" s="608"/>
      <c r="Y385" s="608"/>
      <c r="Z385" s="608"/>
      <c r="AA385" s="608"/>
    </row>
    <row r="386" spans="19:27" ht="15.75">
      <c r="S386" s="572" t="s">
        <v>360</v>
      </c>
      <c r="U386" s="609"/>
      <c r="V386" s="609"/>
      <c r="W386" s="609"/>
      <c r="X386" s="609"/>
      <c r="Y386" s="609"/>
      <c r="Z386" s="609"/>
      <c r="AA386" s="609"/>
    </row>
    <row r="387" spans="19:27">
      <c r="S387" s="572" t="s">
        <v>312</v>
      </c>
      <c r="U387" s="608"/>
      <c r="V387" s="608"/>
      <c r="W387" s="608"/>
      <c r="X387" s="608"/>
      <c r="Y387" s="608"/>
      <c r="Z387" s="608"/>
      <c r="AA387" s="608"/>
    </row>
    <row r="388" spans="19:27" ht="15.75">
      <c r="S388" s="572" t="s">
        <v>444</v>
      </c>
      <c r="U388" s="609"/>
      <c r="V388" s="609"/>
      <c r="W388" s="609"/>
      <c r="X388" s="609"/>
      <c r="Y388" s="609"/>
      <c r="Z388" s="609"/>
      <c r="AA388" s="609"/>
    </row>
    <row r="389" spans="19:27">
      <c r="S389" s="572" t="s">
        <v>358</v>
      </c>
      <c r="U389" s="608"/>
      <c r="V389" s="608"/>
      <c r="W389" s="608"/>
      <c r="X389" s="608"/>
      <c r="Y389" s="608"/>
      <c r="Z389" s="608"/>
      <c r="AA389" s="608"/>
    </row>
    <row r="390" spans="19:27" ht="15.75">
      <c r="S390" s="572" t="s">
        <v>306</v>
      </c>
      <c r="U390" s="609"/>
      <c r="V390" s="609"/>
      <c r="W390" s="609"/>
      <c r="X390" s="609"/>
      <c r="Y390" s="609"/>
      <c r="Z390" s="609"/>
      <c r="AA390" s="609"/>
    </row>
    <row r="391" spans="19:27">
      <c r="S391" s="572" t="s">
        <v>391</v>
      </c>
      <c r="U391" s="608"/>
      <c r="V391" s="608"/>
      <c r="W391" s="608"/>
      <c r="X391" s="608"/>
      <c r="Y391" s="608"/>
      <c r="Z391" s="608"/>
      <c r="AA391" s="608"/>
    </row>
    <row r="392" spans="19:27" ht="15.75">
      <c r="S392" s="572">
        <v>57</v>
      </c>
      <c r="U392" s="609"/>
      <c r="V392" s="609"/>
      <c r="W392" s="609"/>
      <c r="X392" s="609"/>
      <c r="Y392" s="609"/>
      <c r="Z392" s="609"/>
      <c r="AA392" s="609"/>
    </row>
    <row r="393" spans="19:27">
      <c r="S393" s="572" t="s">
        <v>360</v>
      </c>
      <c r="U393" s="608"/>
      <c r="V393" s="608"/>
      <c r="W393" s="608"/>
      <c r="X393" s="608"/>
      <c r="Y393" s="608"/>
      <c r="Z393" s="608"/>
      <c r="AA393" s="608"/>
    </row>
    <row r="394" spans="19:27" ht="15.75">
      <c r="S394" s="572" t="s">
        <v>313</v>
      </c>
      <c r="U394" s="609"/>
      <c r="V394" s="609"/>
      <c r="W394" s="609"/>
      <c r="X394" s="609"/>
      <c r="Y394" s="609"/>
      <c r="Z394" s="609"/>
      <c r="AA394" s="609"/>
    </row>
    <row r="395" spans="19:27">
      <c r="S395" s="572" t="s">
        <v>418</v>
      </c>
      <c r="U395" s="608"/>
      <c r="V395" s="608"/>
      <c r="W395" s="608"/>
      <c r="X395" s="608"/>
      <c r="Y395" s="608"/>
      <c r="Z395" s="608"/>
      <c r="AA395" s="608"/>
    </row>
    <row r="396" spans="19:27" ht="15.75">
      <c r="S396" s="574" t="s">
        <v>358</v>
      </c>
      <c r="U396" s="609"/>
      <c r="V396" s="609"/>
      <c r="W396" s="609"/>
      <c r="X396" s="609"/>
      <c r="Y396" s="609"/>
      <c r="Z396" s="609"/>
      <c r="AA396" s="609"/>
    </row>
    <row r="397" spans="19:27">
      <c r="S397" s="572" t="s">
        <v>307</v>
      </c>
      <c r="U397" s="608"/>
      <c r="V397" s="608"/>
      <c r="W397" s="608"/>
      <c r="X397" s="608"/>
      <c r="Y397" s="608"/>
      <c r="Z397" s="608"/>
      <c r="AA397" s="608"/>
    </row>
    <row r="398" spans="19:27" ht="15.75">
      <c r="S398" s="572" t="s">
        <v>445</v>
      </c>
      <c r="U398" s="609"/>
      <c r="V398" s="609"/>
      <c r="W398" s="609"/>
      <c r="X398" s="609"/>
      <c r="Y398" s="609"/>
      <c r="Z398" s="609"/>
      <c r="AA398" s="609"/>
    </row>
    <row r="399" spans="19:27">
      <c r="S399" s="604">
        <v>55</v>
      </c>
      <c r="U399" s="608"/>
      <c r="V399" s="608"/>
      <c r="W399" s="608"/>
      <c r="X399" s="608"/>
      <c r="Y399" s="608"/>
      <c r="Z399" s="608"/>
      <c r="AA399" s="608"/>
    </row>
    <row r="400" spans="19:27" ht="15.75">
      <c r="S400" s="572" t="s">
        <v>354</v>
      </c>
      <c r="U400" s="609"/>
      <c r="V400" s="609"/>
      <c r="W400" s="609"/>
      <c r="X400" s="609"/>
      <c r="Y400" s="609"/>
      <c r="Z400" s="609"/>
      <c r="AA400" s="609"/>
    </row>
    <row r="401" spans="19:27">
      <c r="S401" s="572" t="s">
        <v>360</v>
      </c>
      <c r="U401" s="608"/>
      <c r="V401" s="608"/>
      <c r="W401" s="608"/>
      <c r="X401" s="608"/>
      <c r="Y401" s="608"/>
      <c r="Z401" s="608"/>
      <c r="AA401" s="608"/>
    </row>
    <row r="402" spans="19:27" ht="15.75">
      <c r="S402" s="572" t="s">
        <v>319</v>
      </c>
      <c r="U402" s="609"/>
      <c r="V402" s="609"/>
      <c r="W402" s="609"/>
      <c r="X402" s="609"/>
      <c r="Y402" s="609"/>
      <c r="Z402" s="609"/>
      <c r="AA402" s="609"/>
    </row>
    <row r="403" spans="19:27">
      <c r="S403" s="572" t="s">
        <v>446</v>
      </c>
      <c r="U403" s="608"/>
      <c r="V403" s="608"/>
      <c r="W403" s="608"/>
      <c r="X403" s="608"/>
      <c r="Y403" s="608"/>
      <c r="Z403" s="608"/>
      <c r="AA403" s="608"/>
    </row>
    <row r="404" spans="19:27" ht="15.75">
      <c r="S404" s="572" t="s">
        <v>358</v>
      </c>
      <c r="U404" s="609"/>
      <c r="V404" s="609"/>
      <c r="W404" s="609"/>
      <c r="X404" s="609"/>
      <c r="Y404" s="609"/>
      <c r="Z404" s="609"/>
      <c r="AA404" s="609"/>
    </row>
    <row r="405" spans="19:27">
      <c r="S405" s="572" t="s">
        <v>314</v>
      </c>
      <c r="U405" s="608"/>
      <c r="V405" s="608"/>
      <c r="W405" s="608"/>
      <c r="X405" s="608"/>
      <c r="Y405" s="608"/>
      <c r="Z405" s="608"/>
      <c r="AA405" s="608"/>
    </row>
    <row r="406" spans="19:27" ht="15.75">
      <c r="S406" s="572" t="s">
        <v>396</v>
      </c>
      <c r="U406" s="609"/>
      <c r="V406" s="609"/>
      <c r="W406" s="609"/>
      <c r="X406" s="609"/>
      <c r="Y406" s="609"/>
      <c r="Z406" s="609"/>
      <c r="AA406" s="609"/>
    </row>
    <row r="407" spans="19:27">
      <c r="S407" s="572">
        <v>53</v>
      </c>
      <c r="U407" s="608"/>
      <c r="V407" s="608"/>
      <c r="W407" s="608"/>
      <c r="X407" s="608"/>
      <c r="Y407" s="608"/>
      <c r="Z407" s="608"/>
      <c r="AA407" s="608"/>
    </row>
    <row r="408" spans="19:27" ht="15.75">
      <c r="S408" s="572" t="s">
        <v>360</v>
      </c>
      <c r="U408" s="609"/>
      <c r="V408" s="609"/>
      <c r="W408" s="609"/>
      <c r="X408" s="609"/>
      <c r="Y408" s="609"/>
      <c r="Z408" s="609"/>
      <c r="AA408" s="609"/>
    </row>
    <row r="409" spans="19:27">
      <c r="S409" s="572" t="s">
        <v>320</v>
      </c>
      <c r="U409" s="608"/>
      <c r="V409" s="608"/>
      <c r="W409" s="608"/>
      <c r="X409" s="608"/>
      <c r="Y409" s="608"/>
      <c r="Z409" s="608"/>
      <c r="AA409" s="608"/>
    </row>
    <row r="410" spans="19:27" ht="15.75">
      <c r="S410" s="572" t="s">
        <v>444</v>
      </c>
      <c r="U410" s="609"/>
      <c r="V410" s="609"/>
      <c r="W410" s="609"/>
      <c r="X410" s="609"/>
      <c r="Y410" s="609"/>
      <c r="Z410" s="609"/>
      <c r="AA410" s="609"/>
    </row>
    <row r="411" spans="19:27">
      <c r="S411" s="574" t="s">
        <v>358</v>
      </c>
      <c r="U411" s="608"/>
      <c r="V411" s="608"/>
      <c r="W411" s="608"/>
      <c r="X411" s="608"/>
      <c r="Y411" s="608"/>
      <c r="Z411" s="608"/>
      <c r="AA411" s="608"/>
    </row>
    <row r="412" spans="19:27" ht="15.75">
      <c r="S412" s="572" t="s">
        <v>315</v>
      </c>
      <c r="U412" s="609"/>
      <c r="V412" s="609"/>
      <c r="W412" s="609"/>
      <c r="X412" s="609"/>
      <c r="Y412" s="609"/>
      <c r="Z412" s="609"/>
      <c r="AA412" s="609"/>
    </row>
    <row r="413" spans="19:27">
      <c r="S413" s="572" t="s">
        <v>447</v>
      </c>
      <c r="U413" s="608"/>
      <c r="V413" s="608"/>
      <c r="W413" s="608"/>
      <c r="X413" s="608"/>
      <c r="Y413" s="608"/>
      <c r="Z413" s="608"/>
      <c r="AA413" s="608"/>
    </row>
    <row r="414" spans="19:27" ht="15.75">
      <c r="S414" s="604">
        <v>52</v>
      </c>
      <c r="U414" s="609"/>
      <c r="V414" s="609"/>
      <c r="W414" s="609"/>
      <c r="X414" s="609"/>
      <c r="Y414" s="609"/>
      <c r="Z414" s="609"/>
      <c r="AA414" s="609"/>
    </row>
    <row r="415" spans="19:27">
      <c r="S415" s="572" t="s">
        <v>355</v>
      </c>
      <c r="U415" s="608"/>
      <c r="V415" s="608"/>
      <c r="W415" s="608"/>
      <c r="X415" s="608"/>
      <c r="Y415" s="608"/>
      <c r="Z415" s="608"/>
      <c r="AA415" s="608"/>
    </row>
    <row r="416" spans="19:27" ht="15.75">
      <c r="S416" s="572" t="s">
        <v>360</v>
      </c>
      <c r="U416" s="609"/>
      <c r="V416" s="609"/>
      <c r="W416" s="609"/>
      <c r="X416" s="609"/>
      <c r="Y416" s="609"/>
      <c r="Z416" s="609"/>
      <c r="AA416" s="609"/>
    </row>
    <row r="417" spans="19:27">
      <c r="S417" s="572" t="s">
        <v>454</v>
      </c>
      <c r="U417" s="608"/>
      <c r="V417" s="608"/>
      <c r="W417" s="608"/>
      <c r="X417" s="608"/>
      <c r="Y417" s="608"/>
      <c r="Z417" s="608"/>
      <c r="AA417" s="608"/>
    </row>
    <row r="418" spans="19:27" ht="15.75">
      <c r="S418" s="572" t="s">
        <v>448</v>
      </c>
      <c r="U418" s="609"/>
      <c r="V418" s="609"/>
      <c r="W418" s="609"/>
      <c r="X418" s="609"/>
      <c r="Y418" s="609"/>
      <c r="Z418" s="609"/>
      <c r="AA418" s="609"/>
    </row>
    <row r="419" spans="19:27">
      <c r="S419" s="572" t="s">
        <v>358</v>
      </c>
      <c r="U419" s="608"/>
      <c r="V419" s="608"/>
      <c r="W419" s="608"/>
      <c r="X419" s="608"/>
      <c r="Y419" s="608"/>
      <c r="Z419" s="608"/>
      <c r="AA419" s="608"/>
    </row>
    <row r="420" spans="19:27" ht="15.75">
      <c r="S420" s="572" t="s">
        <v>316</v>
      </c>
      <c r="U420" s="609"/>
      <c r="V420" s="609"/>
      <c r="W420" s="609"/>
      <c r="X420" s="609"/>
      <c r="Y420" s="609"/>
      <c r="Z420" s="609"/>
      <c r="AA420" s="609"/>
    </row>
    <row r="421" spans="19:27">
      <c r="S421" s="572" t="s">
        <v>417</v>
      </c>
      <c r="U421" s="608"/>
      <c r="V421" s="608"/>
      <c r="W421" s="608"/>
      <c r="X421" s="608"/>
      <c r="Y421" s="608"/>
      <c r="Z421" s="608"/>
      <c r="AA421" s="608"/>
    </row>
    <row r="422" spans="19:27" ht="15.75">
      <c r="S422" s="572">
        <v>53</v>
      </c>
      <c r="U422" s="609"/>
      <c r="V422" s="609"/>
      <c r="W422" s="609"/>
      <c r="X422" s="609"/>
      <c r="Y422" s="609"/>
      <c r="Z422" s="609"/>
      <c r="AA422" s="609"/>
    </row>
    <row r="423" spans="19:27">
      <c r="S423" s="572" t="s">
        <v>360</v>
      </c>
      <c r="U423" s="608"/>
      <c r="V423" s="608"/>
      <c r="W423" s="608"/>
      <c r="X423" s="608"/>
      <c r="Y423" s="608"/>
      <c r="Z423" s="608"/>
      <c r="AA423" s="608"/>
    </row>
    <row r="424" spans="19:27" ht="15.75">
      <c r="S424" s="572" t="s">
        <v>321</v>
      </c>
      <c r="U424" s="609"/>
      <c r="V424" s="609"/>
      <c r="W424" s="609"/>
      <c r="X424" s="609"/>
      <c r="Y424" s="609"/>
      <c r="Z424" s="609"/>
      <c r="AA424" s="609"/>
    </row>
    <row r="425" spans="19:27">
      <c r="S425" s="572" t="s">
        <v>444</v>
      </c>
      <c r="U425" s="608"/>
      <c r="V425" s="608"/>
      <c r="W425" s="608"/>
      <c r="X425" s="608"/>
      <c r="Y425" s="608"/>
      <c r="Z425" s="608"/>
      <c r="AA425" s="608"/>
    </row>
    <row r="426" spans="19:27" ht="15.75">
      <c r="S426" s="574" t="s">
        <v>356</v>
      </c>
      <c r="U426" s="609"/>
      <c r="V426" s="609"/>
      <c r="W426" s="609"/>
      <c r="X426" s="609"/>
      <c r="Y426" s="609"/>
      <c r="Z426" s="609"/>
      <c r="AA426" s="609"/>
    </row>
    <row r="427" spans="19:27">
      <c r="S427" s="572" t="s">
        <v>358</v>
      </c>
      <c r="U427" s="608"/>
      <c r="V427" s="608"/>
      <c r="W427" s="608"/>
      <c r="X427" s="608"/>
      <c r="Y427" s="608"/>
      <c r="Z427" s="608"/>
      <c r="AA427" s="608"/>
    </row>
    <row r="428" spans="19:27" ht="15.75">
      <c r="S428" s="572" t="s">
        <v>317</v>
      </c>
      <c r="U428" s="609"/>
      <c r="V428" s="609"/>
      <c r="W428" s="609"/>
      <c r="X428" s="609"/>
      <c r="Y428" s="609"/>
      <c r="Z428" s="609"/>
      <c r="AA428" s="609"/>
    </row>
    <row r="429" spans="19:27">
      <c r="S429" s="572" t="s">
        <v>449</v>
      </c>
      <c r="U429" s="608"/>
      <c r="V429" s="608"/>
      <c r="W429" s="608"/>
      <c r="X429" s="608"/>
      <c r="Y429" s="608"/>
      <c r="Z429" s="608"/>
      <c r="AA429" s="608"/>
    </row>
    <row r="430" spans="19:27" ht="15.75">
      <c r="S430" s="572" t="s">
        <v>360</v>
      </c>
      <c r="U430" s="609"/>
      <c r="V430" s="609"/>
      <c r="W430" s="609"/>
      <c r="X430" s="609"/>
      <c r="Y430" s="609"/>
      <c r="Z430" s="609"/>
      <c r="AA430" s="609"/>
    </row>
    <row r="431" spans="19:27">
      <c r="S431" s="572" t="s">
        <v>322</v>
      </c>
      <c r="U431" s="608"/>
      <c r="V431" s="608"/>
      <c r="W431" s="608"/>
      <c r="X431" s="608"/>
      <c r="Y431" s="608"/>
      <c r="Z431" s="608"/>
      <c r="AA431" s="608"/>
    </row>
    <row r="432" spans="19:27" ht="15.75">
      <c r="S432" s="572" t="s">
        <v>450</v>
      </c>
      <c r="U432" s="609"/>
      <c r="V432" s="609"/>
      <c r="W432" s="609"/>
      <c r="X432" s="609"/>
      <c r="Y432" s="609"/>
      <c r="Z432" s="609"/>
      <c r="AA432" s="609"/>
    </row>
    <row r="433" spans="19:27">
      <c r="S433" s="572">
        <v>54</v>
      </c>
      <c r="U433" s="608"/>
      <c r="V433" s="608"/>
      <c r="W433" s="608"/>
      <c r="X433" s="608"/>
      <c r="Y433" s="608"/>
      <c r="Z433" s="608"/>
      <c r="AA433" s="608"/>
    </row>
    <row r="434" spans="19:27" ht="15.75">
      <c r="S434" s="572" t="s">
        <v>358</v>
      </c>
      <c r="U434" s="609"/>
      <c r="V434" s="609"/>
      <c r="W434" s="609"/>
      <c r="X434" s="609"/>
      <c r="Y434" s="609"/>
      <c r="Z434" s="609"/>
      <c r="AA434" s="609"/>
    </row>
    <row r="435" spans="19:27">
      <c r="S435" s="572" t="s">
        <v>318</v>
      </c>
      <c r="U435" s="608"/>
      <c r="V435" s="608"/>
      <c r="W435" s="608"/>
      <c r="X435" s="608"/>
      <c r="Y435" s="608"/>
      <c r="Z435" s="608"/>
      <c r="AA435" s="608"/>
    </row>
    <row r="436" spans="19:27" ht="15.75">
      <c r="S436" s="572" t="s">
        <v>451</v>
      </c>
      <c r="U436" s="609"/>
      <c r="V436" s="609"/>
      <c r="W436" s="609"/>
      <c r="X436" s="609"/>
      <c r="Y436" s="609"/>
      <c r="Z436" s="609"/>
      <c r="AA436" s="609"/>
    </row>
    <row r="437" spans="19:27">
      <c r="S437" s="572" t="s">
        <v>360</v>
      </c>
      <c r="U437" s="608"/>
      <c r="V437" s="608"/>
      <c r="W437" s="608"/>
      <c r="X437" s="608"/>
      <c r="Y437" s="608"/>
      <c r="Z437" s="608"/>
      <c r="AA437" s="608"/>
    </row>
    <row r="438" spans="19:27" ht="15.75">
      <c r="S438" s="572" t="s">
        <v>323</v>
      </c>
      <c r="U438" s="609"/>
      <c r="V438" s="609"/>
      <c r="W438" s="609"/>
      <c r="X438" s="609"/>
      <c r="Y438" s="609"/>
      <c r="Z438" s="609"/>
      <c r="AA438" s="609"/>
    </row>
    <row r="439" spans="19:27">
      <c r="S439" s="572" t="s">
        <v>452</v>
      </c>
      <c r="U439" s="608"/>
      <c r="V439" s="608"/>
      <c r="W439" s="608"/>
      <c r="X439" s="608"/>
      <c r="Y439" s="608"/>
      <c r="Z439" s="608"/>
      <c r="AA439" s="608"/>
    </row>
    <row r="440" spans="19:27" ht="15.75">
      <c r="S440" s="604">
        <v>56</v>
      </c>
      <c r="U440" s="609"/>
      <c r="V440" s="609"/>
      <c r="W440" s="609"/>
      <c r="X440" s="609"/>
      <c r="Y440" s="609"/>
      <c r="Z440" s="609"/>
      <c r="AA440" s="609"/>
    </row>
    <row r="441" spans="19:27">
      <c r="S441" s="574" t="s">
        <v>357</v>
      </c>
      <c r="U441" s="608"/>
      <c r="V441" s="608"/>
      <c r="W441" s="608"/>
      <c r="X441" s="608"/>
      <c r="Y441" s="608"/>
      <c r="Z441" s="608"/>
      <c r="AA441" s="608"/>
    </row>
    <row r="442" spans="19:27" ht="15.75">
      <c r="S442" s="572" t="s">
        <v>358</v>
      </c>
      <c r="U442" s="609"/>
      <c r="V442" s="609"/>
      <c r="W442" s="609"/>
      <c r="X442" s="609"/>
      <c r="Y442" s="609"/>
      <c r="Z442" s="609"/>
      <c r="AA442" s="609"/>
    </row>
    <row r="443" spans="19:27">
      <c r="S443" s="572" t="s">
        <v>324</v>
      </c>
      <c r="U443" s="608"/>
      <c r="V443" s="608"/>
      <c r="W443" s="608"/>
      <c r="X443" s="608"/>
      <c r="Y443" s="608"/>
      <c r="Z443" s="608"/>
      <c r="AA443" s="608"/>
    </row>
    <row r="444" spans="19:27" ht="15.75">
      <c r="S444" s="572" t="s">
        <v>451</v>
      </c>
      <c r="U444" s="609"/>
      <c r="V444" s="609"/>
      <c r="W444" s="609"/>
      <c r="X444" s="609"/>
      <c r="Y444" s="609"/>
      <c r="Z444" s="609"/>
      <c r="AA444" s="609"/>
    </row>
    <row r="445" spans="19:27">
      <c r="S445" s="572" t="s">
        <v>360</v>
      </c>
      <c r="U445" s="608"/>
      <c r="V445" s="608"/>
      <c r="W445" s="608"/>
      <c r="X445" s="608"/>
      <c r="Y445" s="608"/>
      <c r="Z445" s="608"/>
      <c r="AA445" s="608"/>
    </row>
    <row r="446" spans="19:27" ht="15.75">
      <c r="S446" s="572" t="s">
        <v>325</v>
      </c>
      <c r="U446" s="609"/>
      <c r="V446" s="609"/>
      <c r="W446" s="609"/>
      <c r="X446" s="609"/>
      <c r="Y446" s="609"/>
      <c r="Z446" s="609"/>
      <c r="AA446" s="609"/>
    </row>
    <row r="447" spans="19:27">
      <c r="S447" s="572" t="s">
        <v>421</v>
      </c>
      <c r="U447" s="608"/>
      <c r="V447" s="608"/>
      <c r="W447" s="608"/>
      <c r="X447" s="608"/>
      <c r="Y447" s="608"/>
      <c r="Z447" s="608"/>
      <c r="AA447" s="608"/>
    </row>
    <row r="448" spans="19:27" ht="15.75">
      <c r="S448" s="572">
        <v>60</v>
      </c>
      <c r="U448" s="609"/>
      <c r="V448" s="609"/>
      <c r="W448" s="609"/>
      <c r="X448" s="609"/>
      <c r="Y448" s="609"/>
      <c r="Z448" s="609"/>
      <c r="AA448" s="609"/>
    </row>
    <row r="449" spans="19:27">
      <c r="S449" s="572" t="s">
        <v>358</v>
      </c>
      <c r="U449" s="608"/>
      <c r="V449" s="608"/>
      <c r="W449" s="608"/>
      <c r="X449" s="608"/>
      <c r="Y449" s="608"/>
      <c r="Z449" s="608"/>
      <c r="AA449" s="608"/>
    </row>
    <row r="450" spans="19:27" ht="15.75">
      <c r="S450" s="572" t="s">
        <v>326</v>
      </c>
      <c r="U450" s="609"/>
      <c r="V450" s="609"/>
      <c r="W450" s="609"/>
      <c r="X450" s="609"/>
      <c r="Y450" s="609"/>
      <c r="Z450" s="609"/>
      <c r="AA450" s="609"/>
    </row>
    <row r="451" spans="19:27">
      <c r="S451" s="572" t="s">
        <v>441</v>
      </c>
      <c r="U451" s="608"/>
      <c r="V451" s="608"/>
      <c r="W451" s="608"/>
      <c r="X451" s="608"/>
      <c r="Y451" s="608"/>
      <c r="Z451" s="608"/>
      <c r="AA451" s="608"/>
    </row>
    <row r="452" spans="19:27" ht="15.75">
      <c r="S452" s="572" t="s">
        <v>360</v>
      </c>
      <c r="U452" s="609"/>
      <c r="V452" s="609"/>
      <c r="W452" s="609"/>
      <c r="X452" s="609"/>
      <c r="Y452" s="609"/>
      <c r="Z452" s="609"/>
      <c r="AA452" s="609"/>
    </row>
    <row r="453" spans="19:27">
      <c r="S453" s="572" t="s">
        <v>327</v>
      </c>
      <c r="U453" s="608"/>
      <c r="V453" s="608"/>
      <c r="W453" s="608"/>
      <c r="X453" s="608"/>
      <c r="Y453" s="608"/>
      <c r="Z453" s="608"/>
      <c r="AA453" s="608"/>
    </row>
    <row r="454" spans="19:27" ht="15.75">
      <c r="S454" s="572" t="s">
        <v>363</v>
      </c>
      <c r="U454" s="609"/>
      <c r="V454" s="609"/>
      <c r="W454" s="609"/>
      <c r="X454" s="609"/>
      <c r="Y454" s="609"/>
      <c r="Z454" s="609"/>
      <c r="AA454" s="609"/>
    </row>
    <row r="455" spans="19:27" ht="15.75" thickBot="1">
      <c r="S455" s="575">
        <v>64</v>
      </c>
      <c r="U455" s="608"/>
      <c r="V455" s="608"/>
      <c r="W455" s="608"/>
      <c r="X455" s="608"/>
      <c r="Y455" s="608"/>
      <c r="Z455" s="608"/>
      <c r="AA455" s="608"/>
    </row>
    <row r="456" spans="19:27" ht="15.75">
      <c r="U456" s="609"/>
      <c r="V456" s="609"/>
      <c r="W456" s="609"/>
      <c r="X456" s="609"/>
      <c r="Y456" s="609"/>
      <c r="Z456" s="609"/>
      <c r="AA456" s="609"/>
    </row>
    <row r="457" spans="19:27">
      <c r="U457" s="608"/>
      <c r="V457" s="608"/>
      <c r="W457" s="608"/>
      <c r="X457" s="608"/>
      <c r="Y457" s="608"/>
      <c r="Z457" s="608"/>
      <c r="AA457" s="608"/>
    </row>
    <row r="458" spans="19:27" ht="15.75">
      <c r="U458" s="609"/>
      <c r="V458" s="609"/>
      <c r="W458" s="609"/>
      <c r="X458" s="609"/>
      <c r="Y458" s="609"/>
      <c r="Z458" s="609"/>
      <c r="AA458" s="609"/>
    </row>
    <row r="459" spans="19:27">
      <c r="U459" s="608"/>
      <c r="V459" s="608"/>
      <c r="W459" s="608"/>
      <c r="X459" s="608"/>
      <c r="Y459" s="608"/>
      <c r="Z459" s="608"/>
      <c r="AA459" s="608"/>
    </row>
    <row r="460" spans="19:27" ht="15.75">
      <c r="U460" s="609"/>
      <c r="V460" s="609"/>
      <c r="W460" s="609"/>
      <c r="X460" s="609"/>
      <c r="Y460" s="609"/>
      <c r="Z460" s="609"/>
      <c r="AA460" s="609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7" priority="5" operator="greaterThan">
      <formula>0.791666666666667</formula>
    </cfRule>
  </conditionalFormatting>
  <conditionalFormatting sqref="A35">
    <cfRule type="notContainsBlanks" dxfId="6" priority="4">
      <formula>LEN(TRIM(A35))&gt;0</formula>
    </cfRule>
  </conditionalFormatting>
  <conditionalFormatting sqref="AE9:AE10">
    <cfRule type="expression" dxfId="5" priority="2">
      <formula>$AE$9&lt;18</formula>
    </cfRule>
    <cfRule type="expression" dxfId="4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46004.315707638889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J1" sqref="J1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76" t="s">
        <v>210</v>
      </c>
      <c r="J1" s="559" t="s">
        <v>456</v>
      </c>
    </row>
    <row r="2" spans="1:33">
      <c r="B2" s="555" t="s">
        <v>207</v>
      </c>
      <c r="C2" s="568" t="str">
        <f ca="1">OFFSET($B$1,$F$2+MATCH("Marée haute",INDIRECT("B" &amp; $F$2 &amp;":B" &amp; $F$2+5),0)-1,0)</f>
        <v>11h20</v>
      </c>
      <c r="D2" s="571" t="str">
        <f ca="1">OFFSET($B$1,$F$2+MATCH("Marée basse",INDIRECT("B" &amp; $F$2 &amp;":B" &amp; $F$2+5),0)-1,0)</f>
        <v>04h04</v>
      </c>
      <c r="E2" s="577">
        <f ca="1">IF(ISNUMBER(OFFSET($B$1,$F$2+7,0)),OFFSET($B$1,$F$2+7,0),"-")</f>
        <v>49</v>
      </c>
      <c r="F2" s="619">
        <f>MATCH(TEXT(DATEVALUE($B$4&amp;$A$4&amp;$B$1),"jjjj j"),B5:B441,0)+3</f>
        <v>166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23h56</v>
      </c>
      <c r="D3" s="571" t="str">
        <f ca="1">IFERROR(OFFSET($B$1,$F$2+8+MATCH("Marée basse",INDIRECT("B" &amp; $F$2+8 &amp;":B" &amp; $F$3),0)-1,0),"-")</f>
        <v>16h43</v>
      </c>
      <c r="E3" s="577">
        <f ca="1">IF(ISNUMBER(OFFSET($B$1,$F$3-1,0)),OFFSET($B$1,$F$3-1,0),"-")</f>
        <v>46</v>
      </c>
      <c r="F3" s="558">
        <f>IFERROR(MATCH(TEXT(DATEVALUE($B$4&amp;$A$4&amp;$B$1)+1,"jjjj j"),B5:B441,0)+3,COUNTA(B:B))</f>
        <v>181</v>
      </c>
    </row>
    <row r="4" spans="1:33">
      <c r="A4" s="2" t="s">
        <v>212</v>
      </c>
      <c r="B4" s="565">
        <v>12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2">
      <c r="B449" s="549" t="s">
        <v>358</v>
      </c>
    </row>
    <row r="450" spans="2:2">
      <c r="B450" s="550" t="s">
        <v>326</v>
      </c>
    </row>
    <row r="451" spans="2:2">
      <c r="B451" s="551" t="s">
        <v>441</v>
      </c>
    </row>
    <row r="452" spans="2:2">
      <c r="B452" s="552" t="s">
        <v>360</v>
      </c>
    </row>
    <row r="453" spans="2:2">
      <c r="B453" s="550" t="s">
        <v>327</v>
      </c>
    </row>
    <row r="454" spans="2:2">
      <c r="B454" s="551" t="s">
        <v>363</v>
      </c>
    </row>
    <row r="455" spans="2:2" ht="15.75" thickBot="1">
      <c r="B455" s="553">
        <v>64</v>
      </c>
    </row>
  </sheetData>
  <conditionalFormatting sqref="A5:A139 A141:A154 A156:A182 A186:A208 A216:A238 A246:A268 A276:A298 A306:A329 A337:A355 A367:A385 A397:A415 A457:A470 A426:A441">
    <cfRule type="expression" dxfId="3" priority="2">
      <formula>$A5=$B$4</formula>
    </cfRule>
  </conditionalFormatting>
  <conditionalFormatting sqref="B5:B455">
    <cfRule type="expression" dxfId="2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0E11B-8289-4F2A-9274-329D1B4D5022}">
  <sheetPr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54">
        <v>2025</v>
      </c>
      <c r="C1"/>
      <c r="D1"/>
      <c r="E1"/>
    </row>
    <row r="2" spans="1:17">
      <c r="B2" s="555" t="s">
        <v>207</v>
      </c>
      <c r="C2"/>
      <c r="D2"/>
      <c r="E2"/>
      <c r="F2" s="558"/>
    </row>
    <row r="3" spans="1:17">
      <c r="A3" s="4" t="s">
        <v>149</v>
      </c>
      <c r="B3" s="555" t="s">
        <v>206</v>
      </c>
      <c r="C3"/>
      <c r="D3"/>
      <c r="E3"/>
      <c r="F3" s="558"/>
    </row>
    <row r="4" spans="1:17" ht="15.75" thickBot="1">
      <c r="A4" s="556" t="s">
        <v>212</v>
      </c>
      <c r="B4" s="623">
        <v>11</v>
      </c>
      <c r="C4" s="564" t="s">
        <v>493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jeudi 11</v>
      </c>
      <c r="B5" s="573" t="s">
        <v>455</v>
      </c>
      <c r="C5" s="564" t="s">
        <v>494</v>
      </c>
    </row>
    <row r="6" spans="1:17">
      <c r="A6" s="557" t="str">
        <v>Marée basse</v>
      </c>
      <c r="B6" s="572" t="s">
        <v>358</v>
      </c>
    </row>
    <row r="7" spans="1:17">
      <c r="A7" s="4" t="str">
        <v>03h06</v>
      </c>
      <c r="B7" s="572" t="s">
        <v>215</v>
      </c>
    </row>
    <row r="8" spans="1:17">
      <c r="A8" s="4" t="str">
        <v>2.08m</v>
      </c>
      <c r="B8" s="572" t="s">
        <v>359</v>
      </c>
      <c r="G8" s="559"/>
    </row>
    <row r="9" spans="1:17">
      <c r="A9" s="4" t="str">
        <v>Marée haute</v>
      </c>
      <c r="B9" s="572" t="s">
        <v>360</v>
      </c>
    </row>
    <row r="10" spans="1:17">
      <c r="A10" s="4" t="str">
        <v>10h08</v>
      </c>
      <c r="B10" s="572" t="s">
        <v>213</v>
      </c>
    </row>
    <row r="11" spans="1:17">
      <c r="A11" s="4" t="str">
        <v>5.25m</v>
      </c>
      <c r="B11" s="572" t="s">
        <v>361</v>
      </c>
    </row>
    <row r="12" spans="1:17" ht="16.5">
      <c r="A12" s="603">
        <v>57</v>
      </c>
      <c r="B12" s="572">
        <v>58</v>
      </c>
      <c r="I12" s="564"/>
      <c r="Q12" s="562"/>
    </row>
    <row r="13" spans="1:17">
      <c r="A13" s="4" t="str">
        <v>Marée basse</v>
      </c>
      <c r="B13" s="572" t="s">
        <v>358</v>
      </c>
    </row>
    <row r="14" spans="1:17">
      <c r="A14" s="4" t="str">
        <v>15h44</v>
      </c>
      <c r="B14" s="572" t="s">
        <v>216</v>
      </c>
      <c r="H14" s="564"/>
      <c r="I14" s="564"/>
      <c r="J14" s="563"/>
    </row>
    <row r="15" spans="1:17">
      <c r="A15" s="4" t="str">
        <v>2.10m</v>
      </c>
      <c r="B15" s="572" t="s">
        <v>362</v>
      </c>
    </row>
    <row r="16" spans="1:17">
      <c r="A16" s="4" t="str">
        <v>Marée haute</v>
      </c>
      <c r="B16" s="572" t="s">
        <v>360</v>
      </c>
    </row>
    <row r="17" spans="1:2">
      <c r="A17" s="4" t="str">
        <v>22h52</v>
      </c>
      <c r="B17" s="572" t="s">
        <v>214</v>
      </c>
    </row>
    <row r="18" spans="1:2">
      <c r="A18" s="4" t="str">
        <v>4.92m</v>
      </c>
      <c r="B18" s="572" t="s">
        <v>363</v>
      </c>
    </row>
    <row r="19" spans="1:2">
      <c r="A19" s="603">
        <v>52</v>
      </c>
      <c r="B19" s="572">
        <v>64</v>
      </c>
    </row>
    <row r="20" spans="1:2">
      <c r="B20" s="574" t="s">
        <v>328</v>
      </c>
    </row>
    <row r="21" spans="1:2">
      <c r="B21" s="572" t="s">
        <v>358</v>
      </c>
    </row>
    <row r="22" spans="1:2">
      <c r="B22" s="572" t="s">
        <v>217</v>
      </c>
    </row>
    <row r="23" spans="1:2">
      <c r="B23" s="572" t="s">
        <v>364</v>
      </c>
    </row>
    <row r="24" spans="1:2">
      <c r="B24" s="572" t="s">
        <v>360</v>
      </c>
    </row>
    <row r="25" spans="1:2">
      <c r="B25" s="572" t="s">
        <v>221</v>
      </c>
    </row>
    <row r="26" spans="1:2">
      <c r="B26" s="572" t="s">
        <v>365</v>
      </c>
    </row>
    <row r="27" spans="1:2">
      <c r="B27" s="572">
        <v>70</v>
      </c>
    </row>
    <row r="28" spans="1:2">
      <c r="B28" s="572" t="s">
        <v>358</v>
      </c>
    </row>
    <row r="29" spans="1:2">
      <c r="B29" s="572" t="s">
        <v>218</v>
      </c>
    </row>
    <row r="30" spans="1:2">
      <c r="B30" s="572" t="s">
        <v>366</v>
      </c>
    </row>
    <row r="31" spans="1:2">
      <c r="B31" s="572" t="s">
        <v>360</v>
      </c>
    </row>
    <row r="32" spans="1:2">
      <c r="B32" s="572" t="s">
        <v>222</v>
      </c>
    </row>
    <row r="33" spans="1:2">
      <c r="B33" s="572" t="s">
        <v>367</v>
      </c>
    </row>
    <row r="34" spans="1:2">
      <c r="A34" s="557"/>
      <c r="B34" s="572">
        <v>76</v>
      </c>
    </row>
    <row r="35" spans="1:2">
      <c r="B35" s="574" t="s">
        <v>329</v>
      </c>
    </row>
    <row r="36" spans="1:2">
      <c r="A36" s="567"/>
      <c r="B36" s="572" t="s">
        <v>358</v>
      </c>
    </row>
    <row r="37" spans="1:2">
      <c r="B37" s="572" t="s">
        <v>219</v>
      </c>
    </row>
    <row r="38" spans="1:2">
      <c r="B38" s="572" t="s">
        <v>368</v>
      </c>
    </row>
    <row r="39" spans="1:2">
      <c r="B39" s="572" t="s">
        <v>360</v>
      </c>
    </row>
    <row r="40" spans="1:2">
      <c r="B40" s="572" t="s">
        <v>223</v>
      </c>
    </row>
    <row r="41" spans="1:2">
      <c r="B41" s="572" t="s">
        <v>369</v>
      </c>
    </row>
    <row r="42" spans="1:2">
      <c r="B42" s="572">
        <v>82</v>
      </c>
    </row>
    <row r="43" spans="1:2">
      <c r="B43" s="572" t="s">
        <v>358</v>
      </c>
    </row>
    <row r="44" spans="1:2">
      <c r="B44" s="572" t="s">
        <v>220</v>
      </c>
    </row>
    <row r="45" spans="1:2">
      <c r="B45" s="572" t="s">
        <v>370</v>
      </c>
    </row>
    <row r="46" spans="1:2">
      <c r="B46" s="572" t="s">
        <v>360</v>
      </c>
    </row>
    <row r="47" spans="1:2">
      <c r="B47" s="572" t="s">
        <v>224</v>
      </c>
    </row>
    <row r="48" spans="1:2">
      <c r="B48" s="572" t="s">
        <v>371</v>
      </c>
    </row>
    <row r="49" spans="2:2">
      <c r="B49" s="572">
        <v>87</v>
      </c>
    </row>
    <row r="50" spans="2:2">
      <c r="B50" s="574" t="s">
        <v>330</v>
      </c>
    </row>
    <row r="51" spans="2:2">
      <c r="B51" s="572" t="s">
        <v>358</v>
      </c>
    </row>
    <row r="52" spans="2:2">
      <c r="B52" s="572" t="s">
        <v>225</v>
      </c>
    </row>
    <row r="53" spans="2:2">
      <c r="B53" s="572" t="s">
        <v>372</v>
      </c>
    </row>
    <row r="54" spans="2:2">
      <c r="B54" s="572" t="s">
        <v>360</v>
      </c>
    </row>
    <row r="55" spans="2:2">
      <c r="B55" s="572" t="s">
        <v>231</v>
      </c>
    </row>
    <row r="56" spans="2:2">
      <c r="B56" s="572" t="s">
        <v>373</v>
      </c>
    </row>
    <row r="57" spans="2:2">
      <c r="B57" s="572">
        <v>91</v>
      </c>
    </row>
    <row r="58" spans="2:2">
      <c r="B58" s="572" t="s">
        <v>358</v>
      </c>
    </row>
    <row r="59" spans="2:2">
      <c r="B59" s="572" t="s">
        <v>226</v>
      </c>
    </row>
    <row r="60" spans="2:2">
      <c r="B60" s="572" t="s">
        <v>374</v>
      </c>
    </row>
    <row r="61" spans="2:2">
      <c r="B61" s="572" t="s">
        <v>360</v>
      </c>
    </row>
    <row r="62" spans="2:2">
      <c r="B62" s="572" t="s">
        <v>232</v>
      </c>
    </row>
    <row r="63" spans="2:2">
      <c r="B63" s="572" t="s">
        <v>375</v>
      </c>
    </row>
    <row r="64" spans="2:2">
      <c r="B64" s="572">
        <v>94</v>
      </c>
    </row>
    <row r="65" spans="2:2">
      <c r="B65" s="574" t="s">
        <v>331</v>
      </c>
    </row>
    <row r="66" spans="2:2">
      <c r="B66" s="572" t="s">
        <v>358</v>
      </c>
    </row>
    <row r="67" spans="2:2">
      <c r="B67" s="572" t="s">
        <v>227</v>
      </c>
    </row>
    <row r="68" spans="2:2">
      <c r="B68" s="572" t="s">
        <v>376</v>
      </c>
    </row>
    <row r="69" spans="2:2">
      <c r="B69" s="572" t="s">
        <v>360</v>
      </c>
    </row>
    <row r="70" spans="2:2">
      <c r="B70" s="572" t="s">
        <v>233</v>
      </c>
    </row>
    <row r="71" spans="2:2">
      <c r="B71" s="572" t="s">
        <v>377</v>
      </c>
    </row>
    <row r="72" spans="2:2">
      <c r="B72" s="572">
        <v>97</v>
      </c>
    </row>
    <row r="73" spans="2:2">
      <c r="B73" s="572" t="s">
        <v>358</v>
      </c>
    </row>
    <row r="74" spans="2:2">
      <c r="B74" s="572" t="s">
        <v>228</v>
      </c>
    </row>
    <row r="75" spans="2:2">
      <c r="B75" s="572" t="s">
        <v>374</v>
      </c>
    </row>
    <row r="76" spans="2:2">
      <c r="B76" s="572" t="s">
        <v>360</v>
      </c>
    </row>
    <row r="77" spans="2:2">
      <c r="B77" s="572" t="s">
        <v>234</v>
      </c>
    </row>
    <row r="78" spans="2:2">
      <c r="B78" s="572" t="s">
        <v>378</v>
      </c>
    </row>
    <row r="79" spans="2:2">
      <c r="B79" s="572">
        <v>98</v>
      </c>
    </row>
    <row r="80" spans="2:2">
      <c r="B80" s="574" t="s">
        <v>332</v>
      </c>
    </row>
    <row r="81" spans="2:2">
      <c r="B81" s="572" t="s">
        <v>358</v>
      </c>
    </row>
    <row r="82" spans="2:2">
      <c r="B82" s="572" t="s">
        <v>229</v>
      </c>
    </row>
    <row r="83" spans="2:2">
      <c r="B83" s="572" t="s">
        <v>379</v>
      </c>
    </row>
    <row r="84" spans="2:2">
      <c r="B84" s="572" t="s">
        <v>360</v>
      </c>
    </row>
    <row r="85" spans="2:2">
      <c r="B85" s="572" t="s">
        <v>235</v>
      </c>
    </row>
    <row r="86" spans="2:2">
      <c r="B86" s="572" t="s">
        <v>380</v>
      </c>
    </row>
    <row r="87" spans="2:2">
      <c r="B87" s="572">
        <v>98</v>
      </c>
    </row>
    <row r="88" spans="2:2">
      <c r="B88" s="572" t="s">
        <v>358</v>
      </c>
    </row>
    <row r="89" spans="2:2">
      <c r="B89" s="572" t="s">
        <v>230</v>
      </c>
    </row>
    <row r="90" spans="2:2">
      <c r="B90" s="572" t="s">
        <v>372</v>
      </c>
    </row>
    <row r="91" spans="2:2">
      <c r="B91" s="572" t="s">
        <v>360</v>
      </c>
    </row>
    <row r="92" spans="2:2">
      <c r="B92" s="572" t="s">
        <v>236</v>
      </c>
    </row>
    <row r="93" spans="2:2">
      <c r="B93" s="572" t="s">
        <v>381</v>
      </c>
    </row>
    <row r="94" spans="2:2">
      <c r="B94" s="572">
        <v>97</v>
      </c>
    </row>
    <row r="95" spans="2:2">
      <c r="B95" s="574" t="s">
        <v>333</v>
      </c>
    </row>
    <row r="96" spans="2:2">
      <c r="B96" s="572" t="s">
        <v>358</v>
      </c>
    </row>
    <row r="97" spans="2:2">
      <c r="B97" s="572" t="s">
        <v>237</v>
      </c>
    </row>
    <row r="98" spans="2:2">
      <c r="B98" s="572" t="s">
        <v>382</v>
      </c>
    </row>
    <row r="99" spans="2:2">
      <c r="B99" s="572" t="s">
        <v>360</v>
      </c>
    </row>
    <row r="100" spans="2:2">
      <c r="B100" s="572" t="s">
        <v>241</v>
      </c>
    </row>
    <row r="101" spans="2:2">
      <c r="B101" s="572" t="s">
        <v>383</v>
      </c>
    </row>
    <row r="102" spans="2:2">
      <c r="B102" s="572">
        <v>95</v>
      </c>
    </row>
    <row r="103" spans="2:2">
      <c r="B103" s="572" t="s">
        <v>358</v>
      </c>
    </row>
    <row r="104" spans="2:2">
      <c r="B104" s="572" t="s">
        <v>238</v>
      </c>
    </row>
    <row r="105" spans="2:2">
      <c r="B105" s="572" t="s">
        <v>384</v>
      </c>
    </row>
    <row r="106" spans="2:2">
      <c r="B106" s="572">
        <v>92</v>
      </c>
    </row>
    <row r="107" spans="2:2">
      <c r="B107" s="574" t="s">
        <v>334</v>
      </c>
    </row>
    <row r="108" spans="2:2">
      <c r="B108" s="572" t="s">
        <v>360</v>
      </c>
    </row>
    <row r="109" spans="2:2">
      <c r="B109" s="572" t="s">
        <v>242</v>
      </c>
    </row>
    <row r="110" spans="2:2">
      <c r="B110" s="572" t="s">
        <v>385</v>
      </c>
    </row>
    <row r="111" spans="2:2">
      <c r="B111" s="572" t="s">
        <v>358</v>
      </c>
    </row>
    <row r="112" spans="2:2">
      <c r="B112" s="572" t="s">
        <v>213</v>
      </c>
    </row>
    <row r="113" spans="2:2">
      <c r="B113" s="572" t="s">
        <v>386</v>
      </c>
    </row>
    <row r="114" spans="2:2">
      <c r="B114" s="572">
        <v>88</v>
      </c>
    </row>
    <row r="115" spans="2:2">
      <c r="B115" s="572" t="s">
        <v>360</v>
      </c>
    </row>
    <row r="116" spans="2:2">
      <c r="B116" s="572" t="s">
        <v>243</v>
      </c>
    </row>
    <row r="117" spans="2:2">
      <c r="B117" s="572" t="s">
        <v>387</v>
      </c>
    </row>
    <row r="118" spans="2:2">
      <c r="B118" s="572" t="s">
        <v>358</v>
      </c>
    </row>
    <row r="119" spans="2:2">
      <c r="B119" s="572" t="s">
        <v>239</v>
      </c>
    </row>
    <row r="120" spans="2:2">
      <c r="B120" s="572" t="s">
        <v>388</v>
      </c>
    </row>
    <row r="121" spans="2:2">
      <c r="B121" s="572">
        <v>83</v>
      </c>
    </row>
    <row r="122" spans="2:2">
      <c r="B122" s="574" t="s">
        <v>335</v>
      </c>
    </row>
    <row r="123" spans="2:2">
      <c r="B123" s="572" t="s">
        <v>360</v>
      </c>
    </row>
    <row r="124" spans="2:2">
      <c r="B124" s="572" t="s">
        <v>244</v>
      </c>
    </row>
    <row r="125" spans="2:2">
      <c r="B125" s="572" t="s">
        <v>367</v>
      </c>
    </row>
    <row r="126" spans="2:2">
      <c r="B126" s="572" t="s">
        <v>358</v>
      </c>
    </row>
    <row r="127" spans="2:2">
      <c r="B127" s="572" t="s">
        <v>221</v>
      </c>
    </row>
    <row r="128" spans="2:2">
      <c r="B128" s="572" t="s">
        <v>389</v>
      </c>
    </row>
    <row r="129" spans="2:2">
      <c r="B129" s="572">
        <v>78</v>
      </c>
    </row>
    <row r="130" spans="2:2">
      <c r="B130" s="572" t="s">
        <v>360</v>
      </c>
    </row>
    <row r="131" spans="2:2">
      <c r="B131" s="572" t="s">
        <v>245</v>
      </c>
    </row>
    <row r="132" spans="2:2">
      <c r="B132" s="572" t="s">
        <v>390</v>
      </c>
    </row>
    <row r="133" spans="2:2">
      <c r="B133" s="572" t="s">
        <v>358</v>
      </c>
    </row>
    <row r="134" spans="2:2">
      <c r="B134" s="572" t="s">
        <v>240</v>
      </c>
    </row>
    <row r="135" spans="2:2">
      <c r="B135" s="572" t="s">
        <v>391</v>
      </c>
    </row>
    <row r="136" spans="2:2">
      <c r="B136" s="572">
        <v>72</v>
      </c>
    </row>
    <row r="137" spans="2:2">
      <c r="B137" s="574" t="s">
        <v>336</v>
      </c>
    </row>
    <row r="138" spans="2:2">
      <c r="B138" s="572" t="s">
        <v>360</v>
      </c>
    </row>
    <row r="139" spans="2:2">
      <c r="B139" s="572" t="s">
        <v>252</v>
      </c>
    </row>
    <row r="140" spans="2:2">
      <c r="B140" s="572" t="s">
        <v>392</v>
      </c>
    </row>
    <row r="141" spans="2:2">
      <c r="B141" s="572" t="s">
        <v>358</v>
      </c>
    </row>
    <row r="142" spans="2:2">
      <c r="B142" s="572" t="s">
        <v>246</v>
      </c>
    </row>
    <row r="143" spans="2:2">
      <c r="B143" s="572" t="s">
        <v>393</v>
      </c>
    </row>
    <row r="144" spans="2:2">
      <c r="B144" s="572">
        <v>67</v>
      </c>
    </row>
    <row r="145" spans="2:2">
      <c r="B145" s="572" t="s">
        <v>360</v>
      </c>
    </row>
    <row r="146" spans="2:2">
      <c r="B146" s="572" t="s">
        <v>253</v>
      </c>
    </row>
    <row r="147" spans="2:2">
      <c r="B147" s="572" t="s">
        <v>392</v>
      </c>
    </row>
    <row r="148" spans="2:2">
      <c r="B148" s="572" t="s">
        <v>358</v>
      </c>
    </row>
    <row r="149" spans="2:2">
      <c r="B149" s="572" t="s">
        <v>247</v>
      </c>
    </row>
    <row r="150" spans="2:2">
      <c r="B150" s="572" t="s">
        <v>394</v>
      </c>
    </row>
    <row r="151" spans="2:2">
      <c r="B151" s="572">
        <v>61</v>
      </c>
    </row>
    <row r="152" spans="2:2">
      <c r="B152" s="574" t="s">
        <v>337</v>
      </c>
    </row>
    <row r="153" spans="2:2">
      <c r="B153" s="572" t="s">
        <v>360</v>
      </c>
    </row>
    <row r="154" spans="2:2">
      <c r="B154" s="572" t="s">
        <v>254</v>
      </c>
    </row>
    <row r="155" spans="2:2">
      <c r="B155" s="572" t="s">
        <v>395</v>
      </c>
    </row>
    <row r="156" spans="2:2">
      <c r="B156" s="572" t="s">
        <v>358</v>
      </c>
    </row>
    <row r="157" spans="2:2">
      <c r="B157" s="572" t="s">
        <v>248</v>
      </c>
    </row>
    <row r="158" spans="2:2">
      <c r="B158" s="572" t="s">
        <v>396</v>
      </c>
    </row>
    <row r="159" spans="2:2">
      <c r="B159" s="572">
        <v>57</v>
      </c>
    </row>
    <row r="160" spans="2:2">
      <c r="B160" s="572" t="s">
        <v>360</v>
      </c>
    </row>
    <row r="161" spans="2:2">
      <c r="B161" s="572" t="s">
        <v>255</v>
      </c>
    </row>
    <row r="162" spans="2:2">
      <c r="B162" s="572" t="s">
        <v>397</v>
      </c>
    </row>
    <row r="163" spans="2:2">
      <c r="B163" s="572" t="s">
        <v>358</v>
      </c>
    </row>
    <row r="164" spans="2:2">
      <c r="B164" s="572" t="s">
        <v>249</v>
      </c>
    </row>
    <row r="165" spans="2:2">
      <c r="B165" s="572" t="s">
        <v>398</v>
      </c>
    </row>
    <row r="166" spans="2:2">
      <c r="B166" s="572">
        <v>52</v>
      </c>
    </row>
    <row r="167" spans="2:2">
      <c r="B167" s="574" t="s">
        <v>338</v>
      </c>
    </row>
    <row r="168" spans="2:2">
      <c r="B168" s="572" t="s">
        <v>360</v>
      </c>
    </row>
    <row r="169" spans="2:2">
      <c r="B169" s="572" t="s">
        <v>256</v>
      </c>
    </row>
    <row r="170" spans="2:2">
      <c r="B170" s="572" t="s">
        <v>399</v>
      </c>
    </row>
    <row r="171" spans="2:2">
      <c r="B171" s="572" t="s">
        <v>358</v>
      </c>
    </row>
    <row r="172" spans="2:2">
      <c r="B172" s="572" t="s">
        <v>250</v>
      </c>
    </row>
    <row r="173" spans="2:2">
      <c r="B173" s="572" t="s">
        <v>400</v>
      </c>
    </row>
    <row r="174" spans="2:2">
      <c r="B174" s="572">
        <v>49</v>
      </c>
    </row>
    <row r="175" spans="2:2">
      <c r="B175" s="572" t="s">
        <v>360</v>
      </c>
    </row>
    <row r="176" spans="2:2">
      <c r="B176" s="572" t="s">
        <v>257</v>
      </c>
    </row>
    <row r="177" spans="2:2">
      <c r="B177" s="572" t="s">
        <v>401</v>
      </c>
    </row>
    <row r="178" spans="2:2">
      <c r="B178" s="574" t="s">
        <v>358</v>
      </c>
    </row>
    <row r="179" spans="2:2">
      <c r="B179" s="572" t="s">
        <v>251</v>
      </c>
    </row>
    <row r="180" spans="2:2">
      <c r="B180" s="572" t="s">
        <v>402</v>
      </c>
    </row>
    <row r="181" spans="2:2">
      <c r="B181" s="572">
        <v>46</v>
      </c>
    </row>
    <row r="182" spans="2:2">
      <c r="B182" s="572" t="s">
        <v>339</v>
      </c>
    </row>
    <row r="183" spans="2:2">
      <c r="B183" s="572" t="s">
        <v>360</v>
      </c>
    </row>
    <row r="184" spans="2:2">
      <c r="B184" s="572" t="s">
        <v>263</v>
      </c>
    </row>
    <row r="185" spans="2:2">
      <c r="B185" s="572" t="s">
        <v>403</v>
      </c>
    </row>
    <row r="186" spans="2:2">
      <c r="B186" s="572" t="s">
        <v>358</v>
      </c>
    </row>
    <row r="187" spans="2:2">
      <c r="B187" s="572" t="s">
        <v>258</v>
      </c>
    </row>
    <row r="188" spans="2:2">
      <c r="B188" s="572" t="s">
        <v>404</v>
      </c>
    </row>
    <row r="189" spans="2:2">
      <c r="B189" s="572">
        <v>45</v>
      </c>
    </row>
    <row r="190" spans="2:2">
      <c r="B190" s="572" t="s">
        <v>360</v>
      </c>
    </row>
    <row r="191" spans="2:2">
      <c r="B191" s="572" t="s">
        <v>264</v>
      </c>
    </row>
    <row r="192" spans="2:2">
      <c r="B192" s="572" t="s">
        <v>405</v>
      </c>
    </row>
    <row r="193" spans="2:2">
      <c r="B193" s="574" t="s">
        <v>340</v>
      </c>
    </row>
    <row r="194" spans="2:2">
      <c r="B194" s="572" t="s">
        <v>358</v>
      </c>
    </row>
    <row r="195" spans="2:2">
      <c r="B195" s="572" t="s">
        <v>259</v>
      </c>
    </row>
    <row r="196" spans="2:2">
      <c r="B196" s="572" t="s">
        <v>406</v>
      </c>
    </row>
    <row r="197" spans="2:2">
      <c r="B197" s="572" t="s">
        <v>360</v>
      </c>
    </row>
    <row r="198" spans="2:2">
      <c r="B198" s="572" t="s">
        <v>265</v>
      </c>
    </row>
    <row r="199" spans="2:2">
      <c r="B199" s="572" t="s">
        <v>407</v>
      </c>
    </row>
    <row r="200" spans="2:2">
      <c r="B200" s="572">
        <v>44</v>
      </c>
    </row>
    <row r="201" spans="2:2">
      <c r="B201" s="572" t="s">
        <v>358</v>
      </c>
    </row>
    <row r="202" spans="2:2">
      <c r="B202" s="572" t="s">
        <v>260</v>
      </c>
    </row>
    <row r="203" spans="2:2">
      <c r="B203" s="572" t="s">
        <v>408</v>
      </c>
    </row>
    <row r="204" spans="2:2">
      <c r="B204" s="572" t="s">
        <v>360</v>
      </c>
    </row>
    <row r="205" spans="2:2">
      <c r="B205" s="572" t="s">
        <v>266</v>
      </c>
    </row>
    <row r="206" spans="2:2">
      <c r="B206" s="572" t="s">
        <v>409</v>
      </c>
    </row>
    <row r="207" spans="2:2">
      <c r="B207" s="572">
        <v>45</v>
      </c>
    </row>
    <row r="208" spans="2:2">
      <c r="B208" s="574" t="s">
        <v>341</v>
      </c>
    </row>
    <row r="209" spans="2:2">
      <c r="B209" s="572" t="s">
        <v>358</v>
      </c>
    </row>
    <row r="210" spans="2:2">
      <c r="B210" s="572" t="s">
        <v>261</v>
      </c>
    </row>
    <row r="211" spans="2:2">
      <c r="B211" s="572" t="s">
        <v>408</v>
      </c>
    </row>
    <row r="212" spans="2:2">
      <c r="B212" s="572" t="s">
        <v>360</v>
      </c>
    </row>
    <row r="213" spans="2:2">
      <c r="B213" s="572" t="s">
        <v>267</v>
      </c>
    </row>
    <row r="214" spans="2:2">
      <c r="B214" s="572" t="s">
        <v>410</v>
      </c>
    </row>
    <row r="215" spans="2:2">
      <c r="B215" s="572">
        <v>47</v>
      </c>
    </row>
    <row r="216" spans="2:2">
      <c r="B216" s="572" t="s">
        <v>358</v>
      </c>
    </row>
    <row r="217" spans="2:2">
      <c r="B217" s="572" t="s">
        <v>262</v>
      </c>
    </row>
    <row r="218" spans="2:2">
      <c r="B218" s="572" t="s">
        <v>411</v>
      </c>
    </row>
    <row r="219" spans="2:2">
      <c r="B219" s="572" t="s">
        <v>360</v>
      </c>
    </row>
    <row r="220" spans="2:2">
      <c r="B220" s="572" t="s">
        <v>268</v>
      </c>
    </row>
    <row r="221" spans="2:2">
      <c r="B221" s="572" t="s">
        <v>412</v>
      </c>
    </row>
    <row r="222" spans="2:2">
      <c r="B222" s="572">
        <v>49</v>
      </c>
    </row>
    <row r="223" spans="2:2">
      <c r="B223" s="574" t="s">
        <v>342</v>
      </c>
    </row>
    <row r="224" spans="2:2">
      <c r="B224" s="572" t="s">
        <v>358</v>
      </c>
    </row>
    <row r="225" spans="2:2">
      <c r="B225" s="572" t="s">
        <v>269</v>
      </c>
    </row>
    <row r="226" spans="2:2">
      <c r="B226" s="572" t="s">
        <v>413</v>
      </c>
    </row>
    <row r="227" spans="2:2">
      <c r="B227" s="572" t="s">
        <v>360</v>
      </c>
    </row>
    <row r="228" spans="2:2">
      <c r="B228" s="572" t="s">
        <v>275</v>
      </c>
    </row>
    <row r="229" spans="2:2">
      <c r="B229" s="572" t="s">
        <v>412</v>
      </c>
    </row>
    <row r="230" spans="2:2">
      <c r="B230" s="572">
        <v>51</v>
      </c>
    </row>
    <row r="231" spans="2:2">
      <c r="B231" s="572" t="s">
        <v>358</v>
      </c>
    </row>
    <row r="232" spans="2:2">
      <c r="B232" s="572" t="s">
        <v>270</v>
      </c>
    </row>
    <row r="233" spans="2:2">
      <c r="B233" s="572" t="s">
        <v>413</v>
      </c>
    </row>
    <row r="234" spans="2:2">
      <c r="B234" s="572" t="s">
        <v>360</v>
      </c>
    </row>
    <row r="235" spans="2:2">
      <c r="B235" s="572" t="s">
        <v>240</v>
      </c>
    </row>
    <row r="236" spans="2:2">
      <c r="B236" s="572" t="s">
        <v>414</v>
      </c>
    </row>
    <row r="237" spans="2:2">
      <c r="B237" s="572">
        <v>54</v>
      </c>
    </row>
    <row r="238" spans="2:2">
      <c r="B238" s="574" t="s">
        <v>343</v>
      </c>
    </row>
    <row r="239" spans="2:2">
      <c r="B239" s="572" t="s">
        <v>358</v>
      </c>
    </row>
    <row r="240" spans="2:2">
      <c r="B240" s="572" t="s">
        <v>271</v>
      </c>
    </row>
    <row r="241" spans="2:2">
      <c r="B241" s="572" t="s">
        <v>415</v>
      </c>
    </row>
    <row r="242" spans="2:2">
      <c r="B242" s="572" t="s">
        <v>360</v>
      </c>
    </row>
    <row r="243" spans="2:2">
      <c r="B243" s="572" t="s">
        <v>276</v>
      </c>
    </row>
    <row r="244" spans="2:2">
      <c r="B244" s="572" t="s">
        <v>416</v>
      </c>
    </row>
    <row r="245" spans="2:2">
      <c r="B245" s="572">
        <v>57</v>
      </c>
    </row>
    <row r="246" spans="2:2">
      <c r="B246" s="572" t="s">
        <v>358</v>
      </c>
    </row>
    <row r="247" spans="2:2">
      <c r="B247" s="572" t="s">
        <v>272</v>
      </c>
    </row>
    <row r="248" spans="2:2">
      <c r="B248" s="572" t="s">
        <v>417</v>
      </c>
    </row>
    <row r="249" spans="2:2">
      <c r="B249" s="572" t="s">
        <v>360</v>
      </c>
    </row>
    <row r="250" spans="2:2">
      <c r="B250" s="572" t="s">
        <v>277</v>
      </c>
    </row>
    <row r="251" spans="2:2">
      <c r="B251" s="572" t="s">
        <v>418</v>
      </c>
    </row>
    <row r="252" spans="2:2">
      <c r="B252" s="572">
        <v>60</v>
      </c>
    </row>
    <row r="253" spans="2:2">
      <c r="B253" s="574" t="s">
        <v>344</v>
      </c>
    </row>
    <row r="254" spans="2:2">
      <c r="B254" s="572" t="s">
        <v>358</v>
      </c>
    </row>
    <row r="255" spans="2:2">
      <c r="B255" s="572" t="s">
        <v>273</v>
      </c>
    </row>
    <row r="256" spans="2:2">
      <c r="B256" s="572" t="s">
        <v>419</v>
      </c>
    </row>
    <row r="257" spans="2:2">
      <c r="B257" s="572" t="s">
        <v>360</v>
      </c>
    </row>
    <row r="258" spans="2:2">
      <c r="B258" s="572" t="s">
        <v>278</v>
      </c>
    </row>
    <row r="259" spans="2:2">
      <c r="B259" s="572" t="s">
        <v>397</v>
      </c>
    </row>
    <row r="260" spans="2:2">
      <c r="B260" s="572">
        <v>63</v>
      </c>
    </row>
    <row r="261" spans="2:2">
      <c r="B261" s="572" t="s">
        <v>358</v>
      </c>
    </row>
    <row r="262" spans="2:2">
      <c r="B262" s="572" t="s">
        <v>274</v>
      </c>
    </row>
    <row r="263" spans="2:2">
      <c r="B263" s="572" t="s">
        <v>420</v>
      </c>
    </row>
    <row r="264" spans="2:2">
      <c r="B264" s="572" t="s">
        <v>360</v>
      </c>
    </row>
    <row r="265" spans="2:2">
      <c r="B265" s="572" t="s">
        <v>279</v>
      </c>
    </row>
    <row r="266" spans="2:2">
      <c r="B266" s="572" t="s">
        <v>421</v>
      </c>
    </row>
    <row r="267" spans="2:2">
      <c r="B267" s="572">
        <v>65</v>
      </c>
    </row>
    <row r="268" spans="2:2">
      <c r="B268" s="574" t="s">
        <v>345</v>
      </c>
    </row>
    <row r="269" spans="2:2">
      <c r="B269" s="572" t="s">
        <v>358</v>
      </c>
    </row>
    <row r="270" spans="2:2">
      <c r="B270" s="572" t="s">
        <v>280</v>
      </c>
    </row>
    <row r="271" spans="2:2">
      <c r="B271" s="572" t="s">
        <v>422</v>
      </c>
    </row>
    <row r="272" spans="2:2">
      <c r="B272" s="572" t="s">
        <v>360</v>
      </c>
    </row>
    <row r="273" spans="2:2">
      <c r="B273" s="572" t="s">
        <v>285</v>
      </c>
    </row>
    <row r="274" spans="2:2">
      <c r="B274" s="572" t="s">
        <v>423</v>
      </c>
    </row>
    <row r="275" spans="2:2">
      <c r="B275" s="572">
        <v>67</v>
      </c>
    </row>
    <row r="276" spans="2:2">
      <c r="B276" s="572" t="s">
        <v>358</v>
      </c>
    </row>
    <row r="277" spans="2:2">
      <c r="B277" s="572" t="s">
        <v>281</v>
      </c>
    </row>
    <row r="278" spans="2:2">
      <c r="B278" s="572" t="s">
        <v>424</v>
      </c>
    </row>
    <row r="279" spans="2:2">
      <c r="B279" s="572" t="s">
        <v>360</v>
      </c>
    </row>
    <row r="280" spans="2:2">
      <c r="B280" s="572" t="s">
        <v>286</v>
      </c>
    </row>
    <row r="281" spans="2:2">
      <c r="B281" s="572" t="s">
        <v>425</v>
      </c>
    </row>
    <row r="282" spans="2:2">
      <c r="B282" s="572">
        <v>69</v>
      </c>
    </row>
    <row r="283" spans="2:2">
      <c r="B283" s="574" t="s">
        <v>346</v>
      </c>
    </row>
    <row r="284" spans="2:2">
      <c r="B284" s="572" t="s">
        <v>358</v>
      </c>
    </row>
    <row r="285" spans="2:2">
      <c r="B285" s="572" t="s">
        <v>282</v>
      </c>
    </row>
    <row r="286" spans="2:2">
      <c r="B286" s="572" t="s">
        <v>426</v>
      </c>
    </row>
    <row r="287" spans="2:2">
      <c r="B287" s="572" t="s">
        <v>360</v>
      </c>
    </row>
    <row r="288" spans="2:2">
      <c r="B288" s="572" t="s">
        <v>287</v>
      </c>
    </row>
    <row r="289" spans="2:2">
      <c r="B289" s="572" t="s">
        <v>427</v>
      </c>
    </row>
    <row r="290" spans="2:2">
      <c r="B290" s="572">
        <v>71</v>
      </c>
    </row>
    <row r="291" spans="2:2">
      <c r="B291" s="572" t="s">
        <v>358</v>
      </c>
    </row>
    <row r="292" spans="2:2">
      <c r="B292" s="572" t="s">
        <v>228</v>
      </c>
    </row>
    <row r="293" spans="2:2">
      <c r="B293" s="572" t="s">
        <v>428</v>
      </c>
    </row>
    <row r="294" spans="2:2">
      <c r="B294" s="572" t="s">
        <v>360</v>
      </c>
    </row>
    <row r="295" spans="2:2">
      <c r="B295" s="574" t="s">
        <v>288</v>
      </c>
    </row>
    <row r="296" spans="2:2">
      <c r="B296" s="572" t="s">
        <v>363</v>
      </c>
    </row>
    <row r="297" spans="2:2">
      <c r="B297" s="572">
        <v>72</v>
      </c>
    </row>
    <row r="298" spans="2:2">
      <c r="B298" s="572" t="s">
        <v>347</v>
      </c>
    </row>
    <row r="299" spans="2:2">
      <c r="B299" s="572" t="s">
        <v>358</v>
      </c>
    </row>
    <row r="300" spans="2:2">
      <c r="B300" s="572" t="s">
        <v>283</v>
      </c>
    </row>
    <row r="301" spans="2:2">
      <c r="B301" s="572" t="s">
        <v>429</v>
      </c>
    </row>
    <row r="302" spans="2:2">
      <c r="B302" s="572" t="s">
        <v>360</v>
      </c>
    </row>
    <row r="303" spans="2:2">
      <c r="B303" s="572" t="s">
        <v>289</v>
      </c>
    </row>
    <row r="304" spans="2:2">
      <c r="B304" s="572" t="s">
        <v>430</v>
      </c>
    </row>
    <row r="305" spans="2:2">
      <c r="B305" s="572">
        <v>73</v>
      </c>
    </row>
    <row r="306" spans="2:2">
      <c r="B306" s="572" t="s">
        <v>358</v>
      </c>
    </row>
    <row r="307" spans="2:2">
      <c r="B307" s="572" t="s">
        <v>284</v>
      </c>
    </row>
    <row r="308" spans="2:2">
      <c r="B308" s="572" t="s">
        <v>431</v>
      </c>
    </row>
    <row r="309" spans="2:2">
      <c r="B309" s="572" t="s">
        <v>360</v>
      </c>
    </row>
    <row r="310" spans="2:2">
      <c r="B310" s="574" t="s">
        <v>290</v>
      </c>
    </row>
    <row r="311" spans="2:2">
      <c r="B311" s="572" t="s">
        <v>432</v>
      </c>
    </row>
    <row r="312" spans="2:2">
      <c r="B312" s="572">
        <v>73</v>
      </c>
    </row>
    <row r="313" spans="2:2">
      <c r="B313" s="572" t="s">
        <v>348</v>
      </c>
    </row>
    <row r="314" spans="2:2">
      <c r="B314" s="572" t="s">
        <v>358</v>
      </c>
    </row>
    <row r="315" spans="2:2">
      <c r="B315" s="572" t="s">
        <v>291</v>
      </c>
    </row>
    <row r="316" spans="2:2">
      <c r="B316" s="572" t="s">
        <v>433</v>
      </c>
    </row>
    <row r="317" spans="2:2">
      <c r="B317" s="572" t="s">
        <v>360</v>
      </c>
    </row>
    <row r="318" spans="2:2">
      <c r="B318" s="572" t="s">
        <v>297</v>
      </c>
    </row>
    <row r="319" spans="2:2">
      <c r="B319" s="572" t="s">
        <v>434</v>
      </c>
    </row>
    <row r="320" spans="2:2">
      <c r="B320" s="572">
        <v>73</v>
      </c>
    </row>
    <row r="321" spans="2:2">
      <c r="B321" s="572" t="s">
        <v>358</v>
      </c>
    </row>
    <row r="322" spans="2:2">
      <c r="B322" s="572" t="s">
        <v>292</v>
      </c>
    </row>
    <row r="323" spans="2:2">
      <c r="B323" s="572" t="s">
        <v>393</v>
      </c>
    </row>
    <row r="324" spans="2:2">
      <c r="B324" s="572">
        <v>73</v>
      </c>
    </row>
    <row r="325" spans="2:2">
      <c r="B325" s="574" t="s">
        <v>349</v>
      </c>
    </row>
    <row r="326" spans="2:2">
      <c r="B326" s="572" t="s">
        <v>360</v>
      </c>
    </row>
    <row r="327" spans="2:2">
      <c r="B327" s="572" t="s">
        <v>298</v>
      </c>
    </row>
    <row r="328" spans="2:2">
      <c r="B328" s="572" t="s">
        <v>435</v>
      </c>
    </row>
    <row r="329" spans="2:2">
      <c r="B329" s="572" t="s">
        <v>358</v>
      </c>
    </row>
    <row r="330" spans="2:2">
      <c r="B330" s="572" t="s">
        <v>293</v>
      </c>
    </row>
    <row r="331" spans="2:2">
      <c r="B331" s="572" t="s">
        <v>389</v>
      </c>
    </row>
    <row r="332" spans="2:2">
      <c r="B332" s="572">
        <v>72</v>
      </c>
    </row>
    <row r="333" spans="2:2">
      <c r="B333" s="572" t="s">
        <v>360</v>
      </c>
    </row>
    <row r="334" spans="2:2">
      <c r="B334" s="572" t="s">
        <v>299</v>
      </c>
    </row>
    <row r="335" spans="2:2">
      <c r="B335" s="572" t="s">
        <v>436</v>
      </c>
    </row>
    <row r="336" spans="2:2">
      <c r="B336" s="572" t="s">
        <v>358</v>
      </c>
    </row>
    <row r="337" spans="2:2">
      <c r="B337" s="572" t="s">
        <v>294</v>
      </c>
    </row>
    <row r="338" spans="2:2">
      <c r="B338" s="572" t="s">
        <v>437</v>
      </c>
    </row>
    <row r="339" spans="2:2">
      <c r="B339" s="572">
        <v>71</v>
      </c>
    </row>
    <row r="340" spans="2:2">
      <c r="B340" s="574" t="s">
        <v>350</v>
      </c>
    </row>
    <row r="341" spans="2:2">
      <c r="B341" s="572" t="s">
        <v>360</v>
      </c>
    </row>
    <row r="342" spans="2:2">
      <c r="B342" s="572" t="s">
        <v>300</v>
      </c>
    </row>
    <row r="343" spans="2:2">
      <c r="B343" s="572" t="s">
        <v>438</v>
      </c>
    </row>
    <row r="344" spans="2:2">
      <c r="B344" s="572" t="s">
        <v>358</v>
      </c>
    </row>
    <row r="345" spans="2:2">
      <c r="B345" s="572" t="s">
        <v>295</v>
      </c>
    </row>
    <row r="346" spans="2:2">
      <c r="B346" s="572" t="s">
        <v>362</v>
      </c>
    </row>
    <row r="347" spans="2:2">
      <c r="B347" s="572">
        <v>70</v>
      </c>
    </row>
    <row r="348" spans="2:2">
      <c r="B348" s="572" t="s">
        <v>360</v>
      </c>
    </row>
    <row r="349" spans="2:2">
      <c r="B349" s="572" t="s">
        <v>301</v>
      </c>
    </row>
    <row r="350" spans="2:2">
      <c r="B350" s="572" t="s">
        <v>439</v>
      </c>
    </row>
    <row r="351" spans="2:2">
      <c r="B351" s="572" t="s">
        <v>358</v>
      </c>
    </row>
    <row r="352" spans="2:2">
      <c r="B352" s="572" t="s">
        <v>296</v>
      </c>
    </row>
    <row r="353" spans="2:2">
      <c r="B353" s="572" t="s">
        <v>391</v>
      </c>
    </row>
    <row r="354" spans="2:2">
      <c r="B354" s="572">
        <v>68</v>
      </c>
    </row>
    <row r="355" spans="2:2">
      <c r="B355" s="574" t="s">
        <v>351</v>
      </c>
    </row>
    <row r="356" spans="2:2">
      <c r="B356" s="572" t="s">
        <v>360</v>
      </c>
    </row>
    <row r="357" spans="2:2">
      <c r="B357" s="572" t="s">
        <v>308</v>
      </c>
    </row>
    <row r="358" spans="2:2">
      <c r="B358" s="572" t="s">
        <v>440</v>
      </c>
    </row>
    <row r="359" spans="2:2">
      <c r="B359" s="572" t="s">
        <v>358</v>
      </c>
    </row>
    <row r="360" spans="2:2">
      <c r="B360" s="572" t="s">
        <v>302</v>
      </c>
    </row>
    <row r="361" spans="2:2">
      <c r="B361" s="572" t="s">
        <v>441</v>
      </c>
    </row>
    <row r="362" spans="2:2">
      <c r="B362" s="572">
        <v>66</v>
      </c>
    </row>
    <row r="363" spans="2:2">
      <c r="B363" s="572" t="s">
        <v>360</v>
      </c>
    </row>
    <row r="364" spans="2:2">
      <c r="B364" s="572" t="s">
        <v>309</v>
      </c>
    </row>
    <row r="365" spans="2:2">
      <c r="B365" s="572" t="s">
        <v>442</v>
      </c>
    </row>
    <row r="366" spans="2:2">
      <c r="B366" s="572" t="s">
        <v>358</v>
      </c>
    </row>
    <row r="367" spans="2:2">
      <c r="B367" s="572" t="s">
        <v>303</v>
      </c>
    </row>
    <row r="368" spans="2:2">
      <c r="B368" s="572" t="s">
        <v>443</v>
      </c>
    </row>
    <row r="369" spans="2:2">
      <c r="B369" s="572">
        <v>64</v>
      </c>
    </row>
    <row r="370" spans="2:2">
      <c r="B370" s="574" t="s">
        <v>352</v>
      </c>
    </row>
    <row r="371" spans="2:2">
      <c r="B371" s="572" t="s">
        <v>360</v>
      </c>
    </row>
    <row r="372" spans="2:2">
      <c r="B372" s="572" t="s">
        <v>310</v>
      </c>
    </row>
    <row r="373" spans="2:2">
      <c r="B373" s="572" t="s">
        <v>397</v>
      </c>
    </row>
    <row r="374" spans="2:2">
      <c r="B374" s="572" t="s">
        <v>358</v>
      </c>
    </row>
    <row r="375" spans="2:2">
      <c r="B375" s="572" t="s">
        <v>304</v>
      </c>
    </row>
    <row r="376" spans="2:2">
      <c r="B376" s="572" t="s">
        <v>424</v>
      </c>
    </row>
    <row r="377" spans="2:2">
      <c r="B377" s="572">
        <v>61</v>
      </c>
    </row>
    <row r="378" spans="2:2">
      <c r="B378" s="572" t="s">
        <v>360</v>
      </c>
    </row>
    <row r="379" spans="2:2">
      <c r="B379" s="572" t="s">
        <v>311</v>
      </c>
    </row>
    <row r="380" spans="2:2">
      <c r="B380" s="572" t="s">
        <v>421</v>
      </c>
    </row>
    <row r="381" spans="2:2">
      <c r="B381" s="572" t="s">
        <v>358</v>
      </c>
    </row>
    <row r="382" spans="2:2">
      <c r="B382" s="572" t="s">
        <v>305</v>
      </c>
    </row>
    <row r="383" spans="2:2">
      <c r="B383" s="572" t="s">
        <v>394</v>
      </c>
    </row>
    <row r="384" spans="2:2">
      <c r="B384" s="572">
        <v>59</v>
      </c>
    </row>
    <row r="385" spans="2:2">
      <c r="B385" s="574" t="s">
        <v>353</v>
      </c>
    </row>
    <row r="386" spans="2:2">
      <c r="B386" s="572" t="s">
        <v>360</v>
      </c>
    </row>
    <row r="387" spans="2:2">
      <c r="B387" s="572" t="s">
        <v>312</v>
      </c>
    </row>
    <row r="388" spans="2:2">
      <c r="B388" s="572" t="s">
        <v>444</v>
      </c>
    </row>
    <row r="389" spans="2:2">
      <c r="B389" s="572" t="s">
        <v>358</v>
      </c>
    </row>
    <row r="390" spans="2:2">
      <c r="B390" s="572" t="s">
        <v>306</v>
      </c>
    </row>
    <row r="391" spans="2:2">
      <c r="B391" s="572" t="s">
        <v>391</v>
      </c>
    </row>
    <row r="392" spans="2:2">
      <c r="B392" s="572">
        <v>57</v>
      </c>
    </row>
    <row r="393" spans="2:2">
      <c r="B393" s="572" t="s">
        <v>360</v>
      </c>
    </row>
    <row r="394" spans="2:2">
      <c r="B394" s="572" t="s">
        <v>313</v>
      </c>
    </row>
    <row r="395" spans="2:2">
      <c r="B395" s="572" t="s">
        <v>418</v>
      </c>
    </row>
    <row r="396" spans="2:2">
      <c r="B396" s="574" t="s">
        <v>358</v>
      </c>
    </row>
    <row r="397" spans="2:2">
      <c r="B397" s="572" t="s">
        <v>307</v>
      </c>
    </row>
    <row r="398" spans="2:2">
      <c r="B398" s="572" t="s">
        <v>445</v>
      </c>
    </row>
    <row r="399" spans="2:2">
      <c r="B399" s="572">
        <v>55</v>
      </c>
    </row>
    <row r="400" spans="2:2">
      <c r="B400" s="572" t="s">
        <v>354</v>
      </c>
    </row>
    <row r="401" spans="2:2">
      <c r="B401" s="572" t="s">
        <v>360</v>
      </c>
    </row>
    <row r="402" spans="2:2">
      <c r="B402" s="572" t="s">
        <v>319</v>
      </c>
    </row>
    <row r="403" spans="2:2">
      <c r="B403" s="572" t="s">
        <v>446</v>
      </c>
    </row>
    <row r="404" spans="2:2">
      <c r="B404" s="572" t="s">
        <v>358</v>
      </c>
    </row>
    <row r="405" spans="2:2">
      <c r="B405" s="572" t="s">
        <v>314</v>
      </c>
    </row>
    <row r="406" spans="2:2">
      <c r="B406" s="572" t="s">
        <v>396</v>
      </c>
    </row>
    <row r="407" spans="2:2">
      <c r="B407" s="572">
        <v>53</v>
      </c>
    </row>
    <row r="408" spans="2:2">
      <c r="B408" s="572" t="s">
        <v>360</v>
      </c>
    </row>
    <row r="409" spans="2:2">
      <c r="B409" s="572" t="s">
        <v>320</v>
      </c>
    </row>
    <row r="410" spans="2:2">
      <c r="B410" s="572" t="s">
        <v>444</v>
      </c>
    </row>
    <row r="411" spans="2:2">
      <c r="B411" s="574" t="s">
        <v>358</v>
      </c>
    </row>
    <row r="412" spans="2:2">
      <c r="B412" s="572" t="s">
        <v>315</v>
      </c>
    </row>
    <row r="413" spans="2:2">
      <c r="B413" s="572" t="s">
        <v>447</v>
      </c>
    </row>
    <row r="414" spans="2:2">
      <c r="B414" s="572">
        <v>52</v>
      </c>
    </row>
    <row r="415" spans="2:2">
      <c r="B415" s="572" t="s">
        <v>355</v>
      </c>
    </row>
    <row r="416" spans="2:2">
      <c r="B416" s="572" t="s">
        <v>360</v>
      </c>
    </row>
    <row r="417" spans="2:2">
      <c r="B417" s="572" t="s">
        <v>454</v>
      </c>
    </row>
    <row r="418" spans="2:2">
      <c r="B418" s="572" t="s">
        <v>448</v>
      </c>
    </row>
    <row r="419" spans="2:2">
      <c r="B419" s="572" t="s">
        <v>358</v>
      </c>
    </row>
    <row r="420" spans="2:2">
      <c r="B420" s="572" t="s">
        <v>316</v>
      </c>
    </row>
    <row r="421" spans="2:2">
      <c r="B421" s="572" t="s">
        <v>417</v>
      </c>
    </row>
    <row r="422" spans="2:2">
      <c r="B422" s="572">
        <v>53</v>
      </c>
    </row>
    <row r="423" spans="2:2">
      <c r="B423" s="572" t="s">
        <v>360</v>
      </c>
    </row>
    <row r="424" spans="2:2">
      <c r="B424" s="572" t="s">
        <v>321</v>
      </c>
    </row>
    <row r="425" spans="2:2">
      <c r="B425" s="572" t="s">
        <v>444</v>
      </c>
    </row>
    <row r="426" spans="2:2">
      <c r="B426" s="574" t="s">
        <v>356</v>
      </c>
    </row>
    <row r="427" spans="2:2">
      <c r="B427" s="572" t="s">
        <v>358</v>
      </c>
    </row>
    <row r="428" spans="2:2">
      <c r="B428" s="572" t="s">
        <v>317</v>
      </c>
    </row>
    <row r="429" spans="2:2">
      <c r="B429" s="572" t="s">
        <v>449</v>
      </c>
    </row>
    <row r="430" spans="2:2">
      <c r="B430" s="572" t="s">
        <v>360</v>
      </c>
    </row>
    <row r="431" spans="2:2">
      <c r="B431" s="572" t="s">
        <v>322</v>
      </c>
    </row>
    <row r="432" spans="2:2">
      <c r="B432" s="572" t="s">
        <v>450</v>
      </c>
    </row>
    <row r="433" spans="2:2">
      <c r="B433" s="572">
        <v>54</v>
      </c>
    </row>
    <row r="434" spans="2:2">
      <c r="B434" s="572" t="s">
        <v>358</v>
      </c>
    </row>
    <row r="435" spans="2:2">
      <c r="B435" s="572" t="s">
        <v>318</v>
      </c>
    </row>
    <row r="436" spans="2:2">
      <c r="B436" s="572" t="s">
        <v>451</v>
      </c>
    </row>
    <row r="437" spans="2:2">
      <c r="B437" s="572" t="s">
        <v>360</v>
      </c>
    </row>
    <row r="438" spans="2:2">
      <c r="B438" s="572" t="s">
        <v>323</v>
      </c>
    </row>
    <row r="439" spans="2:2">
      <c r="B439" s="572" t="s">
        <v>452</v>
      </c>
    </row>
    <row r="440" spans="2:2">
      <c r="B440" s="572">
        <v>56</v>
      </c>
    </row>
    <row r="441" spans="2:2">
      <c r="B441" s="574" t="s">
        <v>357</v>
      </c>
    </row>
    <row r="442" spans="2:2">
      <c r="B442" s="572" t="s">
        <v>358</v>
      </c>
    </row>
    <row r="443" spans="2:2">
      <c r="B443" s="572" t="s">
        <v>324</v>
      </c>
    </row>
    <row r="444" spans="2:2">
      <c r="B444" s="572" t="s">
        <v>451</v>
      </c>
    </row>
    <row r="445" spans="2:2">
      <c r="B445" s="572" t="s">
        <v>360</v>
      </c>
    </row>
    <row r="446" spans="2:2">
      <c r="B446" s="572" t="s">
        <v>325</v>
      </c>
    </row>
    <row r="447" spans="2:2">
      <c r="B447" s="572" t="s">
        <v>421</v>
      </c>
    </row>
    <row r="448" spans="2:2">
      <c r="B448" s="572">
        <v>60</v>
      </c>
    </row>
    <row r="449" spans="2:2">
      <c r="B449" s="572" t="s">
        <v>358</v>
      </c>
    </row>
    <row r="450" spans="2:2">
      <c r="B450" s="572" t="s">
        <v>326</v>
      </c>
    </row>
    <row r="451" spans="2:2">
      <c r="B451" s="572" t="s">
        <v>441</v>
      </c>
    </row>
    <row r="452" spans="2:2">
      <c r="B452" s="572" t="s">
        <v>360</v>
      </c>
    </row>
    <row r="453" spans="2:2">
      <c r="B453" s="572" t="s">
        <v>327</v>
      </c>
    </row>
    <row r="454" spans="2:2">
      <c r="B454" s="572" t="s">
        <v>363</v>
      </c>
    </row>
    <row r="455" spans="2:2" ht="15.75" thickBot="1">
      <c r="B455" s="575">
        <v>64</v>
      </c>
    </row>
  </sheetData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AF32-E3B5-4713-8ACE-7B2D7A8D218F}">
  <sheetPr>
    <tabColor rgb="FFFFFF00"/>
  </sheetPr>
  <dimension ref="A1:AL473"/>
  <sheetViews>
    <sheetView showGridLines="0" zoomScaleNormal="100" workbookViewId="0">
      <pane xSplit="1" ySplit="4" topLeftCell="B38" activePane="bottomRight" state="frozen"/>
      <selection activeCell="A110" sqref="A110"/>
      <selection pane="topRight" activeCell="A110" sqref="A110"/>
      <selection pane="bottomLeft" activeCell="A110" sqref="A110"/>
      <selection pane="bottomRight" activeCell="AL3" sqref="AL3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8">
      <c r="C1"/>
      <c r="D1"/>
      <c r="E1"/>
      <c r="F1"/>
    </row>
    <row r="2" spans="1:38">
      <c r="C2"/>
      <c r="D2"/>
      <c r="E2"/>
      <c r="F2"/>
    </row>
    <row r="3" spans="1:38">
      <c r="A3" s="2" t="s">
        <v>477</v>
      </c>
      <c r="B3" s="2" t="s">
        <v>477</v>
      </c>
      <c r="C3"/>
      <c r="D3"/>
      <c r="E3"/>
      <c r="AL3" s="4" t="s">
        <v>478</v>
      </c>
    </row>
    <row r="4" spans="1:38">
      <c r="A4" t="s">
        <v>479</v>
      </c>
      <c r="B4" s="565">
        <v>1</v>
      </c>
      <c r="C4" s="139">
        <v>1</v>
      </c>
      <c r="D4" s="139">
        <v>2</v>
      </c>
      <c r="E4" s="139">
        <v>3</v>
      </c>
      <c r="F4" s="621">
        <v>4</v>
      </c>
      <c r="G4" s="139">
        <v>5</v>
      </c>
      <c r="H4" s="139">
        <v>6</v>
      </c>
      <c r="I4" s="139">
        <v>7</v>
      </c>
      <c r="J4" s="139">
        <v>8</v>
      </c>
      <c r="K4" s="139">
        <v>9</v>
      </c>
      <c r="L4" s="139">
        <v>10</v>
      </c>
      <c r="M4" s="139">
        <v>11</v>
      </c>
      <c r="N4" s="139">
        <v>12</v>
      </c>
      <c r="O4" s="139">
        <v>13</v>
      </c>
      <c r="P4" s="139">
        <v>14</v>
      </c>
      <c r="Q4" s="139">
        <v>15</v>
      </c>
      <c r="R4" s="139">
        <v>16</v>
      </c>
      <c r="S4" s="139">
        <v>17</v>
      </c>
      <c r="T4" s="139">
        <v>18</v>
      </c>
      <c r="U4" s="139">
        <v>19</v>
      </c>
      <c r="V4" s="139">
        <v>20</v>
      </c>
      <c r="W4" s="139">
        <v>21</v>
      </c>
      <c r="X4" s="139">
        <v>22</v>
      </c>
      <c r="Y4" s="139">
        <v>23</v>
      </c>
      <c r="Z4" s="139">
        <v>24</v>
      </c>
      <c r="AA4" s="139">
        <v>25</v>
      </c>
      <c r="AB4" s="139">
        <v>26</v>
      </c>
      <c r="AC4" s="139">
        <v>27</v>
      </c>
      <c r="AD4" s="139">
        <v>28</v>
      </c>
      <c r="AE4" s="139">
        <v>29</v>
      </c>
      <c r="AF4" s="139">
        <v>30</v>
      </c>
      <c r="AG4" s="139">
        <v>31</v>
      </c>
      <c r="AL4" s="4">
        <v>1</v>
      </c>
    </row>
    <row r="5" spans="1:38">
      <c r="A5" s="4">
        <v>1</v>
      </c>
      <c r="B5" s="622" t="s">
        <v>480</v>
      </c>
      <c r="AL5" s="4">
        <v>2</v>
      </c>
    </row>
    <row r="6" spans="1:38">
      <c r="A6" s="557"/>
      <c r="B6" s="13" t="s">
        <v>358</v>
      </c>
      <c r="AL6" s="4">
        <v>3</v>
      </c>
    </row>
    <row r="7" spans="1:38">
      <c r="B7" s="13" t="s">
        <v>215</v>
      </c>
      <c r="AL7" s="4">
        <v>4</v>
      </c>
    </row>
    <row r="8" spans="1:38">
      <c r="B8" s="13" t="s">
        <v>359</v>
      </c>
      <c r="G8" s="4" t="s">
        <v>481</v>
      </c>
      <c r="AL8" s="4">
        <v>5</v>
      </c>
    </row>
    <row r="9" spans="1:38">
      <c r="B9" s="13" t="s">
        <v>360</v>
      </c>
      <c r="G9" s="4" t="s">
        <v>482</v>
      </c>
      <c r="AL9" s="4">
        <v>6</v>
      </c>
    </row>
    <row r="10" spans="1:38">
      <c r="B10" s="13" t="s">
        <v>213</v>
      </c>
      <c r="G10" s="4" t="s">
        <v>483</v>
      </c>
      <c r="AL10" s="4">
        <v>7</v>
      </c>
    </row>
    <row r="11" spans="1:38">
      <c r="B11" s="13" t="s">
        <v>361</v>
      </c>
      <c r="G11" s="4" t="s">
        <v>484</v>
      </c>
      <c r="AL11" s="4">
        <v>8</v>
      </c>
    </row>
    <row r="12" spans="1:38">
      <c r="B12" s="13">
        <v>58</v>
      </c>
      <c r="G12" s="4" t="s">
        <v>485</v>
      </c>
      <c r="AL12" s="4">
        <v>9</v>
      </c>
    </row>
    <row r="13" spans="1:38">
      <c r="B13" s="13" t="s">
        <v>358</v>
      </c>
      <c r="AL13" s="4">
        <v>10</v>
      </c>
    </row>
    <row r="14" spans="1:38">
      <c r="B14" s="13" t="s">
        <v>216</v>
      </c>
      <c r="G14" s="4" t="s">
        <v>486</v>
      </c>
      <c r="AL14" s="4">
        <v>11</v>
      </c>
    </row>
    <row r="15" spans="1:38">
      <c r="B15" s="13" t="s">
        <v>362</v>
      </c>
      <c r="G15" s="4" t="s">
        <v>487</v>
      </c>
      <c r="AL15" s="4">
        <v>12</v>
      </c>
    </row>
    <row r="16" spans="1:38">
      <c r="B16" s="13" t="s">
        <v>360</v>
      </c>
      <c r="AL16" s="4">
        <v>13</v>
      </c>
    </row>
    <row r="17" spans="1:38">
      <c r="B17" s="13" t="s">
        <v>214</v>
      </c>
      <c r="G17" s="566" t="s">
        <v>488</v>
      </c>
      <c r="AL17" s="4">
        <v>14</v>
      </c>
    </row>
    <row r="18" spans="1:38">
      <c r="B18" s="13" t="s">
        <v>363</v>
      </c>
      <c r="G18" s="4" t="s">
        <v>489</v>
      </c>
      <c r="AL18" s="4">
        <v>15</v>
      </c>
    </row>
    <row r="19" spans="1:38">
      <c r="B19" s="10">
        <v>64</v>
      </c>
      <c r="AL19" s="4">
        <v>16</v>
      </c>
    </row>
    <row r="20" spans="1:38">
      <c r="A20" s="4">
        <v>2</v>
      </c>
      <c r="B20" s="622" t="s">
        <v>328</v>
      </c>
      <c r="AL20" s="4">
        <v>17</v>
      </c>
    </row>
    <row r="21" spans="1:38">
      <c r="B21" s="13" t="s">
        <v>358</v>
      </c>
      <c r="AL21" s="4">
        <v>18</v>
      </c>
    </row>
    <row r="22" spans="1:38">
      <c r="B22" s="13" t="s">
        <v>217</v>
      </c>
      <c r="AL22" s="4">
        <v>19</v>
      </c>
    </row>
    <row r="23" spans="1:38">
      <c r="B23" s="13" t="s">
        <v>364</v>
      </c>
      <c r="AL23" s="4">
        <v>20</v>
      </c>
    </row>
    <row r="24" spans="1:38">
      <c r="B24" s="13" t="s">
        <v>360</v>
      </c>
      <c r="AL24" s="4">
        <v>21</v>
      </c>
    </row>
    <row r="25" spans="1:38">
      <c r="B25" s="13" t="s">
        <v>221</v>
      </c>
      <c r="AL25" s="4">
        <v>22</v>
      </c>
    </row>
    <row r="26" spans="1:38">
      <c r="B26" s="13" t="s">
        <v>365</v>
      </c>
      <c r="AL26" s="4">
        <v>23</v>
      </c>
    </row>
    <row r="27" spans="1:38">
      <c r="B27" s="13">
        <v>70</v>
      </c>
      <c r="AL27" s="4">
        <v>24</v>
      </c>
    </row>
    <row r="28" spans="1:38">
      <c r="B28" s="13" t="s">
        <v>358</v>
      </c>
      <c r="AL28" s="4">
        <v>25</v>
      </c>
    </row>
    <row r="29" spans="1:38">
      <c r="B29" s="13" t="s">
        <v>218</v>
      </c>
      <c r="AL29" s="4">
        <v>26</v>
      </c>
    </row>
    <row r="30" spans="1:38">
      <c r="B30" s="13" t="s">
        <v>366</v>
      </c>
      <c r="AL30" s="4">
        <v>27</v>
      </c>
    </row>
    <row r="31" spans="1:38">
      <c r="B31" s="13" t="s">
        <v>360</v>
      </c>
      <c r="AL31" s="4">
        <v>28</v>
      </c>
    </row>
    <row r="32" spans="1:38">
      <c r="B32" s="13" t="s">
        <v>222</v>
      </c>
      <c r="AL32" s="4">
        <v>29</v>
      </c>
    </row>
    <row r="33" spans="1:38">
      <c r="B33" s="13" t="s">
        <v>367</v>
      </c>
      <c r="AL33" s="4">
        <v>30</v>
      </c>
    </row>
    <row r="34" spans="1:38">
      <c r="A34" s="557"/>
      <c r="B34" s="10">
        <v>76</v>
      </c>
      <c r="AL34" s="4">
        <v>31</v>
      </c>
    </row>
    <row r="35" spans="1:38">
      <c r="A35" s="4">
        <v>3</v>
      </c>
      <c r="B35" s="622" t="s">
        <v>329</v>
      </c>
    </row>
    <row r="36" spans="1:38">
      <c r="A36" s="567"/>
      <c r="B36" s="13" t="s">
        <v>358</v>
      </c>
    </row>
    <row r="37" spans="1:38">
      <c r="B37" s="13" t="s">
        <v>219</v>
      </c>
    </row>
    <row r="38" spans="1:38">
      <c r="B38" s="13" t="s">
        <v>368</v>
      </c>
    </row>
    <row r="39" spans="1:38">
      <c r="B39" s="13" t="s">
        <v>360</v>
      </c>
    </row>
    <row r="40" spans="1:38">
      <c r="B40" s="13" t="s">
        <v>223</v>
      </c>
    </row>
    <row r="41" spans="1:38">
      <c r="B41" s="13" t="s">
        <v>369</v>
      </c>
    </row>
    <row r="42" spans="1:38">
      <c r="B42" s="13">
        <v>82</v>
      </c>
    </row>
    <row r="43" spans="1:38">
      <c r="B43" s="13" t="s">
        <v>358</v>
      </c>
    </row>
    <row r="44" spans="1:38">
      <c r="B44" s="13" t="s">
        <v>220</v>
      </c>
    </row>
    <row r="45" spans="1:38">
      <c r="B45" s="13" t="s">
        <v>370</v>
      </c>
    </row>
    <row r="46" spans="1:38">
      <c r="B46" s="13" t="s">
        <v>360</v>
      </c>
    </row>
    <row r="47" spans="1:38">
      <c r="B47" s="13" t="s">
        <v>224</v>
      </c>
    </row>
    <row r="48" spans="1:38">
      <c r="B48" s="13" t="s">
        <v>371</v>
      </c>
    </row>
    <row r="49" spans="1:2">
      <c r="B49" s="10">
        <v>87</v>
      </c>
    </row>
    <row r="50" spans="1:2">
      <c r="A50" s="4">
        <v>4</v>
      </c>
      <c r="B50" s="622" t="s">
        <v>330</v>
      </c>
    </row>
    <row r="51" spans="1:2">
      <c r="B51" s="13" t="s">
        <v>358</v>
      </c>
    </row>
    <row r="52" spans="1:2">
      <c r="B52" s="13" t="s">
        <v>225</v>
      </c>
    </row>
    <row r="53" spans="1:2">
      <c r="B53" s="13" t="s">
        <v>372</v>
      </c>
    </row>
    <row r="54" spans="1:2">
      <c r="B54" s="13" t="s">
        <v>360</v>
      </c>
    </row>
    <row r="55" spans="1:2">
      <c r="B55" s="13" t="s">
        <v>231</v>
      </c>
    </row>
    <row r="56" spans="1:2">
      <c r="B56" s="13" t="s">
        <v>373</v>
      </c>
    </row>
    <row r="57" spans="1:2">
      <c r="B57" s="13">
        <v>91</v>
      </c>
    </row>
    <row r="58" spans="1:2">
      <c r="B58" s="13" t="s">
        <v>358</v>
      </c>
    </row>
    <row r="59" spans="1:2">
      <c r="B59" s="13" t="s">
        <v>226</v>
      </c>
    </row>
    <row r="60" spans="1:2">
      <c r="B60" s="13" t="s">
        <v>374</v>
      </c>
    </row>
    <row r="61" spans="1:2">
      <c r="B61" s="13" t="s">
        <v>360</v>
      </c>
    </row>
    <row r="62" spans="1:2">
      <c r="B62" s="13" t="s">
        <v>232</v>
      </c>
    </row>
    <row r="63" spans="1:2">
      <c r="B63" s="13" t="s">
        <v>375</v>
      </c>
    </row>
    <row r="64" spans="1:2">
      <c r="B64" s="10">
        <v>94</v>
      </c>
    </row>
    <row r="65" spans="1:6">
      <c r="A65" s="4">
        <v>5</v>
      </c>
      <c r="B65" s="622" t="s">
        <v>331</v>
      </c>
    </row>
    <row r="66" spans="1:6">
      <c r="B66" s="13" t="s">
        <v>358</v>
      </c>
    </row>
    <row r="67" spans="1:6">
      <c r="B67" s="13" t="s">
        <v>227</v>
      </c>
    </row>
    <row r="68" spans="1:6">
      <c r="B68" s="13" t="s">
        <v>376</v>
      </c>
    </row>
    <row r="69" spans="1:6">
      <c r="B69" s="13" t="s">
        <v>360</v>
      </c>
    </row>
    <row r="70" spans="1:6">
      <c r="B70" s="13" t="s">
        <v>233</v>
      </c>
    </row>
    <row r="71" spans="1:6">
      <c r="B71" s="13" t="s">
        <v>377</v>
      </c>
    </row>
    <row r="72" spans="1:6">
      <c r="B72" s="13">
        <v>97</v>
      </c>
    </row>
    <row r="73" spans="1:6">
      <c r="B73" s="13" t="s">
        <v>358</v>
      </c>
    </row>
    <row r="74" spans="1:6">
      <c r="B74" s="13" t="s">
        <v>228</v>
      </c>
    </row>
    <row r="75" spans="1:6">
      <c r="B75" s="13" t="s">
        <v>374</v>
      </c>
    </row>
    <row r="76" spans="1:6">
      <c r="B76" s="13" t="s">
        <v>360</v>
      </c>
    </row>
    <row r="77" spans="1:6">
      <c r="B77" s="13" t="s">
        <v>234</v>
      </c>
    </row>
    <row r="78" spans="1:6">
      <c r="B78" s="13" t="s">
        <v>378</v>
      </c>
    </row>
    <row r="79" spans="1:6">
      <c r="B79" s="10">
        <v>98</v>
      </c>
    </row>
    <row r="80" spans="1:6">
      <c r="A80" s="4">
        <v>6</v>
      </c>
      <c r="B80" s="622" t="s">
        <v>332</v>
      </c>
      <c r="F80" s="63"/>
    </row>
    <row r="81" spans="1:2">
      <c r="B81" s="13" t="s">
        <v>358</v>
      </c>
    </row>
    <row r="82" spans="1:2">
      <c r="B82" s="13" t="s">
        <v>229</v>
      </c>
    </row>
    <row r="83" spans="1:2">
      <c r="B83" s="13" t="s">
        <v>379</v>
      </c>
    </row>
    <row r="84" spans="1:2">
      <c r="B84" s="13" t="s">
        <v>360</v>
      </c>
    </row>
    <row r="85" spans="1:2">
      <c r="B85" s="13" t="s">
        <v>235</v>
      </c>
    </row>
    <row r="86" spans="1:2">
      <c r="B86" s="13" t="s">
        <v>380</v>
      </c>
    </row>
    <row r="87" spans="1:2">
      <c r="B87" s="13">
        <v>98</v>
      </c>
    </row>
    <row r="88" spans="1:2">
      <c r="B88" s="13" t="s">
        <v>358</v>
      </c>
    </row>
    <row r="89" spans="1:2">
      <c r="B89" s="13" t="s">
        <v>230</v>
      </c>
    </row>
    <row r="90" spans="1:2">
      <c r="B90" s="13" t="s">
        <v>372</v>
      </c>
    </row>
    <row r="91" spans="1:2">
      <c r="B91" s="13" t="s">
        <v>360</v>
      </c>
    </row>
    <row r="92" spans="1:2">
      <c r="B92" s="13" t="s">
        <v>236</v>
      </c>
    </row>
    <row r="93" spans="1:2">
      <c r="B93" s="13" t="s">
        <v>381</v>
      </c>
    </row>
    <row r="94" spans="1:2">
      <c r="B94" s="10">
        <v>97</v>
      </c>
    </row>
    <row r="95" spans="1:2">
      <c r="A95" s="4">
        <v>7</v>
      </c>
      <c r="B95" t="s">
        <v>333</v>
      </c>
    </row>
    <row r="96" spans="1:2">
      <c r="B96" t="s">
        <v>358</v>
      </c>
    </row>
    <row r="97" spans="1:2">
      <c r="B97" t="s">
        <v>237</v>
      </c>
    </row>
    <row r="98" spans="1:2">
      <c r="B98" t="s">
        <v>382</v>
      </c>
    </row>
    <row r="99" spans="1:2">
      <c r="B99" t="s">
        <v>360</v>
      </c>
    </row>
    <row r="100" spans="1:2">
      <c r="B100" t="s">
        <v>241</v>
      </c>
    </row>
    <row r="101" spans="1:2">
      <c r="B101" t="s">
        <v>383</v>
      </c>
    </row>
    <row r="102" spans="1:2">
      <c r="B102">
        <v>95</v>
      </c>
    </row>
    <row r="103" spans="1:2">
      <c r="B103" t="s">
        <v>358</v>
      </c>
    </row>
    <row r="104" spans="1:2">
      <c r="B104" t="s">
        <v>238</v>
      </c>
    </row>
    <row r="105" spans="1:2">
      <c r="B105" t="s">
        <v>384</v>
      </c>
    </row>
    <row r="106" spans="1:2">
      <c r="B106">
        <v>92</v>
      </c>
    </row>
    <row r="107" spans="1:2">
      <c r="B107" t="s">
        <v>490</v>
      </c>
    </row>
    <row r="108" spans="1:2">
      <c r="B108" t="s">
        <v>490</v>
      </c>
    </row>
    <row r="109" spans="1:2">
      <c r="B109" t="s">
        <v>490</v>
      </c>
    </row>
    <row r="110" spans="1:2">
      <c r="A110" s="4">
        <v>8</v>
      </c>
      <c r="B110" t="s">
        <v>334</v>
      </c>
    </row>
    <row r="111" spans="1:2">
      <c r="B111" t="s">
        <v>360</v>
      </c>
    </row>
    <row r="112" spans="1:2">
      <c r="B112" t="s">
        <v>242</v>
      </c>
    </row>
    <row r="113" spans="1:2">
      <c r="B113" t="s">
        <v>385</v>
      </c>
    </row>
    <row r="114" spans="1:2">
      <c r="B114" t="s">
        <v>358</v>
      </c>
    </row>
    <row r="115" spans="1:2">
      <c r="B115" t="s">
        <v>213</v>
      </c>
    </row>
    <row r="116" spans="1:2">
      <c r="B116" t="s">
        <v>386</v>
      </c>
    </row>
    <row r="117" spans="1:2">
      <c r="B117">
        <v>88</v>
      </c>
    </row>
    <row r="118" spans="1:2">
      <c r="B118" t="s">
        <v>360</v>
      </c>
    </row>
    <row r="119" spans="1:2">
      <c r="B119" t="s">
        <v>243</v>
      </c>
    </row>
    <row r="120" spans="1:2">
      <c r="B120" t="s">
        <v>387</v>
      </c>
    </row>
    <row r="121" spans="1:2">
      <c r="B121" t="s">
        <v>358</v>
      </c>
    </row>
    <row r="122" spans="1:2">
      <c r="B122" t="s">
        <v>239</v>
      </c>
    </row>
    <row r="123" spans="1:2">
      <c r="B123" t="s">
        <v>388</v>
      </c>
    </row>
    <row r="124" spans="1:2">
      <c r="B124">
        <v>83</v>
      </c>
    </row>
    <row r="125" spans="1:2">
      <c r="A125" s="4">
        <v>9</v>
      </c>
      <c r="B125" t="s">
        <v>335</v>
      </c>
    </row>
    <row r="126" spans="1:2">
      <c r="B126" t="s">
        <v>360</v>
      </c>
    </row>
    <row r="127" spans="1:2">
      <c r="B127" t="s">
        <v>244</v>
      </c>
    </row>
    <row r="128" spans="1:2">
      <c r="B128" t="s">
        <v>367</v>
      </c>
    </row>
    <row r="129" spans="1:2">
      <c r="B129" t="s">
        <v>358</v>
      </c>
    </row>
    <row r="130" spans="1:2">
      <c r="B130" t="s">
        <v>221</v>
      </c>
    </row>
    <row r="131" spans="1:2">
      <c r="B131" t="s">
        <v>389</v>
      </c>
    </row>
    <row r="132" spans="1:2">
      <c r="B132">
        <v>78</v>
      </c>
    </row>
    <row r="133" spans="1:2">
      <c r="B133" t="s">
        <v>360</v>
      </c>
    </row>
    <row r="134" spans="1:2">
      <c r="B134" t="s">
        <v>245</v>
      </c>
    </row>
    <row r="135" spans="1:2">
      <c r="B135" t="s">
        <v>390</v>
      </c>
    </row>
    <row r="136" spans="1:2">
      <c r="B136" t="s">
        <v>358</v>
      </c>
    </row>
    <row r="137" spans="1:2">
      <c r="B137" t="s">
        <v>240</v>
      </c>
    </row>
    <row r="138" spans="1:2">
      <c r="B138" t="s">
        <v>391</v>
      </c>
    </row>
    <row r="139" spans="1:2">
      <c r="B139">
        <v>72</v>
      </c>
    </row>
    <row r="140" spans="1:2">
      <c r="A140" s="4">
        <v>10</v>
      </c>
      <c r="B140" t="s">
        <v>336</v>
      </c>
    </row>
    <row r="141" spans="1:2">
      <c r="B141" t="s">
        <v>360</v>
      </c>
    </row>
    <row r="142" spans="1:2">
      <c r="B142" t="s">
        <v>252</v>
      </c>
    </row>
    <row r="143" spans="1:2">
      <c r="B143" t="s">
        <v>392</v>
      </c>
    </row>
    <row r="144" spans="1:2">
      <c r="B144" t="s">
        <v>358</v>
      </c>
    </row>
    <row r="145" spans="1:2">
      <c r="B145" t="s">
        <v>246</v>
      </c>
    </row>
    <row r="146" spans="1:2">
      <c r="B146" t="s">
        <v>393</v>
      </c>
    </row>
    <row r="147" spans="1:2">
      <c r="B147">
        <v>67</v>
      </c>
    </row>
    <row r="148" spans="1:2">
      <c r="B148" t="s">
        <v>360</v>
      </c>
    </row>
    <row r="149" spans="1:2">
      <c r="B149" t="s">
        <v>253</v>
      </c>
    </row>
    <row r="150" spans="1:2">
      <c r="B150" t="s">
        <v>392</v>
      </c>
    </row>
    <row r="151" spans="1:2">
      <c r="B151" t="s">
        <v>358</v>
      </c>
    </row>
    <row r="152" spans="1:2">
      <c r="B152" t="s">
        <v>247</v>
      </c>
    </row>
    <row r="153" spans="1:2">
      <c r="B153" t="s">
        <v>394</v>
      </c>
    </row>
    <row r="154" spans="1:2">
      <c r="B154">
        <v>61</v>
      </c>
    </row>
    <row r="155" spans="1:2">
      <c r="A155" s="4">
        <v>11</v>
      </c>
      <c r="B155" t="s">
        <v>337</v>
      </c>
    </row>
    <row r="156" spans="1:2">
      <c r="B156" t="s">
        <v>360</v>
      </c>
    </row>
    <row r="157" spans="1:2">
      <c r="B157" t="s">
        <v>254</v>
      </c>
    </row>
    <row r="158" spans="1:2">
      <c r="B158" t="s">
        <v>395</v>
      </c>
    </row>
    <row r="159" spans="1:2">
      <c r="B159" t="s">
        <v>358</v>
      </c>
    </row>
    <row r="160" spans="1:2">
      <c r="B160" t="s">
        <v>248</v>
      </c>
    </row>
    <row r="161" spans="1:2">
      <c r="B161" t="s">
        <v>396</v>
      </c>
    </row>
    <row r="162" spans="1:2">
      <c r="B162">
        <v>57</v>
      </c>
    </row>
    <row r="163" spans="1:2">
      <c r="B163" t="s">
        <v>360</v>
      </c>
    </row>
    <row r="164" spans="1:2">
      <c r="B164" t="s">
        <v>255</v>
      </c>
    </row>
    <row r="165" spans="1:2">
      <c r="B165" t="s">
        <v>397</v>
      </c>
    </row>
    <row r="166" spans="1:2">
      <c r="B166" t="s">
        <v>358</v>
      </c>
    </row>
    <row r="167" spans="1:2">
      <c r="B167" t="s">
        <v>249</v>
      </c>
    </row>
    <row r="168" spans="1:2">
      <c r="B168" t="s">
        <v>398</v>
      </c>
    </row>
    <row r="169" spans="1:2">
      <c r="B169">
        <v>52</v>
      </c>
    </row>
    <row r="170" spans="1:2">
      <c r="A170" s="4">
        <v>12</v>
      </c>
      <c r="B170" t="s">
        <v>338</v>
      </c>
    </row>
    <row r="171" spans="1:2">
      <c r="B171" t="s">
        <v>360</v>
      </c>
    </row>
    <row r="172" spans="1:2">
      <c r="B172" t="s">
        <v>256</v>
      </c>
    </row>
    <row r="173" spans="1:2">
      <c r="B173" t="s">
        <v>399</v>
      </c>
    </row>
    <row r="174" spans="1:2">
      <c r="B174" t="s">
        <v>358</v>
      </c>
    </row>
    <row r="175" spans="1:2">
      <c r="B175" t="s">
        <v>250</v>
      </c>
    </row>
    <row r="176" spans="1:2">
      <c r="B176" t="s">
        <v>400</v>
      </c>
    </row>
    <row r="177" spans="1:2">
      <c r="B177">
        <v>49</v>
      </c>
    </row>
    <row r="178" spans="1:2">
      <c r="B178" t="s">
        <v>360</v>
      </c>
    </row>
    <row r="179" spans="1:2">
      <c r="B179" t="s">
        <v>257</v>
      </c>
    </row>
    <row r="180" spans="1:2">
      <c r="B180" t="s">
        <v>401</v>
      </c>
    </row>
    <row r="181" spans="1:2">
      <c r="B181" t="s">
        <v>358</v>
      </c>
    </row>
    <row r="182" spans="1:2">
      <c r="B182" t="s">
        <v>251</v>
      </c>
    </row>
    <row r="183" spans="1:2">
      <c r="B183" t="s">
        <v>402</v>
      </c>
    </row>
    <row r="184" spans="1:2">
      <c r="B184">
        <v>46</v>
      </c>
    </row>
    <row r="185" spans="1:2">
      <c r="A185" s="4">
        <v>13</v>
      </c>
      <c r="B185" t="s">
        <v>339</v>
      </c>
    </row>
    <row r="186" spans="1:2">
      <c r="B186" t="s">
        <v>360</v>
      </c>
    </row>
    <row r="187" spans="1:2">
      <c r="B187" t="s">
        <v>263</v>
      </c>
    </row>
    <row r="188" spans="1:2">
      <c r="B188" t="s">
        <v>403</v>
      </c>
    </row>
    <row r="189" spans="1:2">
      <c r="B189" t="s">
        <v>358</v>
      </c>
    </row>
    <row r="190" spans="1:2">
      <c r="B190" t="s">
        <v>258</v>
      </c>
    </row>
    <row r="191" spans="1:2">
      <c r="B191" t="s">
        <v>404</v>
      </c>
    </row>
    <row r="192" spans="1:2">
      <c r="B192">
        <v>45</v>
      </c>
    </row>
    <row r="193" spans="1:2">
      <c r="B193" t="s">
        <v>360</v>
      </c>
    </row>
    <row r="194" spans="1:2">
      <c r="B194" t="s">
        <v>264</v>
      </c>
    </row>
    <row r="195" spans="1:2">
      <c r="B195" t="s">
        <v>405</v>
      </c>
    </row>
    <row r="196" spans="1:2">
      <c r="B196" t="s">
        <v>490</v>
      </c>
    </row>
    <row r="197" spans="1:2">
      <c r="B197" t="s">
        <v>490</v>
      </c>
    </row>
    <row r="198" spans="1:2">
      <c r="B198" t="s">
        <v>490</v>
      </c>
    </row>
    <row r="199" spans="1:2">
      <c r="B199" t="s">
        <v>490</v>
      </c>
    </row>
    <row r="200" spans="1:2">
      <c r="A200" s="4">
        <v>14</v>
      </c>
      <c r="B200" t="s">
        <v>340</v>
      </c>
    </row>
    <row r="201" spans="1:2">
      <c r="B201" t="s">
        <v>358</v>
      </c>
    </row>
    <row r="202" spans="1:2">
      <c r="B202" t="s">
        <v>259</v>
      </c>
    </row>
    <row r="203" spans="1:2">
      <c r="B203" t="s">
        <v>406</v>
      </c>
    </row>
    <row r="204" spans="1:2">
      <c r="B204" t="s">
        <v>360</v>
      </c>
    </row>
    <row r="205" spans="1:2">
      <c r="B205" t="s">
        <v>265</v>
      </c>
    </row>
    <row r="206" spans="1:2">
      <c r="B206" t="s">
        <v>407</v>
      </c>
    </row>
    <row r="207" spans="1:2">
      <c r="B207">
        <v>44</v>
      </c>
    </row>
    <row r="208" spans="1:2">
      <c r="B208" t="s">
        <v>358</v>
      </c>
    </row>
    <row r="209" spans="1:2">
      <c r="B209" t="s">
        <v>260</v>
      </c>
    </row>
    <row r="210" spans="1:2">
      <c r="B210" t="s">
        <v>408</v>
      </c>
    </row>
    <row r="211" spans="1:2">
      <c r="B211" t="s">
        <v>360</v>
      </c>
    </row>
    <row r="212" spans="1:2">
      <c r="B212" t="s">
        <v>266</v>
      </c>
    </row>
    <row r="213" spans="1:2">
      <c r="B213" t="s">
        <v>409</v>
      </c>
    </row>
    <row r="214" spans="1:2">
      <c r="B214">
        <v>45</v>
      </c>
    </row>
    <row r="215" spans="1:2">
      <c r="A215" s="4">
        <v>15</v>
      </c>
      <c r="B215" t="s">
        <v>341</v>
      </c>
    </row>
    <row r="216" spans="1:2">
      <c r="B216" t="s">
        <v>358</v>
      </c>
    </row>
    <row r="217" spans="1:2">
      <c r="B217" t="s">
        <v>261</v>
      </c>
    </row>
    <row r="218" spans="1:2">
      <c r="B218" t="s">
        <v>408</v>
      </c>
    </row>
    <row r="219" spans="1:2">
      <c r="B219" t="s">
        <v>360</v>
      </c>
    </row>
    <row r="220" spans="1:2">
      <c r="B220" t="s">
        <v>267</v>
      </c>
    </row>
    <row r="221" spans="1:2">
      <c r="B221" t="s">
        <v>410</v>
      </c>
    </row>
    <row r="222" spans="1:2">
      <c r="B222">
        <v>47</v>
      </c>
    </row>
    <row r="223" spans="1:2">
      <c r="B223" t="s">
        <v>358</v>
      </c>
    </row>
    <row r="224" spans="1:2">
      <c r="B224" t="s">
        <v>262</v>
      </c>
    </row>
    <row r="225" spans="1:2">
      <c r="B225" t="s">
        <v>411</v>
      </c>
    </row>
    <row r="226" spans="1:2">
      <c r="B226" t="s">
        <v>360</v>
      </c>
    </row>
    <row r="227" spans="1:2">
      <c r="B227" t="s">
        <v>268</v>
      </c>
    </row>
    <row r="228" spans="1:2">
      <c r="B228" t="s">
        <v>412</v>
      </c>
    </row>
    <row r="229" spans="1:2">
      <c r="B229">
        <v>49</v>
      </c>
    </row>
    <row r="230" spans="1:2">
      <c r="A230" s="4">
        <v>16</v>
      </c>
      <c r="B230" t="s">
        <v>342</v>
      </c>
    </row>
    <row r="231" spans="1:2">
      <c r="B231" t="s">
        <v>358</v>
      </c>
    </row>
    <row r="232" spans="1:2">
      <c r="B232" t="s">
        <v>269</v>
      </c>
    </row>
    <row r="233" spans="1:2">
      <c r="B233" t="s">
        <v>413</v>
      </c>
    </row>
    <row r="234" spans="1:2">
      <c r="B234" t="s">
        <v>360</v>
      </c>
    </row>
    <row r="235" spans="1:2">
      <c r="B235" t="s">
        <v>275</v>
      </c>
    </row>
    <row r="236" spans="1:2">
      <c r="B236" t="s">
        <v>412</v>
      </c>
    </row>
    <row r="237" spans="1:2">
      <c r="B237">
        <v>51</v>
      </c>
    </row>
    <row r="238" spans="1:2">
      <c r="B238" t="s">
        <v>358</v>
      </c>
    </row>
    <row r="239" spans="1:2">
      <c r="B239" t="s">
        <v>270</v>
      </c>
    </row>
    <row r="240" spans="1:2">
      <c r="B240" t="s">
        <v>413</v>
      </c>
    </row>
    <row r="241" spans="1:2">
      <c r="B241" t="s">
        <v>360</v>
      </c>
    </row>
    <row r="242" spans="1:2">
      <c r="B242" t="s">
        <v>240</v>
      </c>
    </row>
    <row r="243" spans="1:2">
      <c r="B243" t="s">
        <v>414</v>
      </c>
    </row>
    <row r="244" spans="1:2">
      <c r="B244">
        <v>54</v>
      </c>
    </row>
    <row r="245" spans="1:2">
      <c r="A245" s="4">
        <v>17</v>
      </c>
      <c r="B245" t="s">
        <v>343</v>
      </c>
    </row>
    <row r="246" spans="1:2">
      <c r="B246" t="s">
        <v>358</v>
      </c>
    </row>
    <row r="247" spans="1:2">
      <c r="B247" t="s">
        <v>271</v>
      </c>
    </row>
    <row r="248" spans="1:2">
      <c r="B248" t="s">
        <v>415</v>
      </c>
    </row>
    <row r="249" spans="1:2">
      <c r="B249" t="s">
        <v>360</v>
      </c>
    </row>
    <row r="250" spans="1:2">
      <c r="B250" t="s">
        <v>276</v>
      </c>
    </row>
    <row r="251" spans="1:2">
      <c r="B251" t="s">
        <v>416</v>
      </c>
    </row>
    <row r="252" spans="1:2">
      <c r="B252">
        <v>57</v>
      </c>
    </row>
    <row r="253" spans="1:2">
      <c r="B253" t="s">
        <v>358</v>
      </c>
    </row>
    <row r="254" spans="1:2">
      <c r="B254" t="s">
        <v>272</v>
      </c>
    </row>
    <row r="255" spans="1:2">
      <c r="B255" t="s">
        <v>417</v>
      </c>
    </row>
    <row r="256" spans="1:2">
      <c r="B256" t="s">
        <v>360</v>
      </c>
    </row>
    <row r="257" spans="1:2">
      <c r="B257" t="s">
        <v>277</v>
      </c>
    </row>
    <row r="258" spans="1:2">
      <c r="B258" t="s">
        <v>418</v>
      </c>
    </row>
    <row r="259" spans="1:2">
      <c r="B259">
        <v>60</v>
      </c>
    </row>
    <row r="260" spans="1:2">
      <c r="A260" s="4">
        <v>18</v>
      </c>
      <c r="B260" t="s">
        <v>344</v>
      </c>
    </row>
    <row r="261" spans="1:2">
      <c r="B261" t="s">
        <v>358</v>
      </c>
    </row>
    <row r="262" spans="1:2">
      <c r="B262" t="s">
        <v>273</v>
      </c>
    </row>
    <row r="263" spans="1:2">
      <c r="B263" t="s">
        <v>419</v>
      </c>
    </row>
    <row r="264" spans="1:2">
      <c r="B264" t="s">
        <v>360</v>
      </c>
    </row>
    <row r="265" spans="1:2">
      <c r="B265" t="s">
        <v>278</v>
      </c>
    </row>
    <row r="266" spans="1:2">
      <c r="B266" t="s">
        <v>397</v>
      </c>
    </row>
    <row r="267" spans="1:2">
      <c r="B267">
        <v>63</v>
      </c>
    </row>
    <row r="268" spans="1:2">
      <c r="B268" t="s">
        <v>358</v>
      </c>
    </row>
    <row r="269" spans="1:2">
      <c r="B269" t="s">
        <v>274</v>
      </c>
    </row>
    <row r="270" spans="1:2">
      <c r="B270" t="s">
        <v>420</v>
      </c>
    </row>
    <row r="271" spans="1:2">
      <c r="B271" t="s">
        <v>360</v>
      </c>
    </row>
    <row r="272" spans="1:2">
      <c r="B272" t="s">
        <v>279</v>
      </c>
    </row>
    <row r="273" spans="1:2">
      <c r="B273" t="s">
        <v>421</v>
      </c>
    </row>
    <row r="274" spans="1:2">
      <c r="B274">
        <v>65</v>
      </c>
    </row>
    <row r="275" spans="1:2">
      <c r="A275" s="4">
        <v>19</v>
      </c>
      <c r="B275" t="s">
        <v>345</v>
      </c>
    </row>
    <row r="276" spans="1:2">
      <c r="B276" t="s">
        <v>358</v>
      </c>
    </row>
    <row r="277" spans="1:2">
      <c r="B277" t="s">
        <v>280</v>
      </c>
    </row>
    <row r="278" spans="1:2">
      <c r="B278" t="s">
        <v>422</v>
      </c>
    </row>
    <row r="279" spans="1:2">
      <c r="B279" t="s">
        <v>360</v>
      </c>
    </row>
    <row r="280" spans="1:2">
      <c r="B280" t="s">
        <v>285</v>
      </c>
    </row>
    <row r="281" spans="1:2">
      <c r="B281" t="s">
        <v>423</v>
      </c>
    </row>
    <row r="282" spans="1:2">
      <c r="B282">
        <v>67</v>
      </c>
    </row>
    <row r="283" spans="1:2">
      <c r="B283" t="s">
        <v>358</v>
      </c>
    </row>
    <row r="284" spans="1:2">
      <c r="B284" t="s">
        <v>281</v>
      </c>
    </row>
    <row r="285" spans="1:2">
      <c r="B285" t="s">
        <v>424</v>
      </c>
    </row>
    <row r="286" spans="1:2">
      <c r="B286" t="s">
        <v>360</v>
      </c>
    </row>
    <row r="287" spans="1:2">
      <c r="B287" t="s">
        <v>286</v>
      </c>
    </row>
    <row r="288" spans="1:2">
      <c r="B288" t="s">
        <v>425</v>
      </c>
    </row>
    <row r="289" spans="1:2">
      <c r="B289">
        <v>69</v>
      </c>
    </row>
    <row r="290" spans="1:2">
      <c r="A290" s="4">
        <v>20</v>
      </c>
      <c r="B290" t="s">
        <v>346</v>
      </c>
    </row>
    <row r="291" spans="1:2">
      <c r="B291" t="s">
        <v>358</v>
      </c>
    </row>
    <row r="292" spans="1:2">
      <c r="B292" t="s">
        <v>282</v>
      </c>
    </row>
    <row r="293" spans="1:2">
      <c r="B293" t="s">
        <v>426</v>
      </c>
    </row>
    <row r="294" spans="1:2">
      <c r="B294" t="s">
        <v>360</v>
      </c>
    </row>
    <row r="295" spans="1:2">
      <c r="B295" t="s">
        <v>287</v>
      </c>
    </row>
    <row r="296" spans="1:2">
      <c r="B296" t="s">
        <v>427</v>
      </c>
    </row>
    <row r="297" spans="1:2">
      <c r="B297">
        <v>71</v>
      </c>
    </row>
    <row r="298" spans="1:2">
      <c r="B298" t="s">
        <v>358</v>
      </c>
    </row>
    <row r="299" spans="1:2">
      <c r="B299" t="s">
        <v>228</v>
      </c>
    </row>
    <row r="300" spans="1:2">
      <c r="B300" t="s">
        <v>428</v>
      </c>
    </row>
    <row r="301" spans="1:2">
      <c r="B301" t="s">
        <v>360</v>
      </c>
    </row>
    <row r="302" spans="1:2">
      <c r="B302" t="s">
        <v>288</v>
      </c>
    </row>
    <row r="303" spans="1:2">
      <c r="B303" t="s">
        <v>363</v>
      </c>
    </row>
    <row r="304" spans="1:2">
      <c r="B304">
        <v>72</v>
      </c>
    </row>
    <row r="305" spans="1:2">
      <c r="A305" s="4">
        <v>21</v>
      </c>
      <c r="B305" t="s">
        <v>347</v>
      </c>
    </row>
    <row r="306" spans="1:2">
      <c r="B306" t="s">
        <v>358</v>
      </c>
    </row>
    <row r="307" spans="1:2">
      <c r="B307" t="s">
        <v>283</v>
      </c>
    </row>
    <row r="308" spans="1:2">
      <c r="B308" t="s">
        <v>429</v>
      </c>
    </row>
    <row r="309" spans="1:2">
      <c r="B309" t="s">
        <v>360</v>
      </c>
    </row>
    <row r="310" spans="1:2">
      <c r="B310" t="s">
        <v>289</v>
      </c>
    </row>
    <row r="311" spans="1:2">
      <c r="B311" t="s">
        <v>430</v>
      </c>
    </row>
    <row r="312" spans="1:2">
      <c r="B312">
        <v>73</v>
      </c>
    </row>
    <row r="313" spans="1:2">
      <c r="B313" t="s">
        <v>358</v>
      </c>
    </row>
    <row r="314" spans="1:2">
      <c r="B314" t="s">
        <v>284</v>
      </c>
    </row>
    <row r="315" spans="1:2">
      <c r="B315" t="s">
        <v>431</v>
      </c>
    </row>
    <row r="316" spans="1:2">
      <c r="B316" t="s">
        <v>360</v>
      </c>
    </row>
    <row r="317" spans="1:2">
      <c r="B317" t="s">
        <v>290</v>
      </c>
    </row>
    <row r="318" spans="1:2">
      <c r="B318" t="s">
        <v>432</v>
      </c>
    </row>
    <row r="319" spans="1:2">
      <c r="B319">
        <v>73</v>
      </c>
    </row>
    <row r="320" spans="1:2">
      <c r="A320" s="4">
        <v>22</v>
      </c>
      <c r="B320" t="s">
        <v>348</v>
      </c>
    </row>
    <row r="321" spans="1:2">
      <c r="B321" t="s">
        <v>358</v>
      </c>
    </row>
    <row r="322" spans="1:2">
      <c r="B322" t="s">
        <v>291</v>
      </c>
    </row>
    <row r="323" spans="1:2">
      <c r="B323" t="s">
        <v>433</v>
      </c>
    </row>
    <row r="324" spans="1:2">
      <c r="B324" t="s">
        <v>360</v>
      </c>
    </row>
    <row r="325" spans="1:2">
      <c r="B325" t="s">
        <v>297</v>
      </c>
    </row>
    <row r="326" spans="1:2">
      <c r="B326" t="s">
        <v>434</v>
      </c>
    </row>
    <row r="327" spans="1:2">
      <c r="B327">
        <v>73</v>
      </c>
    </row>
    <row r="328" spans="1:2">
      <c r="B328" t="s">
        <v>358</v>
      </c>
    </row>
    <row r="329" spans="1:2">
      <c r="B329" t="s">
        <v>292</v>
      </c>
    </row>
    <row r="330" spans="1:2">
      <c r="B330" t="s">
        <v>393</v>
      </c>
    </row>
    <row r="331" spans="1:2">
      <c r="B331">
        <v>73</v>
      </c>
    </row>
    <row r="332" spans="1:2">
      <c r="B332" t="s">
        <v>490</v>
      </c>
    </row>
    <row r="333" spans="1:2">
      <c r="B333" t="s">
        <v>490</v>
      </c>
    </row>
    <row r="334" spans="1:2">
      <c r="B334" t="s">
        <v>490</v>
      </c>
    </row>
    <row r="335" spans="1:2">
      <c r="B335" t="s">
        <v>490</v>
      </c>
    </row>
    <row r="336" spans="1:2">
      <c r="A336" s="4">
        <v>23</v>
      </c>
      <c r="B336" t="s">
        <v>349</v>
      </c>
    </row>
    <row r="337" spans="1:2">
      <c r="B337" t="s">
        <v>360</v>
      </c>
    </row>
    <row r="338" spans="1:2">
      <c r="B338" t="s">
        <v>298</v>
      </c>
    </row>
    <row r="339" spans="1:2">
      <c r="B339" t="s">
        <v>435</v>
      </c>
    </row>
    <row r="340" spans="1:2">
      <c r="B340" t="s">
        <v>358</v>
      </c>
    </row>
    <row r="341" spans="1:2">
      <c r="B341" t="s">
        <v>293</v>
      </c>
    </row>
    <row r="342" spans="1:2">
      <c r="B342" t="s">
        <v>389</v>
      </c>
    </row>
    <row r="343" spans="1:2">
      <c r="B343">
        <v>72</v>
      </c>
    </row>
    <row r="344" spans="1:2">
      <c r="B344" t="s">
        <v>360</v>
      </c>
    </row>
    <row r="345" spans="1:2">
      <c r="B345" t="s">
        <v>299</v>
      </c>
    </row>
    <row r="346" spans="1:2">
      <c r="B346" t="s">
        <v>436</v>
      </c>
    </row>
    <row r="347" spans="1:2">
      <c r="B347" t="s">
        <v>358</v>
      </c>
    </row>
    <row r="348" spans="1:2">
      <c r="B348" t="s">
        <v>294</v>
      </c>
    </row>
    <row r="349" spans="1:2">
      <c r="B349" t="s">
        <v>437</v>
      </c>
    </row>
    <row r="350" spans="1:2">
      <c r="B350">
        <v>71</v>
      </c>
    </row>
    <row r="351" spans="1:2">
      <c r="A351" s="4">
        <v>24</v>
      </c>
      <c r="B351" t="s">
        <v>350</v>
      </c>
    </row>
    <row r="352" spans="1:2">
      <c r="B352" t="s">
        <v>360</v>
      </c>
    </row>
    <row r="353" spans="1:2">
      <c r="B353" t="s">
        <v>300</v>
      </c>
    </row>
    <row r="354" spans="1:2">
      <c r="B354" t="s">
        <v>438</v>
      </c>
    </row>
    <row r="355" spans="1:2">
      <c r="B355" t="s">
        <v>358</v>
      </c>
    </row>
    <row r="356" spans="1:2">
      <c r="B356" t="s">
        <v>295</v>
      </c>
    </row>
    <row r="357" spans="1:2">
      <c r="B357" t="s">
        <v>362</v>
      </c>
    </row>
    <row r="358" spans="1:2">
      <c r="B358">
        <v>70</v>
      </c>
    </row>
    <row r="359" spans="1:2">
      <c r="B359" t="s">
        <v>360</v>
      </c>
    </row>
    <row r="360" spans="1:2">
      <c r="B360" t="s">
        <v>301</v>
      </c>
    </row>
    <row r="361" spans="1:2">
      <c r="B361" t="s">
        <v>439</v>
      </c>
    </row>
    <row r="362" spans="1:2">
      <c r="B362" t="s">
        <v>358</v>
      </c>
    </row>
    <row r="363" spans="1:2">
      <c r="B363" t="s">
        <v>296</v>
      </c>
    </row>
    <row r="364" spans="1:2">
      <c r="B364" t="s">
        <v>391</v>
      </c>
    </row>
    <row r="365" spans="1:2">
      <c r="B365">
        <v>68</v>
      </c>
    </row>
    <row r="366" spans="1:2">
      <c r="A366" s="4">
        <v>25</v>
      </c>
      <c r="B366" t="s">
        <v>351</v>
      </c>
    </row>
    <row r="367" spans="1:2">
      <c r="B367" t="s">
        <v>360</v>
      </c>
    </row>
    <row r="368" spans="1:2">
      <c r="B368" t="s">
        <v>308</v>
      </c>
    </row>
    <row r="369" spans="1:2">
      <c r="B369" t="s">
        <v>440</v>
      </c>
    </row>
    <row r="370" spans="1:2">
      <c r="B370" t="s">
        <v>358</v>
      </c>
    </row>
    <row r="371" spans="1:2">
      <c r="B371" t="s">
        <v>302</v>
      </c>
    </row>
    <row r="372" spans="1:2">
      <c r="B372" t="s">
        <v>441</v>
      </c>
    </row>
    <row r="373" spans="1:2">
      <c r="B373">
        <v>66</v>
      </c>
    </row>
    <row r="374" spans="1:2">
      <c r="B374" t="s">
        <v>360</v>
      </c>
    </row>
    <row r="375" spans="1:2">
      <c r="B375" t="s">
        <v>309</v>
      </c>
    </row>
    <row r="376" spans="1:2">
      <c r="B376" t="s">
        <v>442</v>
      </c>
    </row>
    <row r="377" spans="1:2">
      <c r="B377" t="s">
        <v>358</v>
      </c>
    </row>
    <row r="378" spans="1:2">
      <c r="B378" t="s">
        <v>303</v>
      </c>
    </row>
    <row r="379" spans="1:2">
      <c r="B379" t="s">
        <v>443</v>
      </c>
    </row>
    <row r="380" spans="1:2">
      <c r="B380">
        <v>64</v>
      </c>
    </row>
    <row r="381" spans="1:2">
      <c r="A381" s="4">
        <v>26</v>
      </c>
      <c r="B381" t="s">
        <v>352</v>
      </c>
    </row>
    <row r="382" spans="1:2">
      <c r="B382" t="s">
        <v>360</v>
      </c>
    </row>
    <row r="383" spans="1:2">
      <c r="B383" t="s">
        <v>310</v>
      </c>
    </row>
    <row r="384" spans="1:2">
      <c r="B384" t="s">
        <v>397</v>
      </c>
    </row>
    <row r="385" spans="1:2">
      <c r="B385" t="s">
        <v>358</v>
      </c>
    </row>
    <row r="386" spans="1:2">
      <c r="B386" t="s">
        <v>304</v>
      </c>
    </row>
    <row r="387" spans="1:2">
      <c r="B387" t="s">
        <v>424</v>
      </c>
    </row>
    <row r="388" spans="1:2">
      <c r="B388">
        <v>61</v>
      </c>
    </row>
    <row r="389" spans="1:2">
      <c r="B389" t="s">
        <v>360</v>
      </c>
    </row>
    <row r="390" spans="1:2">
      <c r="B390" t="s">
        <v>311</v>
      </c>
    </row>
    <row r="391" spans="1:2">
      <c r="B391" t="s">
        <v>421</v>
      </c>
    </row>
    <row r="392" spans="1:2">
      <c r="B392" t="s">
        <v>358</v>
      </c>
    </row>
    <row r="393" spans="1:2">
      <c r="B393" t="s">
        <v>305</v>
      </c>
    </row>
    <row r="394" spans="1:2">
      <c r="B394" t="s">
        <v>394</v>
      </c>
    </row>
    <row r="395" spans="1:2">
      <c r="B395">
        <v>59</v>
      </c>
    </row>
    <row r="396" spans="1:2">
      <c r="A396" s="4">
        <v>27</v>
      </c>
      <c r="B396" t="s">
        <v>353</v>
      </c>
    </row>
    <row r="397" spans="1:2">
      <c r="B397" t="s">
        <v>360</v>
      </c>
    </row>
    <row r="398" spans="1:2">
      <c r="B398" t="s">
        <v>312</v>
      </c>
    </row>
    <row r="399" spans="1:2">
      <c r="B399" t="s">
        <v>444</v>
      </c>
    </row>
    <row r="400" spans="1:2">
      <c r="B400" t="s">
        <v>358</v>
      </c>
    </row>
    <row r="401" spans="1:2">
      <c r="B401" t="s">
        <v>306</v>
      </c>
    </row>
    <row r="402" spans="1:2">
      <c r="B402" t="s">
        <v>391</v>
      </c>
    </row>
    <row r="403" spans="1:2">
      <c r="B403">
        <v>57</v>
      </c>
    </row>
    <row r="404" spans="1:2">
      <c r="B404" t="s">
        <v>360</v>
      </c>
    </row>
    <row r="405" spans="1:2">
      <c r="B405" t="s">
        <v>313</v>
      </c>
    </row>
    <row r="406" spans="1:2">
      <c r="B406" t="s">
        <v>418</v>
      </c>
    </row>
    <row r="407" spans="1:2">
      <c r="B407" t="s">
        <v>358</v>
      </c>
    </row>
    <row r="408" spans="1:2">
      <c r="B408" t="s">
        <v>307</v>
      </c>
    </row>
    <row r="409" spans="1:2">
      <c r="B409" t="s">
        <v>445</v>
      </c>
    </row>
    <row r="410" spans="1:2">
      <c r="B410">
        <v>55</v>
      </c>
    </row>
    <row r="411" spans="1:2">
      <c r="A411" s="4">
        <v>28</v>
      </c>
      <c r="B411" t="s">
        <v>354</v>
      </c>
    </row>
    <row r="412" spans="1:2">
      <c r="B412" t="s">
        <v>360</v>
      </c>
    </row>
    <row r="413" spans="1:2">
      <c r="B413" t="s">
        <v>319</v>
      </c>
    </row>
    <row r="414" spans="1:2">
      <c r="B414" t="s">
        <v>446</v>
      </c>
    </row>
    <row r="415" spans="1:2">
      <c r="B415" t="s">
        <v>358</v>
      </c>
    </row>
    <row r="416" spans="1:2">
      <c r="B416" t="s">
        <v>314</v>
      </c>
    </row>
    <row r="417" spans="1:2">
      <c r="B417" t="s">
        <v>396</v>
      </c>
    </row>
    <row r="418" spans="1:2">
      <c r="B418">
        <v>53</v>
      </c>
    </row>
    <row r="419" spans="1:2">
      <c r="B419" t="s">
        <v>360</v>
      </c>
    </row>
    <row r="420" spans="1:2">
      <c r="B420" t="s">
        <v>320</v>
      </c>
    </row>
    <row r="421" spans="1:2">
      <c r="B421" t="s">
        <v>444</v>
      </c>
    </row>
    <row r="422" spans="1:2">
      <c r="B422" t="s">
        <v>358</v>
      </c>
    </row>
    <row r="423" spans="1:2">
      <c r="B423" t="s">
        <v>315</v>
      </c>
    </row>
    <row r="424" spans="1:2">
      <c r="B424" t="s">
        <v>447</v>
      </c>
    </row>
    <row r="425" spans="1:2">
      <c r="B425">
        <v>52</v>
      </c>
    </row>
    <row r="426" spans="1:2">
      <c r="A426" s="4">
        <v>29</v>
      </c>
      <c r="B426" t="s">
        <v>355</v>
      </c>
    </row>
    <row r="427" spans="1:2">
      <c r="B427" t="s">
        <v>360</v>
      </c>
    </row>
    <row r="428" spans="1:2">
      <c r="B428" t="s">
        <v>454</v>
      </c>
    </row>
    <row r="429" spans="1:2">
      <c r="B429" t="s">
        <v>448</v>
      </c>
    </row>
    <row r="430" spans="1:2">
      <c r="B430" t="s">
        <v>358</v>
      </c>
    </row>
    <row r="431" spans="1:2">
      <c r="B431" t="s">
        <v>316</v>
      </c>
    </row>
    <row r="432" spans="1:2">
      <c r="B432" t="s">
        <v>417</v>
      </c>
    </row>
    <row r="433" spans="1:2">
      <c r="B433">
        <v>53</v>
      </c>
    </row>
    <row r="434" spans="1:2">
      <c r="B434" t="s">
        <v>360</v>
      </c>
    </row>
    <row r="435" spans="1:2">
      <c r="B435" t="s">
        <v>321</v>
      </c>
    </row>
    <row r="436" spans="1:2">
      <c r="B436" t="s">
        <v>444</v>
      </c>
    </row>
    <row r="437" spans="1:2">
      <c r="B437" t="s">
        <v>490</v>
      </c>
    </row>
    <row r="438" spans="1:2">
      <c r="B438" t="s">
        <v>490</v>
      </c>
    </row>
    <row r="439" spans="1:2">
      <c r="B439" t="s">
        <v>490</v>
      </c>
    </row>
    <row r="440" spans="1:2">
      <c r="B440" t="s">
        <v>490</v>
      </c>
    </row>
    <row r="441" spans="1:2">
      <c r="A441" s="4">
        <v>30</v>
      </c>
      <c r="B441" t="s">
        <v>356</v>
      </c>
    </row>
    <row r="442" spans="1:2">
      <c r="B442" t="s">
        <v>358</v>
      </c>
    </row>
    <row r="443" spans="1:2">
      <c r="B443" t="s">
        <v>317</v>
      </c>
    </row>
    <row r="444" spans="1:2">
      <c r="B444" t="s">
        <v>449</v>
      </c>
    </row>
    <row r="445" spans="1:2">
      <c r="B445" t="s">
        <v>360</v>
      </c>
    </row>
    <row r="446" spans="1:2">
      <c r="B446" t="s">
        <v>322</v>
      </c>
    </row>
    <row r="447" spans="1:2">
      <c r="B447" t="s">
        <v>450</v>
      </c>
    </row>
    <row r="448" spans="1:2">
      <c r="B448">
        <v>54</v>
      </c>
    </row>
    <row r="449" spans="1:10">
      <c r="B449" t="s">
        <v>358</v>
      </c>
    </row>
    <row r="450" spans="1:10">
      <c r="B450" t="s">
        <v>318</v>
      </c>
    </row>
    <row r="451" spans="1:10">
      <c r="B451" t="s">
        <v>451</v>
      </c>
    </row>
    <row r="452" spans="1:10">
      <c r="B452" t="s">
        <v>360</v>
      </c>
    </row>
    <row r="453" spans="1:10">
      <c r="B453" t="s">
        <v>323</v>
      </c>
    </row>
    <row r="454" spans="1:10">
      <c r="B454" t="s">
        <v>452</v>
      </c>
    </row>
    <row r="455" spans="1:10">
      <c r="B455">
        <v>56</v>
      </c>
    </row>
    <row r="456" spans="1:10">
      <c r="A456" s="4">
        <v>31</v>
      </c>
      <c r="B456" t="s">
        <v>357</v>
      </c>
    </row>
    <row r="457" spans="1:10">
      <c r="B457" t="s">
        <v>358</v>
      </c>
    </row>
    <row r="458" spans="1:10">
      <c r="B458" t="s">
        <v>324</v>
      </c>
    </row>
    <row r="459" spans="1:10">
      <c r="B459" t="s">
        <v>451</v>
      </c>
    </row>
    <row r="460" spans="1:10">
      <c r="B460" t="s">
        <v>360</v>
      </c>
    </row>
    <row r="461" spans="1:10">
      <c r="B461" t="s">
        <v>325</v>
      </c>
      <c r="J461" s="4">
        <v>8</v>
      </c>
    </row>
    <row r="462" spans="1:10">
      <c r="B462" t="s">
        <v>421</v>
      </c>
    </row>
    <row r="463" spans="1:10">
      <c r="B463">
        <v>60</v>
      </c>
    </row>
    <row r="464" spans="1:10">
      <c r="B464" t="s">
        <v>358</v>
      </c>
    </row>
    <row r="465" spans="2:2">
      <c r="B465" t="s">
        <v>326</v>
      </c>
    </row>
    <row r="466" spans="2:2">
      <c r="B466" t="s">
        <v>441</v>
      </c>
    </row>
    <row r="467" spans="2:2">
      <c r="B467" t="s">
        <v>360</v>
      </c>
    </row>
    <row r="468" spans="2:2">
      <c r="B468" t="s">
        <v>327</v>
      </c>
    </row>
    <row r="469" spans="2:2">
      <c r="B469" t="s">
        <v>363</v>
      </c>
    </row>
    <row r="470" spans="2:2">
      <c r="B470">
        <v>64</v>
      </c>
    </row>
    <row r="471" spans="2:2">
      <c r="B471" t="s">
        <v>327</v>
      </c>
    </row>
    <row r="472" spans="2:2">
      <c r="B472" t="s">
        <v>363</v>
      </c>
    </row>
    <row r="473" spans="2:2">
      <c r="B473">
        <v>64</v>
      </c>
    </row>
  </sheetData>
  <conditionalFormatting sqref="A5:A470">
    <cfRule type="expression" dxfId="0" priority="1">
      <formula>$A5=$B$4</formula>
    </cfRule>
  </conditionalFormatting>
  <hyperlinks>
    <hyperlink ref="G4" location="'Marées Janvier 2026'!A65" display="'Marées Janvier 2026'!A65" xr:uid="{65671FB9-2321-40B9-AE24-AB3FBEECFA9D}"/>
    <hyperlink ref="C4" location="'Marées Janvier 2026'!A5" display="'Marées Janvier 2026'!A5" xr:uid="{5D0FD983-9934-4A29-B2C8-021ED33C4108}"/>
    <hyperlink ref="D4" location="'Marées Janvier 2026'!A20" display="'Marées Janvier 2026'!A20" xr:uid="{BA0AC199-B3B1-4758-9590-5A9A1C7A9173}"/>
    <hyperlink ref="E4" location="'Marées Janvier 2026'!A35" display="'Marées Janvier 2026'!A35" xr:uid="{E89A9F19-E85D-431E-85C8-3F4730E8517A}"/>
    <hyperlink ref="F4" location="'Marées Janvier 2026'!A50" display="'Marées Janvier 2026'!A50" xr:uid="{190A1E61-AADC-444B-B9D0-22687118327E}"/>
    <hyperlink ref="H4" location="'Marées Janvier 2026'!A80" display="'Marées Janvier 2026'!A80" xr:uid="{B968C8FD-5C78-4F2C-B1C0-217803C0AF88}"/>
    <hyperlink ref="I4" location="'Marées Janvier 2026'!A95" display="'Marées Janvier 2026'!A95" xr:uid="{A75EC7EC-2981-4849-B67F-2E4E2777B56B}"/>
    <hyperlink ref="J4" location="'Marées Janvier 2026'!A110" display="'Marées Janvier 2026'!A110" xr:uid="{96FB34DF-63C1-4DC0-ACE3-ECE1B45A9FAD}"/>
    <hyperlink ref="K4" location="'Marées Janvier 2026'!A125" display="'Marées Janvier 2026'!A125" xr:uid="{C0F89A1B-822D-4E87-8A77-91DBA4685E65}"/>
    <hyperlink ref="L4" location="'Marées Janvier 2026'!A140" display="'Marées Janvier 2026'!A140" xr:uid="{E0A8DB5E-EFF1-442E-A5AB-1990AE5DE284}"/>
    <hyperlink ref="M4" location="'Marées Janvier 2026'!A155" display="'Marées Janvier 2026'!A155" xr:uid="{3D6B7340-2776-483B-80E4-55B7DC24220C}"/>
    <hyperlink ref="N4" location="'Marées Janvier 2026'!A170" display="'Marées Janvier 2026'!A170" xr:uid="{5264FC3C-515A-4A5C-AB72-951E642CEE26}"/>
    <hyperlink ref="O4" location="'Marées Janvier 2026'!A185" display="'Marées Janvier 2026'!A185" xr:uid="{1E6025AC-A7B5-41C5-B5A2-DF6F4F1BB038}"/>
    <hyperlink ref="P4" location="'Marées Janvier 2026'!A200" display="'Marées Janvier 2026'!A200" xr:uid="{B71C6A40-801B-4FAD-8521-BEDD637F2086}"/>
    <hyperlink ref="Q4" location="'Marées Janvier 2026'!A215" display="'Marées Janvier 2026'!A215" xr:uid="{05826FD0-245D-4DB9-8AE2-AB7BFFAF594F}"/>
    <hyperlink ref="R4" location="'Marées Janvier 2026'!A230" display="'Marées Janvier 2026'!A230" xr:uid="{71167A3C-087E-4D6E-9D32-C40818316D8E}"/>
    <hyperlink ref="S4" location="'Marées Janvier 2026'!A245" display="'Marées Janvier 2026'!A245" xr:uid="{52C37106-F501-4BB0-9856-3863189B350F}"/>
    <hyperlink ref="T4" location="'Marées Janvier 2026'!A260" display="'Marées Janvier 2026'!A260" xr:uid="{A33A120F-1545-4EDD-9034-4BBDE95A756A}"/>
    <hyperlink ref="U4" location="'Marées Janvier 2026'!A275" display="'Marées Janvier 2026'!A275" xr:uid="{151A9D51-9AFB-4D5E-A38C-A26EE4A7565C}"/>
    <hyperlink ref="V4" location="'Marées Janvier 2026'!A290" display="'Marées Janvier 2026'!A290" xr:uid="{5820E512-B2F0-49AB-9CD1-97A950094C53}"/>
    <hyperlink ref="W4" location="'Marées Janvier 2026'!A305" display="'Marées Janvier 2026'!A305" xr:uid="{2CEB8D78-0151-4FF5-9157-3CC10AF346A4}"/>
    <hyperlink ref="X4" location="'Marées Janvier 2026'!A320" display="'Marées Janvier 2026'!A320" xr:uid="{76095374-95F8-4752-B249-97ABC0914B4A}"/>
    <hyperlink ref="Y4" location="'Marées Janvier 2026'!A335" display="'Marées Janvier 2026'!A335" xr:uid="{3EC5838F-204A-40A4-A226-0DE175D7BBF2}"/>
    <hyperlink ref="Z4" location="'Marées Janvier 2026'!A50" display="'Marées Janvier 2026'!A50" xr:uid="{C835B52F-63A5-4CD5-9D45-E7ED09B6936C}"/>
    <hyperlink ref="AA4" location="'Marées Janvier 2026'!A365" display="'Marées Janvier 2026'!A365" xr:uid="{9CC2C96A-1982-4276-9AB5-4A94D6426216}"/>
    <hyperlink ref="AB4" location="'Marées Janvier 2026'!A380" display="'Marées Janvier 2026'!A380" xr:uid="{B26F07D8-D98D-42B4-8AA1-18D73FBB6135}"/>
    <hyperlink ref="AC4" location="'Marées Janvier 2026'!A395" display="'Marées Janvier 2026'!A395" xr:uid="{3CCD9366-EB71-411D-8108-6F7E194D03D0}"/>
    <hyperlink ref="AD4" location="'Marées Janvier 2026'!A410" display="'Marées Janvier 2026'!A410" xr:uid="{FDCAAF18-3663-4B33-8F54-21E3D96510B9}"/>
    <hyperlink ref="AE4" location="'Marées Janvier 2026'!A425" display="'Marées Janvier 2026'!A425" xr:uid="{9E876F64-4C62-45DF-98C0-18FC559ADFC7}"/>
    <hyperlink ref="AF4" location="'Marées Janvier 2026'!A440" display="'Marées Janvier 2026'!A440" xr:uid="{8146ABE3-C9D9-4650-9C7D-F4029277E425}"/>
    <hyperlink ref="AG4" location="'Marées Janvier 2026'!A455" display="'Marées Janvier 2026'!A455" xr:uid="{DCF02670-058C-4EF6-B5B2-137511891211}"/>
  </hyperlinks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A5F08-A2C2-4584-A2B2-FAD6DFDA18F8}">
  <sheetPr>
    <tabColor rgb="FFFF0000"/>
  </sheetPr>
  <dimension ref="A1:C16"/>
  <sheetViews>
    <sheetView workbookViewId="0"/>
  </sheetViews>
  <sheetFormatPr baseColWidth="10" defaultRowHeight="15"/>
  <sheetData>
    <row r="1" spans="1:3">
      <c r="A1" s="15">
        <v>5</v>
      </c>
      <c r="C1" t="s">
        <v>491</v>
      </c>
    </row>
    <row r="2" spans="1:3">
      <c r="A2" t="s">
        <v>492</v>
      </c>
      <c r="C2" t="str" cm="1">
        <f t="array" aca="1" ref="C2:C16" ca="1">OFFSET('Marées Janvier 2026'!$B$5:$B$19,MATCH('Jour janvier'!$A$1,'Marées Janvier 2026'!A5:$A$472,0)-1,0,15,1)</f>
        <v>vendredi 5</v>
      </c>
    </row>
    <row r="3" spans="1:3">
      <c r="C3" t="str">
        <f ca="1"/>
        <v>Marée haute</v>
      </c>
    </row>
    <row r="4" spans="1:3">
      <c r="C4" t="str">
        <f ca="1"/>
        <v>04h23</v>
      </c>
    </row>
    <row r="5" spans="1:3">
      <c r="C5" t="str">
        <f ca="1"/>
        <v>6.25m</v>
      </c>
    </row>
    <row r="6" spans="1:3">
      <c r="C6" t="str">
        <f ca="1"/>
        <v>Marée basse</v>
      </c>
    </row>
    <row r="7" spans="1:3">
      <c r="C7" t="str">
        <f ca="1"/>
        <v>10h30</v>
      </c>
    </row>
    <row r="8" spans="1:3">
      <c r="C8" t="str">
        <f ca="1"/>
        <v>0.92m</v>
      </c>
    </row>
    <row r="9" spans="1:3">
      <c r="C9">
        <f ca="1"/>
        <v>97</v>
      </c>
    </row>
    <row r="10" spans="1:3">
      <c r="C10" t="str">
        <f ca="1"/>
        <v>Marée haute</v>
      </c>
    </row>
    <row r="11" spans="1:3">
      <c r="C11" t="str">
        <f ca="1"/>
        <v>16h55</v>
      </c>
    </row>
    <row r="12" spans="1:3">
      <c r="C12" t="str">
        <f ca="1"/>
        <v>6.26m</v>
      </c>
    </row>
    <row r="13" spans="1:3">
      <c r="C13" t="str">
        <f ca="1"/>
        <v>Marée basse</v>
      </c>
    </row>
    <row r="14" spans="1:3">
      <c r="C14" t="str">
        <f ca="1"/>
        <v>22h50</v>
      </c>
    </row>
    <row r="15" spans="1:3">
      <c r="C15" t="str">
        <f ca="1"/>
        <v>1.00m</v>
      </c>
    </row>
    <row r="16" spans="1:3">
      <c r="C16">
        <f ca="1"/>
        <v>98</v>
      </c>
    </row>
  </sheetData>
  <dataConsolidate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38AFA5-2BBF-4457-A0E1-B9EB0181E11E}">
          <x14:formula1>
            <xm:f>'Marées Janvier 2026'!$AL$4:$AL$34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Relevés</vt:lpstr>
      <vt:lpstr>Décembre_2025</vt:lpstr>
      <vt:lpstr>Console</vt:lpstr>
      <vt:lpstr>Graphiques</vt:lpstr>
      <vt:lpstr>Marées</vt:lpstr>
      <vt:lpstr>Marées (2)</vt:lpstr>
      <vt:lpstr>Marées Janvier 2026</vt:lpstr>
      <vt:lpstr>Jour janvier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2025-12-13T06:37:15Z</dcterms:modified>
</cp:coreProperties>
</file>