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324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Janvier\"/>
    </mc:Choice>
  </mc:AlternateContent>
  <xr:revisionPtr revIDLastSave="0" documentId="13_ncr:1_{A6335B16-7928-489B-827B-B13FE889188F}" xr6:coauthVersionLast="47" xr6:coauthVersionMax="47" xr10:uidLastSave="{00000000-0000-0000-0000-000000000000}"/>
  <bookViews>
    <workbookView xWindow="-30" yWindow="-30" windowWidth="23220" windowHeight="15480" tabRatio="690" xr2:uid="{00000000-000D-0000-FFFF-FFFF00000000}"/>
  </bookViews>
  <sheets>
    <sheet name="Relevés" sheetId="114" r:id="rId1"/>
    <sheet name="Janv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V4" i="115" l="1"/>
  <c r="AA34" i="114"/>
  <c r="AA33" i="114"/>
  <c r="AA17" i="114"/>
  <c r="Q4" i="114"/>
  <c r="Q5" i="114"/>
  <c r="S5" i="114" s="1"/>
  <c r="V471" i="114"/>
  <c r="V15" i="114"/>
  <c r="AA16" i="114"/>
  <c r="T569" i="114"/>
  <c r="AA15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4" i="114"/>
  <c r="AA13" i="114"/>
  <c r="AA12" i="114"/>
  <c r="BQ83" i="83"/>
  <c r="BN83" i="83"/>
  <c r="BL83" i="83"/>
  <c r="BJ83" i="83"/>
  <c r="P19" i="83"/>
  <c r="J19" i="83"/>
  <c r="P17" i="83"/>
  <c r="J17" i="83"/>
  <c r="BE15" i="83"/>
  <c r="P15" i="83"/>
  <c r="J15" i="83"/>
  <c r="D15" i="83"/>
  <c r="AY15" i="83" s="1"/>
  <c r="C15" i="83"/>
  <c r="BF15" i="83" s="1"/>
  <c r="BE13" i="83"/>
  <c r="AH13" i="83"/>
  <c r="Y13" i="83"/>
  <c r="P13" i="83"/>
  <c r="J13" i="83"/>
  <c r="D13" i="83"/>
  <c r="AY13" i="83" s="1"/>
  <c r="C13" i="83"/>
  <c r="AG13" i="83" s="1"/>
  <c r="AH15" i="83" l="1"/>
  <c r="AX13" i="83"/>
  <c r="X15" i="83"/>
  <c r="Y15" i="83"/>
  <c r="D17" i="83"/>
  <c r="AG15" i="83"/>
  <c r="BF13" i="83"/>
  <c r="X13" i="83"/>
  <c r="AX15" i="83"/>
  <c r="V16" i="115"/>
  <c r="W5" i="114"/>
  <c r="V9" i="114"/>
  <c r="V13" i="114"/>
  <c r="V14" i="114"/>
  <c r="M7" i="114"/>
  <c r="AH17" i="83" l="1"/>
  <c r="D19" i="83"/>
  <c r="D21" i="83" s="1"/>
  <c r="Y17" i="83"/>
  <c r="BE17" i="83"/>
  <c r="AY17" i="83"/>
  <c r="C17" i="83"/>
  <c r="P21" i="83"/>
  <c r="J21" i="83"/>
  <c r="J11" i="83"/>
  <c r="P11" i="83"/>
  <c r="T540" i="114"/>
  <c r="W540" i="114" s="1"/>
  <c r="V22" i="114"/>
  <c r="V369" i="114"/>
  <c r="AG17" i="83" l="1"/>
  <c r="X17" i="83"/>
  <c r="BF17" i="83"/>
  <c r="AX17" i="83"/>
  <c r="BE19" i="83"/>
  <c r="AY19" i="83"/>
  <c r="C19" i="83"/>
  <c r="AH19" i="83"/>
  <c r="Y19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83" i="83" s="1"/>
  <c r="AR5" i="83"/>
  <c r="T1109" i="114"/>
  <c r="W1109" i="114" s="1"/>
  <c r="BF19" i="83" l="1"/>
  <c r="AX19" i="83"/>
  <c r="AG19" i="83"/>
  <c r="X19" i="83"/>
  <c r="U567" i="114"/>
  <c r="U1109" i="114"/>
  <c r="U566" i="114"/>
  <c r="AY11" i="83"/>
  <c r="AH11" i="83"/>
  <c r="Y11" i="83"/>
  <c r="C11" i="83"/>
  <c r="AX11" i="83" s="1"/>
  <c r="X11" i="83" l="1"/>
  <c r="AG11" i="83"/>
  <c r="P71" i="83" l="1"/>
  <c r="J71" i="83"/>
  <c r="P69" i="83"/>
  <c r="J69" i="83"/>
  <c r="K5" i="114" l="1"/>
  <c r="AD15" i="115" s="1"/>
  <c r="A35" i="115"/>
  <c r="AD3" i="115"/>
  <c r="M5" i="114" l="1"/>
  <c r="B4" i="116"/>
  <c r="D1" i="106"/>
  <c r="B34" i="115"/>
  <c r="T33" i="115"/>
  <c r="R33" i="115"/>
  <c r="P67" i="83"/>
  <c r="J67" i="83"/>
  <c r="P65" i="83"/>
  <c r="J65" i="83"/>
  <c r="P63" i="83"/>
  <c r="J63" i="83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BA9" i="83"/>
  <c r="BR83" i="83" s="1"/>
  <c r="AL9" i="83"/>
  <c r="AJ9" i="83"/>
  <c r="AA9" i="83"/>
  <c r="BM83" i="83" s="1"/>
  <c r="AX7" i="83"/>
  <c r="AG7" i="83"/>
  <c r="R7" i="83"/>
  <c r="BK83" i="83" s="1"/>
  <c r="L7" i="83"/>
  <c r="BI83" i="83" s="1"/>
  <c r="F7" i="83"/>
  <c r="H7" i="83" s="1"/>
  <c r="AT5" i="83"/>
  <c r="AP5" i="83"/>
  <c r="AN5" i="83"/>
  <c r="AL5" i="83"/>
  <c r="BP83" i="83" s="1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C2" i="116"/>
  <c r="D3" i="116"/>
  <c r="E3" i="116"/>
  <c r="E2" i="116"/>
  <c r="D2" i="116"/>
  <c r="L5" i="83" l="1"/>
  <c r="N5" i="83"/>
  <c r="T5" i="83"/>
  <c r="R5" i="83"/>
  <c r="X9" i="83"/>
  <c r="V6" i="115"/>
  <c r="Y10" i="115"/>
  <c r="Y20" i="115"/>
  <c r="V29" i="115"/>
  <c r="V31" i="115" s="1"/>
  <c r="BE11" i="83"/>
  <c r="C21" i="83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21" i="83" l="1"/>
  <c r="D23" i="83"/>
  <c r="C23" i="83" s="1"/>
  <c r="Y21" i="83"/>
  <c r="AY21" i="83"/>
  <c r="BE21" i="83"/>
  <c r="V22" i="115"/>
  <c r="V24" i="115" s="1"/>
  <c r="BE23" i="83" l="1"/>
  <c r="Y23" i="83"/>
  <c r="T7" i="83" s="1"/>
  <c r="AY23" i="83"/>
  <c r="AH23" i="83"/>
  <c r="D25" i="83"/>
  <c r="C25" i="83" s="1"/>
  <c r="AX21" i="83"/>
  <c r="AG21" i="83"/>
  <c r="X21" i="83"/>
  <c r="BF21" i="83"/>
  <c r="AH25" i="83" l="1"/>
  <c r="AY25" i="83"/>
  <c r="D27" i="83"/>
  <c r="C27" i="83" s="1"/>
  <c r="Y25" i="83"/>
  <c r="BE25" i="83"/>
  <c r="X23" i="83"/>
  <c r="BF23" i="83"/>
  <c r="AX23" i="83"/>
  <c r="AG23" i="83"/>
  <c r="BE27" i="83" l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X31" i="83" l="1"/>
  <c r="BF31" i="83"/>
  <c r="AX31" i="83"/>
  <c r="AG31" i="83"/>
  <c r="AH33" i="83"/>
  <c r="AY33" i="83"/>
  <c r="D35" i="83"/>
  <c r="C35" i="83" s="1"/>
  <c r="Y33" i="83"/>
  <c r="BE33" i="83"/>
  <c r="BE35" i="83" l="1"/>
  <c r="BA7" i="83" s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N7" i="83" s="1"/>
  <c r="AY37" i="83"/>
  <c r="BE37" i="83"/>
  <c r="BE39" i="83" l="1"/>
  <c r="Y39" i="83"/>
  <c r="AY39" i="83"/>
  <c r="AH39" i="83"/>
  <c r="D41" i="83"/>
  <c r="C41" i="83" s="1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D45" i="83"/>
  <c r="C45" i="83" s="1"/>
  <c r="AY43" i="83"/>
  <c r="AH43" i="83"/>
  <c r="Y43" i="83"/>
  <c r="AX41" i="83"/>
  <c r="AG41" i="83"/>
  <c r="X41" i="83"/>
  <c r="BF41" i="83"/>
  <c r="X43" i="83" l="1"/>
  <c r="BF43" i="83"/>
  <c r="AX43" i="83"/>
  <c r="AG43" i="83"/>
  <c r="AH45" i="83"/>
  <c r="D47" i="83"/>
  <c r="C47" i="83" s="1"/>
  <c r="Y45" i="83"/>
  <c r="AY45" i="83"/>
  <c r="BE45" i="83"/>
  <c r="BE47" i="83" l="1"/>
  <c r="AY47" i="83"/>
  <c r="AH47" i="83"/>
  <c r="D49" i="83"/>
  <c r="C49" i="83" s="1"/>
  <c r="Y47" i="83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BE51" i="83" l="1"/>
  <c r="AY51" i="83"/>
  <c r="AH51" i="83"/>
  <c r="AC9" i="83" s="1"/>
  <c r="D53" i="83"/>
  <c r="C53" i="83" s="1"/>
  <c r="Y51" i="83"/>
  <c r="AX49" i="83"/>
  <c r="AG49" i="83"/>
  <c r="X49" i="83"/>
  <c r="BF49" i="83"/>
  <c r="AJ7" i="83" l="1"/>
  <c r="AL7" i="83"/>
  <c r="AH53" i="83"/>
  <c r="D55" i="83"/>
  <c r="C55" i="83" s="1"/>
  <c r="Y53" i="83"/>
  <c r="AY53" i="83"/>
  <c r="BE53" i="83"/>
  <c r="X51" i="83"/>
  <c r="BF51" i="83"/>
  <c r="AX51" i="83"/>
  <c r="AG51" i="83"/>
  <c r="BE55" i="83" l="1"/>
  <c r="Y55" i="83"/>
  <c r="AY55" i="83"/>
  <c r="AH55" i="83"/>
  <c r="D57" i="83"/>
  <c r="C57" i="83" s="1"/>
  <c r="AX53" i="83"/>
  <c r="AG53" i="83"/>
  <c r="X53" i="83"/>
  <c r="BF53" i="83"/>
  <c r="AH57" i="83" l="1"/>
  <c r="AY57" i="83"/>
  <c r="D59" i="83"/>
  <c r="C59" i="83" s="1"/>
  <c r="Y57" i="83"/>
  <c r="BE57" i="83"/>
  <c r="X55" i="83"/>
  <c r="BF55" i="83"/>
  <c r="AX55" i="83"/>
  <c r="AG55" i="83"/>
  <c r="AX57" i="83" l="1"/>
  <c r="AG57" i="83"/>
  <c r="X57" i="83"/>
  <c r="BF57" i="83"/>
  <c r="BE59" i="83"/>
  <c r="Y59" i="83"/>
  <c r="AY59" i="83"/>
  <c r="AH59" i="83"/>
  <c r="D61" i="83"/>
  <c r="C61" i="83" s="1"/>
  <c r="AH61" i="83" l="1"/>
  <c r="AY61" i="83"/>
  <c r="D63" i="83"/>
  <c r="C63" i="83" s="1"/>
  <c r="Y61" i="83"/>
  <c r="BE61" i="83"/>
  <c r="X59" i="83"/>
  <c r="BF59" i="83"/>
  <c r="AX59" i="83"/>
  <c r="AG59" i="83"/>
  <c r="D65" i="83" l="1"/>
  <c r="C65" i="83" s="1"/>
  <c r="BE63" i="83"/>
  <c r="Y63" i="83"/>
  <c r="AY63" i="83"/>
  <c r="AH63" i="83"/>
  <c r="AX61" i="83"/>
  <c r="AG61" i="83"/>
  <c r="X61" i="83"/>
  <c r="BF61" i="83"/>
  <c r="X63" i="83" l="1"/>
  <c r="BF63" i="83"/>
  <c r="AX63" i="83"/>
  <c r="AG63" i="83"/>
  <c r="AH65" i="83"/>
  <c r="AY65" i="83"/>
  <c r="D67" i="83"/>
  <c r="Y65" i="83"/>
  <c r="BE65" i="83"/>
  <c r="D69" i="83" l="1"/>
  <c r="BE67" i="83"/>
  <c r="AY67" i="83"/>
  <c r="C67" i="83"/>
  <c r="Y67" i="83"/>
  <c r="AH67" i="83"/>
  <c r="AX65" i="83"/>
  <c r="AG65" i="83"/>
  <c r="X65" i="83"/>
  <c r="BF65" i="83"/>
  <c r="AH69" i="83" l="1"/>
  <c r="D71" i="83"/>
  <c r="Y69" i="83"/>
  <c r="BE69" i="83"/>
  <c r="AY69" i="83"/>
  <c r="C69" i="83"/>
  <c r="X67" i="83"/>
  <c r="BF67" i="83"/>
  <c r="AX67" i="83"/>
  <c r="AG67" i="83"/>
  <c r="AG69" i="83" l="1"/>
  <c r="X69" i="83"/>
  <c r="AX69" i="83"/>
  <c r="BF69" i="83"/>
  <c r="BE71" i="83"/>
  <c r="AY71" i="83"/>
  <c r="C71" i="83"/>
  <c r="AH71" i="83"/>
  <c r="Y71" i="83"/>
  <c r="BF71" i="83" l="1"/>
  <c r="AX71" i="83"/>
  <c r="AG71" i="83"/>
  <c r="X71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22806FC7-311B-4D20-955F-60827FC48F75}">
      <text>
        <r>
          <rPr>
            <b/>
            <sz val="8"/>
            <color indexed="81"/>
            <rFont val="Arial"/>
            <family val="2"/>
          </rPr>
          <t xml:space="preserve">il a plu:
de 05h44 à 06h59
</t>
        </r>
      </text>
    </comment>
    <comment ref="AP13" authorId="0" shapeId="0" xr:uid="{A05F1CAA-AAFA-42F5-8EB6-4E54AAEC8E4D}">
      <text>
        <r>
          <rPr>
            <b/>
            <sz val="8"/>
            <color indexed="81"/>
            <rFont val="Arial"/>
            <family val="2"/>
          </rPr>
          <t xml:space="preserve">il a plu:
de 07h00 à 07h41
de 07h43 à 11h59
</t>
        </r>
      </text>
    </comment>
    <comment ref="AR13" authorId="0" shapeId="0" xr:uid="{2CD702E6-ECC9-49D6-BEB9-B6CFDBEB7313}">
      <text>
        <r>
          <rPr>
            <b/>
            <sz val="8"/>
            <color indexed="81"/>
            <rFont val="Arial"/>
            <family val="2"/>
          </rPr>
          <t xml:space="preserve">il a plu:
de 12h00 à 12h57
de 12h59 à 17h29
de 18h31 à 18h59
</t>
        </r>
      </text>
    </comment>
    <comment ref="AT13" authorId="0" shapeId="0" xr:uid="{012DE118-79A6-4C1F-85F0-3D3F0A4FCA42}">
      <text>
        <r>
          <rPr>
            <b/>
            <sz val="8"/>
            <color indexed="81"/>
            <rFont val="Arial"/>
            <family val="2"/>
          </rPr>
          <t xml:space="preserve">il a plu:
de 19h00 à 19h29
</t>
        </r>
      </text>
    </comment>
    <comment ref="AN15" authorId="0" shapeId="0" xr:uid="{89397119-8335-46C7-A27C-E0A5AEFC42D0}">
      <text>
        <r>
          <rPr>
            <b/>
            <sz val="8"/>
            <color indexed="81"/>
            <rFont val="Arial"/>
            <family val="2"/>
          </rPr>
          <t xml:space="preserve">il a plu:
de 05h35 à 06h59
</t>
        </r>
      </text>
    </comment>
    <comment ref="AP15" authorId="0" shapeId="0" xr:uid="{6F119934-D95F-4C7E-BA7A-8ACB5DF8452F}">
      <text>
        <r>
          <rPr>
            <b/>
            <sz val="8"/>
            <color indexed="81"/>
            <rFont val="Arial"/>
            <family val="2"/>
          </rPr>
          <t xml:space="preserve">il a plu:
de 07h00 à 07h41
de 07h43 à 07h54
</t>
        </r>
      </text>
    </comment>
    <comment ref="AP17" authorId="0" shapeId="0" xr:uid="{2D2D5676-3564-48A1-A6FC-52547D86A5E9}">
      <text>
        <r>
          <rPr>
            <b/>
            <sz val="8"/>
            <color indexed="81"/>
            <rFont val="Arial"/>
            <family val="2"/>
          </rPr>
          <t xml:space="preserve">il a plu:
de 11h13 à 11h59
</t>
        </r>
      </text>
    </comment>
    <comment ref="AR17" authorId="0" shapeId="0" xr:uid="{0F5469EB-F1E2-43ED-AE9C-A494E4D908F6}">
      <text>
        <r>
          <rPr>
            <b/>
            <sz val="8"/>
            <color indexed="81"/>
            <rFont val="Arial"/>
            <family val="2"/>
          </rPr>
          <t xml:space="preserve">il a plu:
de 12h00 à 12h57
de 12h59 à 15h49
de 16h51 à 18h19
de 18h24 à 18h59
</t>
        </r>
      </text>
    </comment>
    <comment ref="AT17" authorId="0" shapeId="0" xr:uid="{8008EB41-1CED-4E47-B0E7-B742D6CA91F7}">
      <text>
        <r>
          <rPr>
            <b/>
            <sz val="8"/>
            <color indexed="81"/>
            <rFont val="Arial"/>
            <family val="2"/>
          </rPr>
          <t xml:space="preserve">il a plu:
de 19h00 à 19h50
de 19h52 à 21h04
de 21h23 à 23h04
de 23h18 à 23h59
</t>
        </r>
      </text>
    </comment>
    <comment ref="AN19" authorId="0" shapeId="0" xr:uid="{F7DD7ECA-072C-4320-B8EA-D6242FE8CD68}">
      <text>
        <r>
          <rPr>
            <b/>
            <sz val="8"/>
            <color indexed="81"/>
            <rFont val="Arial"/>
            <family val="2"/>
          </rPr>
          <t xml:space="preserve">il a plu:
de 00h00 à 04h04
de 04h38 à 05h59
</t>
        </r>
      </text>
    </comment>
    <comment ref="AP19" authorId="0" shapeId="0" xr:uid="{665AD123-20E1-45F7-9E55-7F269984046B}">
      <text>
        <r>
          <rPr>
            <b/>
            <sz val="8"/>
            <color indexed="81"/>
            <rFont val="Arial"/>
            <family val="2"/>
          </rPr>
          <t xml:space="preserve">il a plu:
de 11h31 à 11h59
</t>
        </r>
      </text>
    </comment>
    <comment ref="AR19" authorId="0" shapeId="0" xr:uid="{E469D83F-CEFB-411C-8748-471AD04BB3AA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N21" authorId="0" shapeId="0" xr:uid="{27CC32DA-766E-49D8-8031-E37033EAF9C4}">
      <text>
        <r>
          <rPr>
            <b/>
            <sz val="8"/>
            <color indexed="81"/>
            <rFont val="Arial"/>
            <family val="2"/>
          </rPr>
          <t xml:space="preserve">il a plu:
de 01h21 à 02h29
de 04h57 à 06h59
</t>
        </r>
      </text>
    </comment>
    <comment ref="AP21" authorId="0" shapeId="0" xr:uid="{1A349971-F79A-4071-8178-D333CC6785D1}">
      <text>
        <r>
          <rPr>
            <b/>
            <sz val="8"/>
            <color indexed="81"/>
            <rFont val="Arial"/>
            <family val="2"/>
          </rPr>
          <t xml:space="preserve">il a plu:
de 07h00 à 07h41
de 07h43 à 07h44
de 08h14 à 09h09
de 09h13 à 10h34
</t>
        </r>
      </text>
    </comment>
    <comment ref="AR21" authorId="0" shapeId="0" xr:uid="{C3206117-4D67-4B5E-8A82-AB3B75E8A5A3}">
      <text>
        <r>
          <rPr>
            <b/>
            <sz val="8"/>
            <color indexed="81"/>
            <rFont val="Arial"/>
            <family val="2"/>
          </rPr>
          <t xml:space="preserve">il a plu:
de 15h42 à 16h39
de 18h26 à 18h59
</t>
        </r>
      </text>
    </comment>
    <comment ref="AT21" authorId="0" shapeId="0" xr:uid="{B82A5F20-5259-4682-BE67-AB9B5DA47F3D}">
      <text>
        <r>
          <rPr>
            <b/>
            <sz val="8"/>
            <color indexed="81"/>
            <rFont val="Arial"/>
            <family val="2"/>
          </rPr>
          <t xml:space="preserve">il a plu:
de 19h00 à 19h24
de 21h15 à 22h54
</t>
        </r>
      </text>
    </comment>
    <comment ref="AN23" authorId="0" shapeId="0" xr:uid="{E705A7C5-1BED-43DC-9C48-FA1023874964}">
      <text>
        <r>
          <rPr>
            <b/>
            <sz val="8"/>
            <color indexed="81"/>
            <rFont val="Arial"/>
            <family val="2"/>
          </rPr>
          <t xml:space="preserve">il a plu:
de 05h15 à 06h19
</t>
        </r>
      </text>
    </comment>
    <comment ref="AP23" authorId="0" shapeId="0" xr:uid="{1BD41F8E-F33D-4992-B8DB-12CAF507B80A}">
      <text>
        <r>
          <rPr>
            <b/>
            <sz val="8"/>
            <color indexed="81"/>
            <rFont val="Arial"/>
            <family val="2"/>
          </rPr>
          <t xml:space="preserve">il a plu:
de 09h21 à 11h09
</t>
        </r>
      </text>
    </comment>
    <comment ref="AR23" authorId="0" shapeId="0" xr:uid="{06C1B795-512C-48ED-8806-95EA83B42B13}">
      <text>
        <r>
          <rPr>
            <b/>
            <sz val="8"/>
            <color indexed="81"/>
            <rFont val="Arial"/>
            <family val="2"/>
          </rPr>
          <t xml:space="preserve">il a plu:
de 13h17 à 18h59
</t>
        </r>
      </text>
    </comment>
    <comment ref="AT23" authorId="0" shapeId="0" xr:uid="{821DA5D2-D356-416C-9BC1-ADF8BB0073E4}">
      <text>
        <r>
          <rPr>
            <b/>
            <sz val="8"/>
            <color indexed="81"/>
            <rFont val="Arial"/>
            <family val="2"/>
          </rPr>
          <t xml:space="preserve">il a plu:
de 19h00 à 19h09
de 20h52 à 23h59
</t>
        </r>
      </text>
    </comment>
    <comment ref="AN25" authorId="0" shapeId="0" xr:uid="{90EF5CBE-4A40-4E03-8AB3-241AB9E962ED}">
      <text>
        <r>
          <rPr>
            <b/>
            <sz val="8"/>
            <color indexed="81"/>
            <rFont val="Arial"/>
            <family val="2"/>
          </rPr>
          <t xml:space="preserve">il a plu:
de 00h00 à 03h09
de 03h37 à 04h39
de 05h50 à 06h59
</t>
        </r>
      </text>
    </comment>
    <comment ref="AP25" authorId="0" shapeId="0" xr:uid="{B7EB275D-9181-409C-9BFB-73B8B227681F}">
      <text>
        <r>
          <rPr>
            <b/>
            <sz val="8"/>
            <color indexed="81"/>
            <rFont val="Arial"/>
            <family val="2"/>
          </rPr>
          <t xml:space="preserve">il a plu:
de 07h00 à 07h04
</t>
        </r>
      </text>
    </comment>
    <comment ref="AR25" authorId="0" shapeId="0" xr:uid="{BC43A82E-1FDF-411B-9615-73D2A1DC13F8}">
      <text>
        <r>
          <rPr>
            <b/>
            <sz val="8"/>
            <color indexed="81"/>
            <rFont val="Arial"/>
            <family val="2"/>
          </rPr>
          <t xml:space="preserve">il a plu:
de 12h06 à 12h57
de 12h59 à 13h44
de 13h51 à 14h59
de 18h59 à 18h59
</t>
        </r>
      </text>
    </comment>
    <comment ref="AT25" authorId="0" shapeId="0" xr:uid="{3D7C0930-AB8B-4708-8DDC-9DE95F5F6528}">
      <text>
        <r>
          <rPr>
            <b/>
            <sz val="8"/>
            <color indexed="81"/>
            <rFont val="Arial"/>
            <family val="2"/>
          </rPr>
          <t xml:space="preserve">il a plu:
de 19h00 à 19h50
de 19h52 à 21h54
de 22h15 à 23h34
de 23h39 à 23h59
</t>
        </r>
      </text>
    </comment>
    <comment ref="AN27" authorId="0" shapeId="0" xr:uid="{5C45DC79-9940-481E-9A24-07F04B481D90}">
      <text>
        <r>
          <rPr>
            <b/>
            <sz val="8"/>
            <color indexed="81"/>
            <rFont val="Arial"/>
            <family val="2"/>
          </rPr>
          <t xml:space="preserve">il a plu:
de 00h00 à 04h44
de 05h40 à 06h34
</t>
        </r>
      </text>
    </comment>
    <comment ref="AP27" authorId="0" shapeId="0" xr:uid="{E539B6B5-27B7-421B-B9AE-DC1A1A973494}">
      <text>
        <r>
          <rPr>
            <b/>
            <sz val="8"/>
            <color indexed="81"/>
            <rFont val="Arial"/>
            <family val="2"/>
          </rPr>
          <t xml:space="preserve">il a plu:
de 09h59 à 10h54
</t>
        </r>
      </text>
    </comment>
    <comment ref="AN29" authorId="0" shapeId="0" xr:uid="{ADD1A21B-B9D1-4A21-A0A2-C7A93A2250FC}">
      <text>
        <r>
          <rPr>
            <b/>
            <sz val="8"/>
            <color indexed="81"/>
            <rFont val="Arial"/>
            <family val="2"/>
          </rPr>
          <t xml:space="preserve">il a plu:
de 02h00 à 05h59
</t>
        </r>
      </text>
    </comment>
    <comment ref="AP29" authorId="0" shapeId="0" xr:uid="{D4C791CD-38A7-498D-831F-280E541B61C9}">
      <text>
        <r>
          <rPr>
            <b/>
            <sz val="8"/>
            <color indexed="81"/>
            <rFont val="Arial"/>
            <family val="2"/>
          </rPr>
          <t xml:space="preserve">il a plu:
de 06h00 à 07h41
de 07h43 à 11h59
</t>
        </r>
      </text>
    </comment>
    <comment ref="AR29" authorId="0" shapeId="0" xr:uid="{9914338E-9A27-45DB-8E15-35FD257C565D}">
      <text>
        <r>
          <rPr>
            <b/>
            <sz val="8"/>
            <color indexed="81"/>
            <rFont val="Arial"/>
            <family val="2"/>
          </rPr>
          <t xml:space="preserve">il a plu:
de 12h00 à 12h57
de 12h59 à 15h24
de 15h36 à 16h34
</t>
        </r>
      </text>
    </comment>
    <comment ref="AN31" authorId="0" shapeId="0" xr:uid="{70EA6E1F-255F-4A29-8031-14A5FEAF0CD2}">
      <text>
        <r>
          <rPr>
            <b/>
            <sz val="8"/>
            <color indexed="81"/>
            <rFont val="Arial"/>
            <family val="2"/>
          </rPr>
          <t xml:space="preserve">il a plu:
de 02h44 à 03h39
</t>
        </r>
      </text>
    </comment>
    <comment ref="AP37" authorId="0" shapeId="0" xr:uid="{180E46FF-12B2-440E-8161-143A50D43C75}">
      <text>
        <r>
          <rPr>
            <b/>
            <sz val="8"/>
            <color indexed="81"/>
            <rFont val="Arial"/>
            <family val="2"/>
          </rPr>
          <t xml:space="preserve">il a plu:
de 11h38 à 11h59
</t>
        </r>
      </text>
    </comment>
    <comment ref="AR37" authorId="0" shapeId="0" xr:uid="{9B42C7F5-7EA9-4865-B86E-50B383C017E4}">
      <text>
        <r>
          <rPr>
            <b/>
            <sz val="8"/>
            <color indexed="81"/>
            <rFont val="Arial"/>
            <family val="2"/>
          </rPr>
          <t xml:space="preserve">il a plu:
de 12h00 à 12h34
</t>
        </r>
      </text>
    </comment>
    <comment ref="AT51" authorId="0" shapeId="0" xr:uid="{1110B263-1C02-4C4C-96B7-8AD5F38C6103}">
      <text>
        <r>
          <rPr>
            <b/>
            <sz val="8"/>
            <color indexed="81"/>
            <rFont val="Arial"/>
            <family val="2"/>
          </rPr>
          <t xml:space="preserve">il a plu:
de 19h21 à 19h50
de 19h52 à 21h54
</t>
        </r>
      </text>
    </comment>
    <comment ref="AR53" authorId="0" shapeId="0" xr:uid="{BA0E9B11-36F5-4B06-A113-2C2F942E09A7}">
      <text>
        <r>
          <rPr>
            <b/>
            <sz val="8"/>
            <color indexed="81"/>
            <rFont val="Arial"/>
            <family val="2"/>
          </rPr>
          <t xml:space="preserve">il a plu:
de 14h30 à 17h29
</t>
        </r>
      </text>
    </comment>
    <comment ref="AT53" authorId="0" shapeId="0" xr:uid="{259781AA-D78C-4266-9126-6A7A12EDE7CA}">
      <text>
        <r>
          <rPr>
            <b/>
            <sz val="8"/>
            <color indexed="81"/>
            <rFont val="Arial"/>
            <family val="2"/>
          </rPr>
          <t xml:space="preserve">il a plu:
de 18h06 à 19h50
de 19h52 à 22h29
</t>
        </r>
      </text>
    </comment>
    <comment ref="AP57" authorId="0" shapeId="0" xr:uid="{1594E7AE-7ECB-4C8E-86FF-A43E741D7255}">
      <text>
        <r>
          <rPr>
            <b/>
            <sz val="8"/>
            <color indexed="81"/>
            <rFont val="Arial"/>
            <family val="2"/>
          </rPr>
          <t xml:space="preserve">il a plu:
de 07h58 à 09h04
de 10h17 à 11h59
</t>
        </r>
      </text>
    </comment>
    <comment ref="AR57" authorId="0" shapeId="0" xr:uid="{51FAB38C-DB76-47F4-9E08-B9A0AB7B50C9}">
      <text>
        <r>
          <rPr>
            <b/>
            <sz val="8"/>
            <color indexed="81"/>
            <rFont val="Arial"/>
            <family val="2"/>
          </rPr>
          <t xml:space="preserve">il a plu:
de 12h00 à 12h29
</t>
        </r>
      </text>
    </comment>
    <comment ref="AT57" authorId="0" shapeId="0" xr:uid="{C91087AC-917F-41EC-A21B-D362B3534D89}">
      <text>
        <r>
          <rPr>
            <b/>
            <sz val="8"/>
            <color indexed="81"/>
            <rFont val="Arial"/>
            <family val="2"/>
          </rPr>
          <t xml:space="preserve">il a plu:
de 18h38 à 19h34
de 20h07 à 23h59
</t>
        </r>
      </text>
    </comment>
    <comment ref="AN59" authorId="0" shapeId="0" xr:uid="{9760F663-BF0C-4515-B837-A18CCF9C1022}">
      <text>
        <r>
          <rPr>
            <b/>
            <sz val="8"/>
            <color indexed="81"/>
            <rFont val="Arial"/>
            <family val="2"/>
          </rPr>
          <t xml:space="preserve">il a plu:
de 00h00 à 02h04
de 03h23 à 04h24
</t>
        </r>
      </text>
    </comment>
    <comment ref="AP59" authorId="0" shapeId="0" xr:uid="{4A9AFA11-1D72-47EE-BE4D-065C4EF47947}">
      <text>
        <r>
          <rPr>
            <b/>
            <sz val="8"/>
            <color indexed="81"/>
            <rFont val="Arial"/>
            <family val="2"/>
          </rPr>
          <t xml:space="preserve">il a plu:
de 06h22 à 08h54
</t>
        </r>
      </text>
    </comment>
    <comment ref="AR59" authorId="0" shapeId="0" xr:uid="{5EE15098-0D81-41AD-B5DA-30B587C4C0D6}">
      <text>
        <r>
          <rPr>
            <b/>
            <sz val="8"/>
            <color indexed="81"/>
            <rFont val="Arial"/>
            <family val="2"/>
          </rPr>
          <t xml:space="preserve">il a plu:
de 12h57 à 12h57
de 12h59 à 13h59
</t>
        </r>
      </text>
    </comment>
    <comment ref="AP61" authorId="0" shapeId="0" xr:uid="{15D19E8A-7204-4471-8E1D-07281A2BBFE8}">
      <text>
        <r>
          <rPr>
            <b/>
            <sz val="8"/>
            <color indexed="81"/>
            <rFont val="Arial"/>
            <family val="2"/>
          </rPr>
          <t xml:space="preserve">il a plu:
de 10h15 à 11h59
</t>
        </r>
      </text>
    </comment>
    <comment ref="AR61" authorId="0" shapeId="0" xr:uid="{00A6EA2E-E31D-4764-B47D-E8818D755C2F}">
      <text>
        <r>
          <rPr>
            <b/>
            <sz val="8"/>
            <color indexed="81"/>
            <rFont val="Arial"/>
            <family val="2"/>
          </rPr>
          <t xml:space="preserve">il a plu:
de 12h00 à 12h57
de 12h59 à 16h04
de 17h25 à 17h59
</t>
        </r>
      </text>
    </comment>
    <comment ref="AT61" authorId="0" shapeId="0" xr:uid="{215E1B5C-12C9-44F6-8232-8E3818613AC1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</commentList>
</comments>
</file>

<file path=xl/sharedStrings.xml><?xml version="1.0" encoding="utf-8"?>
<sst xmlns="http://schemas.openxmlformats.org/spreadsheetml/2006/main" count="426" uniqueCount="252">
  <si>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</si>
  <si>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</si>
  <si>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</si>
  <si>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</si>
  <si>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</si>
  <si>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</si>
  <si>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</si>
  <si>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</si>
  <si>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</si>
  <si>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</si>
  <si>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</si>
  <si>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</si>
  <si>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</si>
  <si>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</si>
  <si>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</si>
  <si>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</si>
  <si>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</si>
  <si>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</si>
  <si>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</si>
  <si>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</si>
  <si>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</si>
  <si>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</si>
  <si>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</si>
  <si>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</si>
  <si>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</si>
  <si>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</si>
  <si>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</si>
  <si>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</si>
  <si>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</si>
  <si>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</si>
  <si>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</si>
  <si>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</si>
  <si>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</si>
  <si>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</si>
  <si>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</si>
  <si>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</si>
  <si>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</si>
  <si>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</si>
  <si>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</si>
  <si>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</si>
  <si>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</si>
  <si>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</si>
  <si>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</si>
  <si>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</si>
  <si>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</si>
  <si>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</si>
  <si>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</si>
  <si>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</si>
  <si>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</si>
  <si>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</si>
  <si>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</si>
  <si>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</si>
  <si>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</si>
  <si>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</si>
  <si>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</si>
  <si>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</si>
  <si>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</si>
  <si>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</si>
  <si>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</si>
  <si>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</si>
  <si>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</si>
  <si>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</si>
  <si>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</si>
  <si>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</si>
  <si>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</si>
  <si>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</si>
  <si>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</si>
  <si>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</si>
  <si>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</si>
  <si>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</si>
  <si>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</si>
  <si>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</si>
  <si>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</si>
  <si>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</si>
  <si>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</si>
  <si>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</si>
  <si>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</si>
  <si>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</si>
  <si>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</si>
  <si>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</si>
  <si>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</si>
  <si>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</si>
  <si>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</si>
  <si>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</si>
  <si>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</si>
  <si>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</si>
  <si>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</si>
  <si>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</si>
  <si>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</si>
  <si>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</si>
  <si>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</si>
  <si>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</si>
  <si>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</si>
  <si>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</si>
  <si>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</si>
  <si>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</si>
  <si>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</si>
  <si>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</si>
  <si>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</si>
  <si>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</si>
  <si>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</si>
  <si>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</si>
  <si>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</si>
  <si>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</si>
  <si>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</si>
  <si>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</si>
  <si>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</si>
  <si>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</si>
  <si>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</si>
  <si>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</si>
  <si>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</si>
  <si>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</si>
  <si>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</si>
  <si>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</si>
  <si>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</si>
  <si>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</si>
  <si>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</si>
  <si>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</si>
  <si>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</si>
  <si>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</si>
  <si>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</si>
  <si>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</si>
  <si>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</si>
  <si>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</si>
  <si>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</si>
  <si>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</si>
  <si>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</si>
  <si>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</si>
  <si>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</si>
  <si>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</si>
  <si>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</si>
  <si>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</si>
  <si>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</si>
  <si>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</si>
  <si>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</si>
  <si>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</si>
  <si>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</si>
  <si>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</si>
  <si>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</si>
  <si>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</si>
  <si>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</si>
  <si>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</si>
  <si>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</si>
  <si>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</si>
  <si>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</si>
  <si>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</si>
  <si>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</si>
  <si>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</si>
  <si>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</si>
  <si>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</si>
  <si>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</si>
  <si>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</si>
  <si>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</si>
  <si>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</si>
  <si>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</si>
  <si>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</si>
  <si>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</si>
  <si>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</si>
  <si>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</si>
  <si>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</si>
  <si>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</si>
  <si>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</si>
  <si>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</si>
  <si>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</si>
  <si>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</si>
  <si>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</si>
  <si>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</si>
  <si>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</si>
  <si>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</si>
  <si>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</si>
  <si>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</si>
  <si>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</si>
  <si>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</si>
  <si>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</si>
  <si>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</si>
  <si>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</si>
  <si>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</si>
  <si>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</si>
  <si>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</si>
  <si>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</si>
  <si>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</si>
  <si>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</si>
  <si>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</si>
  <si>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</si>
  <si>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</si>
  <si>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</si>
  <si>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</si>
  <si>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</si>
  <si>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</si>
  <si>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</si>
  <si>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</si>
  <si>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</si>
  <si>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</si>
  <si>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</si>
  <si>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</si>
  <si>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</si>
  <si>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</si>
  <si>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</si>
  <si>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</si>
  <si>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</si>
  <si>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</si>
  <si>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</si>
  <si>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</si>
  <si>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</si>
  <si>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</si>
  <si>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</si>
  <si>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</si>
  <si>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</si>
  <si>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</si>
  <si>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</si>
  <si>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</si>
  <si>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</si>
  <si>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</si>
  <si>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</si>
  <si>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</si>
  <si>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</si>
  <si>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</si>
  <si>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</si>
  <si>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</si>
  <si>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</si>
  <si>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</si>
  <si>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</si>
  <si>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</si>
  <si>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</si>
  <si>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</si>
  <si>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</si>
  <si>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</si>
  <si>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 xml:space="preserve">Mobile </t>
  </si>
  <si>
    <t>*****</t>
  </si>
  <si>
    <t>Janvier_2025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</si>
  <si>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</si>
  <si>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</si>
  <si>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</si>
  <si>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</si>
  <si>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</si>
  <si>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</si>
  <si>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</si>
  <si>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</si>
  <si>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</si>
  <si>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</si>
  <si>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</si>
  <si>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</si>
  <si>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</si>
  <si>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</si>
  <si>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</si>
  <si>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13:.7</t>
  </si>
  <si>
    <t>de 0 à 5h59</t>
  </si>
  <si>
    <t>6h à 11h59</t>
  </si>
  <si>
    <t>12h à 17h59</t>
  </si>
  <si>
    <t>18h à 23h59</t>
  </si>
  <si>
    <t>https://www.meteociel.fr/climatologie/obs_villes.php?code2=7316&amp;mois=01&amp;annee=2025</t>
  </si>
  <si>
    <t>20250127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</si>
</sst>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61" fillId="0" borderId="105" xfId="0" applyFont="1" applyBorder="1" applyAlignment="1">
      <alignment horizontal="center" vertical="center"/>
    </xf>
    <xf numFmtId="0" fontId="7" fillId="0" borderId="106" xfId="0" applyFont="1" applyBorder="1" applyAlignment="1">
      <alignment horizontal="center" vertical="center"/>
    </xf>
    <xf numFmtId="0" fontId="0" fillId="0" borderId="105" xfId="0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71</c:v>
                </c:pt>
                <c:pt idx="1">
                  <c:v>4</c:v>
                </c:pt>
                <c:pt idx="2">
                  <c:v>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28.1</c:v>
                </c:pt>
                <c:pt idx="1">
                  <c:v>2.5</c:v>
                </c:pt>
                <c:pt idx="2">
                  <c:v>129.4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67.7</c:v>
                </c:pt>
                <c:pt idx="1">
                  <c:v>3</c:v>
                </c:pt>
                <c:pt idx="2">
                  <c:v>89.3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28.1</c:v>
                </c:pt>
                <c:pt idx="1">
                  <c:v>3</c:v>
                </c:pt>
                <c:pt idx="2">
                  <c:v>128.9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12.3</c:v>
                </c:pt>
                <c:pt idx="1">
                  <c:v>1.5</c:v>
                </c:pt>
                <c:pt idx="2">
                  <c:v>46.2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10.1</c:v>
                </c:pt>
                <c:pt idx="1">
                  <c:v>1.5</c:v>
                </c:pt>
                <c:pt idx="2">
                  <c:v>48.4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17.841818181818184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19.5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17.841818181818184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10.108333333333338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10.108333333333338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1.4</c:v>
                </c:pt>
                <c:pt idx="1">
                  <c:v>1.6</c:v>
                </c:pt>
                <c:pt idx="2">
                  <c:v>1.8</c:v>
                </c:pt>
                <c:pt idx="3">
                  <c:v>1.8</c:v>
                </c:pt>
                <c:pt idx="4">
                  <c:v>1.8</c:v>
                </c:pt>
                <c:pt idx="5">
                  <c:v>1.7</c:v>
                </c:pt>
                <c:pt idx="6">
                  <c:v>1.7</c:v>
                </c:pt>
                <c:pt idx="7">
                  <c:v>1.7</c:v>
                </c:pt>
                <c:pt idx="8">
                  <c:v>1.7</c:v>
                </c:pt>
                <c:pt idx="9">
                  <c:v>1.7</c:v>
                </c:pt>
                <c:pt idx="10">
                  <c:v>1.5</c:v>
                </c:pt>
                <c:pt idx="11">
                  <c:v>1.5</c:v>
                </c:pt>
                <c:pt idx="12">
                  <c:v>1.6</c:v>
                </c:pt>
                <c:pt idx="13">
                  <c:v>1.6</c:v>
                </c:pt>
                <c:pt idx="14">
                  <c:v>1.6</c:v>
                </c:pt>
                <c:pt idx="15">
                  <c:v>1.1000000000000001</c:v>
                </c:pt>
                <c:pt idx="16">
                  <c:v>1.1000000000000001</c:v>
                </c:pt>
                <c:pt idx="17">
                  <c:v>1.1000000000000001</c:v>
                </c:pt>
                <c:pt idx="18">
                  <c:v>1.1000000000000001</c:v>
                </c:pt>
                <c:pt idx="19">
                  <c:v>1.1000000000000001</c:v>
                </c:pt>
                <c:pt idx="20">
                  <c:v>1.1000000000000001</c:v>
                </c:pt>
                <c:pt idx="21">
                  <c:v>1.1000000000000001</c:v>
                </c:pt>
                <c:pt idx="22">
                  <c:v>1.1000000000000001</c:v>
                </c:pt>
                <c:pt idx="23">
                  <c:v>1.1000000000000001</c:v>
                </c:pt>
                <c:pt idx="24">
                  <c:v>1.1000000000000001</c:v>
                </c:pt>
                <c:pt idx="25">
                  <c:v>1.1000000000000001</c:v>
                </c:pt>
                <c:pt idx="26">
                  <c:v>1.1000000000000001</c:v>
                </c:pt>
                <c:pt idx="27">
                  <c:v>1.1000000000000001</c:v>
                </c:pt>
                <c:pt idx="28">
                  <c:v>1.1000000000000001</c:v>
                </c:pt>
                <c:pt idx="29">
                  <c:v>1.1000000000000001</c:v>
                </c:pt>
                <c:pt idx="30">
                  <c:v>1.1000000000000001</c:v>
                </c:pt>
                <c:pt idx="31">
                  <c:v>1.1000000000000001</c:v>
                </c:pt>
                <c:pt idx="32">
                  <c:v>1.1000000000000001</c:v>
                </c:pt>
                <c:pt idx="33">
                  <c:v>1.1000000000000001</c:v>
                </c:pt>
                <c:pt idx="34">
                  <c:v>1.1000000000000001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1</c:v>
                </c:pt>
                <c:pt idx="41">
                  <c:v>1</c:v>
                </c:pt>
                <c:pt idx="42">
                  <c:v>1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1</c:v>
                </c:pt>
                <c:pt idx="47">
                  <c:v>1</c:v>
                </c:pt>
                <c:pt idx="48">
                  <c:v>1</c:v>
                </c:pt>
                <c:pt idx="49">
                  <c:v>1</c:v>
                </c:pt>
                <c:pt idx="50">
                  <c:v>1</c:v>
                </c:pt>
                <c:pt idx="51">
                  <c:v>1</c:v>
                </c:pt>
                <c:pt idx="52">
                  <c:v>1</c:v>
                </c:pt>
                <c:pt idx="53">
                  <c:v>1</c:v>
                </c:pt>
                <c:pt idx="54">
                  <c:v>1</c:v>
                </c:pt>
                <c:pt idx="55">
                  <c:v>0.5</c:v>
                </c:pt>
                <c:pt idx="56">
                  <c:v>0.5</c:v>
                </c:pt>
                <c:pt idx="57">
                  <c:v>0.5</c:v>
                </c:pt>
                <c:pt idx="58">
                  <c:v>0.5</c:v>
                </c:pt>
                <c:pt idx="59">
                  <c:v>0.5</c:v>
                </c:pt>
                <c:pt idx="60">
                  <c:v>0.1</c:v>
                </c:pt>
                <c:pt idx="61">
                  <c:v>0.1</c:v>
                </c:pt>
                <c:pt idx="62">
                  <c:v>0.1</c:v>
                </c:pt>
                <c:pt idx="63">
                  <c:v>0.1</c:v>
                </c:pt>
                <c:pt idx="64">
                  <c:v>0.1</c:v>
                </c:pt>
                <c:pt idx="65">
                  <c:v>0.1</c:v>
                </c:pt>
                <c:pt idx="66">
                  <c:v>0.1</c:v>
                </c:pt>
                <c:pt idx="67">
                  <c:v>0.1</c:v>
                </c:pt>
                <c:pt idx="68">
                  <c:v>0.1</c:v>
                </c:pt>
                <c:pt idx="69">
                  <c:v>0.1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87</c:v>
                </c:pt>
                <c:pt idx="1">
                  <c:v>88</c:v>
                </c:pt>
                <c:pt idx="2">
                  <c:v>88</c:v>
                </c:pt>
                <c:pt idx="3">
                  <c:v>89</c:v>
                </c:pt>
                <c:pt idx="4">
                  <c:v>89</c:v>
                </c:pt>
                <c:pt idx="5">
                  <c:v>89</c:v>
                </c:pt>
                <c:pt idx="6">
                  <c:v>89</c:v>
                </c:pt>
                <c:pt idx="7">
                  <c:v>88</c:v>
                </c:pt>
                <c:pt idx="8">
                  <c:v>87</c:v>
                </c:pt>
                <c:pt idx="9">
                  <c:v>85</c:v>
                </c:pt>
                <c:pt idx="10">
                  <c:v>85</c:v>
                </c:pt>
                <c:pt idx="11">
                  <c:v>85</c:v>
                </c:pt>
                <c:pt idx="12">
                  <c:v>85</c:v>
                </c:pt>
                <c:pt idx="13">
                  <c:v>85</c:v>
                </c:pt>
                <c:pt idx="14">
                  <c:v>86</c:v>
                </c:pt>
                <c:pt idx="15">
                  <c:v>86</c:v>
                </c:pt>
                <c:pt idx="16">
                  <c:v>86</c:v>
                </c:pt>
                <c:pt idx="17">
                  <c:v>86</c:v>
                </c:pt>
                <c:pt idx="18">
                  <c:v>85</c:v>
                </c:pt>
                <c:pt idx="19">
                  <c:v>85</c:v>
                </c:pt>
                <c:pt idx="20">
                  <c:v>85</c:v>
                </c:pt>
                <c:pt idx="21">
                  <c:v>85</c:v>
                </c:pt>
                <c:pt idx="22">
                  <c:v>84</c:v>
                </c:pt>
                <c:pt idx="23">
                  <c:v>84</c:v>
                </c:pt>
                <c:pt idx="24">
                  <c:v>84</c:v>
                </c:pt>
                <c:pt idx="25">
                  <c:v>84</c:v>
                </c:pt>
                <c:pt idx="26">
                  <c:v>84</c:v>
                </c:pt>
                <c:pt idx="27">
                  <c:v>84</c:v>
                </c:pt>
                <c:pt idx="28">
                  <c:v>84</c:v>
                </c:pt>
                <c:pt idx="29">
                  <c:v>84</c:v>
                </c:pt>
                <c:pt idx="30">
                  <c:v>84</c:v>
                </c:pt>
                <c:pt idx="31">
                  <c:v>84</c:v>
                </c:pt>
                <c:pt idx="32">
                  <c:v>84</c:v>
                </c:pt>
                <c:pt idx="33">
                  <c:v>85</c:v>
                </c:pt>
                <c:pt idx="34">
                  <c:v>85</c:v>
                </c:pt>
                <c:pt idx="35">
                  <c:v>85</c:v>
                </c:pt>
                <c:pt idx="36">
                  <c:v>85</c:v>
                </c:pt>
                <c:pt idx="37">
                  <c:v>85</c:v>
                </c:pt>
                <c:pt idx="38">
                  <c:v>84</c:v>
                </c:pt>
                <c:pt idx="39">
                  <c:v>85</c:v>
                </c:pt>
                <c:pt idx="40">
                  <c:v>85</c:v>
                </c:pt>
                <c:pt idx="41">
                  <c:v>85</c:v>
                </c:pt>
                <c:pt idx="42">
                  <c:v>84</c:v>
                </c:pt>
                <c:pt idx="43">
                  <c:v>84</c:v>
                </c:pt>
                <c:pt idx="44">
                  <c:v>84</c:v>
                </c:pt>
                <c:pt idx="45">
                  <c:v>85</c:v>
                </c:pt>
                <c:pt idx="46">
                  <c:v>85</c:v>
                </c:pt>
                <c:pt idx="47">
                  <c:v>85</c:v>
                </c:pt>
                <c:pt idx="48">
                  <c:v>85</c:v>
                </c:pt>
                <c:pt idx="49">
                  <c:v>85</c:v>
                </c:pt>
                <c:pt idx="50">
                  <c:v>85</c:v>
                </c:pt>
                <c:pt idx="51">
                  <c:v>85</c:v>
                </c:pt>
                <c:pt idx="52">
                  <c:v>85</c:v>
                </c:pt>
                <c:pt idx="53">
                  <c:v>86</c:v>
                </c:pt>
                <c:pt idx="54">
                  <c:v>86</c:v>
                </c:pt>
                <c:pt idx="55">
                  <c:v>86</c:v>
                </c:pt>
                <c:pt idx="56">
                  <c:v>86</c:v>
                </c:pt>
                <c:pt idx="57">
                  <c:v>87</c:v>
                </c:pt>
                <c:pt idx="58">
                  <c:v>87</c:v>
                </c:pt>
                <c:pt idx="59">
                  <c:v>87</c:v>
                </c:pt>
                <c:pt idx="60">
                  <c:v>86</c:v>
                </c:pt>
                <c:pt idx="61">
                  <c:v>86</c:v>
                </c:pt>
                <c:pt idx="62">
                  <c:v>86</c:v>
                </c:pt>
                <c:pt idx="63">
                  <c:v>85</c:v>
                </c:pt>
                <c:pt idx="64">
                  <c:v>85</c:v>
                </c:pt>
                <c:pt idx="65">
                  <c:v>84</c:v>
                </c:pt>
                <c:pt idx="66">
                  <c:v>84</c:v>
                </c:pt>
                <c:pt idx="67">
                  <c:v>84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82</c:v>
                </c:pt>
                <c:pt idx="73">
                  <c:v>82</c:v>
                </c:pt>
                <c:pt idx="74">
                  <c:v>82</c:v>
                </c:pt>
                <c:pt idx="75">
                  <c:v>82</c:v>
                </c:pt>
                <c:pt idx="76">
                  <c:v>82</c:v>
                </c:pt>
                <c:pt idx="77">
                  <c:v>82</c:v>
                </c:pt>
                <c:pt idx="78">
                  <c:v>82</c:v>
                </c:pt>
                <c:pt idx="79">
                  <c:v>82</c:v>
                </c:pt>
                <c:pt idx="80">
                  <c:v>82</c:v>
                </c:pt>
                <c:pt idx="81">
                  <c:v>82</c:v>
                </c:pt>
                <c:pt idx="82">
                  <c:v>82</c:v>
                </c:pt>
                <c:pt idx="83">
                  <c:v>82</c:v>
                </c:pt>
                <c:pt idx="84">
                  <c:v>82</c:v>
                </c:pt>
                <c:pt idx="85">
                  <c:v>82</c:v>
                </c:pt>
                <c:pt idx="86">
                  <c:v>82</c:v>
                </c:pt>
                <c:pt idx="87">
                  <c:v>82</c:v>
                </c:pt>
                <c:pt idx="88">
                  <c:v>82</c:v>
                </c:pt>
                <c:pt idx="89">
                  <c:v>81</c:v>
                </c:pt>
                <c:pt idx="90">
                  <c:v>81</c:v>
                </c:pt>
                <c:pt idx="91">
                  <c:v>81</c:v>
                </c:pt>
                <c:pt idx="92">
                  <c:v>80</c:v>
                </c:pt>
                <c:pt idx="93">
                  <c:v>80</c:v>
                </c:pt>
                <c:pt idx="94">
                  <c:v>80</c:v>
                </c:pt>
                <c:pt idx="95">
                  <c:v>80</c:v>
                </c:pt>
                <c:pt idx="96">
                  <c:v>80</c:v>
                </c:pt>
                <c:pt idx="97">
                  <c:v>80</c:v>
                </c:pt>
                <c:pt idx="98">
                  <c:v>80</c:v>
                </c:pt>
                <c:pt idx="99">
                  <c:v>80</c:v>
                </c:pt>
                <c:pt idx="100">
                  <c:v>79</c:v>
                </c:pt>
                <c:pt idx="101">
                  <c:v>79</c:v>
                </c:pt>
                <c:pt idx="102">
                  <c:v>78</c:v>
                </c:pt>
                <c:pt idx="103">
                  <c:v>78</c:v>
                </c:pt>
                <c:pt idx="104">
                  <c:v>78</c:v>
                </c:pt>
                <c:pt idx="105">
                  <c:v>78</c:v>
                </c:pt>
                <c:pt idx="106">
                  <c:v>78</c:v>
                </c:pt>
                <c:pt idx="107">
                  <c:v>78</c:v>
                </c:pt>
                <c:pt idx="108">
                  <c:v>78</c:v>
                </c:pt>
                <c:pt idx="109">
                  <c:v>78</c:v>
                </c:pt>
                <c:pt idx="110">
                  <c:v>78</c:v>
                </c:pt>
                <c:pt idx="111">
                  <c:v>78</c:v>
                </c:pt>
                <c:pt idx="112">
                  <c:v>78</c:v>
                </c:pt>
                <c:pt idx="113">
                  <c:v>78</c:v>
                </c:pt>
                <c:pt idx="114">
                  <c:v>79</c:v>
                </c:pt>
                <c:pt idx="115">
                  <c:v>79</c:v>
                </c:pt>
                <c:pt idx="116">
                  <c:v>79</c:v>
                </c:pt>
                <c:pt idx="117">
                  <c:v>79</c:v>
                </c:pt>
                <c:pt idx="118">
                  <c:v>79</c:v>
                </c:pt>
                <c:pt idx="119">
                  <c:v>80</c:v>
                </c:pt>
                <c:pt idx="120">
                  <c:v>80</c:v>
                </c:pt>
                <c:pt idx="121">
                  <c:v>80</c:v>
                </c:pt>
                <c:pt idx="122">
                  <c:v>80</c:v>
                </c:pt>
                <c:pt idx="123">
                  <c:v>80</c:v>
                </c:pt>
                <c:pt idx="124">
                  <c:v>80</c:v>
                </c:pt>
                <c:pt idx="125">
                  <c:v>81</c:v>
                </c:pt>
                <c:pt idx="126">
                  <c:v>81</c:v>
                </c:pt>
                <c:pt idx="127">
                  <c:v>81</c:v>
                </c:pt>
                <c:pt idx="128">
                  <c:v>81</c:v>
                </c:pt>
                <c:pt idx="129">
                  <c:v>81</c:v>
                </c:pt>
                <c:pt idx="130">
                  <c:v>81</c:v>
                </c:pt>
                <c:pt idx="131">
                  <c:v>81</c:v>
                </c:pt>
                <c:pt idx="132">
                  <c:v>81</c:v>
                </c:pt>
                <c:pt idx="133">
                  <c:v>81</c:v>
                </c:pt>
                <c:pt idx="134">
                  <c:v>81</c:v>
                </c:pt>
                <c:pt idx="135">
                  <c:v>81</c:v>
                </c:pt>
                <c:pt idx="136">
                  <c:v>81</c:v>
                </c:pt>
                <c:pt idx="137">
                  <c:v>81</c:v>
                </c:pt>
                <c:pt idx="138">
                  <c:v>81</c:v>
                </c:pt>
                <c:pt idx="139">
                  <c:v>81</c:v>
                </c:pt>
                <c:pt idx="140">
                  <c:v>81</c:v>
                </c:pt>
                <c:pt idx="141">
                  <c:v>81</c:v>
                </c:pt>
                <c:pt idx="142">
                  <c:v>80</c:v>
                </c:pt>
                <c:pt idx="143">
                  <c:v>80</c:v>
                </c:pt>
                <c:pt idx="144">
                  <c:v>81</c:v>
                </c:pt>
                <c:pt idx="145">
                  <c:v>81</c:v>
                </c:pt>
                <c:pt idx="146">
                  <c:v>81</c:v>
                </c:pt>
                <c:pt idx="147">
                  <c:v>81</c:v>
                </c:pt>
                <c:pt idx="148">
                  <c:v>81</c:v>
                </c:pt>
                <c:pt idx="149">
                  <c:v>82</c:v>
                </c:pt>
                <c:pt idx="150">
                  <c:v>82</c:v>
                </c:pt>
                <c:pt idx="151">
                  <c:v>82</c:v>
                </c:pt>
                <c:pt idx="152">
                  <c:v>82</c:v>
                </c:pt>
                <c:pt idx="153">
                  <c:v>82</c:v>
                </c:pt>
                <c:pt idx="154">
                  <c:v>82</c:v>
                </c:pt>
                <c:pt idx="155">
                  <c:v>82</c:v>
                </c:pt>
                <c:pt idx="156">
                  <c:v>83</c:v>
                </c:pt>
                <c:pt idx="157">
                  <c:v>83</c:v>
                </c:pt>
                <c:pt idx="158">
                  <c:v>82</c:v>
                </c:pt>
                <c:pt idx="159">
                  <c:v>82</c:v>
                </c:pt>
                <c:pt idx="160">
                  <c:v>83</c:v>
                </c:pt>
                <c:pt idx="161">
                  <c:v>83</c:v>
                </c:pt>
                <c:pt idx="162">
                  <c:v>82</c:v>
                </c:pt>
                <c:pt idx="163">
                  <c:v>82</c:v>
                </c:pt>
                <c:pt idx="164">
                  <c:v>82</c:v>
                </c:pt>
                <c:pt idx="165">
                  <c:v>82</c:v>
                </c:pt>
                <c:pt idx="166">
                  <c:v>82</c:v>
                </c:pt>
                <c:pt idx="167">
                  <c:v>82</c:v>
                </c:pt>
                <c:pt idx="168">
                  <c:v>82</c:v>
                </c:pt>
                <c:pt idx="169">
                  <c:v>83</c:v>
                </c:pt>
                <c:pt idx="170">
                  <c:v>83</c:v>
                </c:pt>
                <c:pt idx="171">
                  <c:v>83</c:v>
                </c:pt>
                <c:pt idx="172">
                  <c:v>82</c:v>
                </c:pt>
                <c:pt idx="173">
                  <c:v>82</c:v>
                </c:pt>
                <c:pt idx="174">
                  <c:v>82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83</c:v>
                </c:pt>
                <c:pt idx="181">
                  <c:v>83</c:v>
                </c:pt>
                <c:pt idx="182">
                  <c:v>83</c:v>
                </c:pt>
                <c:pt idx="183">
                  <c:v>83</c:v>
                </c:pt>
                <c:pt idx="184">
                  <c:v>83</c:v>
                </c:pt>
                <c:pt idx="185">
                  <c:v>83</c:v>
                </c:pt>
                <c:pt idx="186">
                  <c:v>83</c:v>
                </c:pt>
                <c:pt idx="187">
                  <c:v>83</c:v>
                </c:pt>
                <c:pt idx="188">
                  <c:v>83</c:v>
                </c:pt>
                <c:pt idx="189">
                  <c:v>83</c:v>
                </c:pt>
                <c:pt idx="190">
                  <c:v>83</c:v>
                </c:pt>
                <c:pt idx="191">
                  <c:v>83</c:v>
                </c:pt>
                <c:pt idx="192">
                  <c:v>83</c:v>
                </c:pt>
                <c:pt idx="193">
                  <c:v>83</c:v>
                </c:pt>
                <c:pt idx="194">
                  <c:v>84</c:v>
                </c:pt>
                <c:pt idx="195">
                  <c:v>84</c:v>
                </c:pt>
                <c:pt idx="196">
                  <c:v>84</c:v>
                </c:pt>
                <c:pt idx="197">
                  <c:v>84</c:v>
                </c:pt>
                <c:pt idx="198">
                  <c:v>84</c:v>
                </c:pt>
                <c:pt idx="199">
                  <c:v>84</c:v>
                </c:pt>
                <c:pt idx="200">
                  <c:v>84</c:v>
                </c:pt>
                <c:pt idx="201">
                  <c:v>84</c:v>
                </c:pt>
                <c:pt idx="202">
                  <c:v>84</c:v>
                </c:pt>
                <c:pt idx="203">
                  <c:v>84</c:v>
                </c:pt>
                <c:pt idx="204">
                  <c:v>84</c:v>
                </c:pt>
                <c:pt idx="205">
                  <c:v>84</c:v>
                </c:pt>
                <c:pt idx="206">
                  <c:v>84</c:v>
                </c:pt>
                <c:pt idx="207">
                  <c:v>84</c:v>
                </c:pt>
                <c:pt idx="208">
                  <c:v>84</c:v>
                </c:pt>
                <c:pt idx="209">
                  <c:v>84</c:v>
                </c:pt>
                <c:pt idx="210">
                  <c:v>84</c:v>
                </c:pt>
                <c:pt idx="211">
                  <c:v>84</c:v>
                </c:pt>
                <c:pt idx="212">
                  <c:v>84</c:v>
                </c:pt>
                <c:pt idx="213">
                  <c:v>84</c:v>
                </c:pt>
                <c:pt idx="214">
                  <c:v>84</c:v>
                </c:pt>
                <c:pt idx="215">
                  <c:v>84</c:v>
                </c:pt>
                <c:pt idx="216">
                  <c:v>85</c:v>
                </c:pt>
                <c:pt idx="217">
                  <c:v>84</c:v>
                </c:pt>
                <c:pt idx="218">
                  <c:v>84</c:v>
                </c:pt>
                <c:pt idx="219">
                  <c:v>84</c:v>
                </c:pt>
                <c:pt idx="220">
                  <c:v>84</c:v>
                </c:pt>
                <c:pt idx="221">
                  <c:v>84</c:v>
                </c:pt>
                <c:pt idx="222">
                  <c:v>84</c:v>
                </c:pt>
                <c:pt idx="223">
                  <c:v>84</c:v>
                </c:pt>
                <c:pt idx="224">
                  <c:v>84</c:v>
                </c:pt>
                <c:pt idx="225">
                  <c:v>84</c:v>
                </c:pt>
                <c:pt idx="226">
                  <c:v>84</c:v>
                </c:pt>
                <c:pt idx="227">
                  <c:v>84</c:v>
                </c:pt>
                <c:pt idx="228">
                  <c:v>84</c:v>
                </c:pt>
                <c:pt idx="229">
                  <c:v>84</c:v>
                </c:pt>
                <c:pt idx="230">
                  <c:v>84</c:v>
                </c:pt>
                <c:pt idx="231">
                  <c:v>84</c:v>
                </c:pt>
                <c:pt idx="232">
                  <c:v>84</c:v>
                </c:pt>
                <c:pt idx="233">
                  <c:v>84</c:v>
                </c:pt>
                <c:pt idx="234">
                  <c:v>84</c:v>
                </c:pt>
                <c:pt idx="235">
                  <c:v>84</c:v>
                </c:pt>
                <c:pt idx="236">
                  <c:v>84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83</c:v>
                </c:pt>
                <c:pt idx="242">
                  <c:v>84</c:v>
                </c:pt>
                <c:pt idx="243">
                  <c:v>83</c:v>
                </c:pt>
                <c:pt idx="244">
                  <c:v>83</c:v>
                </c:pt>
                <c:pt idx="245">
                  <c:v>83</c:v>
                </c:pt>
                <c:pt idx="246">
                  <c:v>83</c:v>
                </c:pt>
                <c:pt idx="247">
                  <c:v>83</c:v>
                </c:pt>
                <c:pt idx="248">
                  <c:v>83</c:v>
                </c:pt>
                <c:pt idx="249">
                  <c:v>83</c:v>
                </c:pt>
                <c:pt idx="250">
                  <c:v>83</c:v>
                </c:pt>
                <c:pt idx="251">
                  <c:v>83</c:v>
                </c:pt>
                <c:pt idx="252">
                  <c:v>83</c:v>
                </c:pt>
                <c:pt idx="253">
                  <c:v>82</c:v>
                </c:pt>
                <c:pt idx="254">
                  <c:v>82</c:v>
                </c:pt>
                <c:pt idx="255">
                  <c:v>81</c:v>
                </c:pt>
                <c:pt idx="256">
                  <c:v>81</c:v>
                </c:pt>
                <c:pt idx="257">
                  <c:v>81</c:v>
                </c:pt>
                <c:pt idx="258">
                  <c:v>81</c:v>
                </c:pt>
                <c:pt idx="259">
                  <c:v>80</c:v>
                </c:pt>
                <c:pt idx="260">
                  <c:v>80</c:v>
                </c:pt>
                <c:pt idx="261">
                  <c:v>79</c:v>
                </c:pt>
                <c:pt idx="262">
                  <c:v>79</c:v>
                </c:pt>
                <c:pt idx="263">
                  <c:v>79</c:v>
                </c:pt>
                <c:pt idx="264">
                  <c:v>79</c:v>
                </c:pt>
                <c:pt idx="265">
                  <c:v>80</c:v>
                </c:pt>
                <c:pt idx="266">
                  <c:v>80</c:v>
                </c:pt>
                <c:pt idx="267">
                  <c:v>80</c:v>
                </c:pt>
                <c:pt idx="268">
                  <c:v>80</c:v>
                </c:pt>
                <c:pt idx="269">
                  <c:v>80</c:v>
                </c:pt>
                <c:pt idx="270">
                  <c:v>80</c:v>
                </c:pt>
                <c:pt idx="271">
                  <c:v>80</c:v>
                </c:pt>
                <c:pt idx="272">
                  <c:v>80</c:v>
                </c:pt>
                <c:pt idx="273">
                  <c:v>79</c:v>
                </c:pt>
                <c:pt idx="274">
                  <c:v>79</c:v>
                </c:pt>
                <c:pt idx="275">
                  <c:v>79</c:v>
                </c:pt>
                <c:pt idx="276">
                  <c:v>79</c:v>
                </c:pt>
                <c:pt idx="277">
                  <c:v>79</c:v>
                </c:pt>
                <c:pt idx="278">
                  <c:v>79</c:v>
                </c:pt>
                <c:pt idx="279">
                  <c:v>79</c:v>
                </c:pt>
                <c:pt idx="280">
                  <c:v>79</c:v>
                </c:pt>
                <c:pt idx="281">
                  <c:v>79</c:v>
                </c:pt>
                <c:pt idx="282">
                  <c:v>79</c:v>
                </c:pt>
                <c:pt idx="283">
                  <c:v>79</c:v>
                </c:pt>
                <c:pt idx="284">
                  <c:v>79</c:v>
                </c:pt>
                <c:pt idx="285">
                  <c:v>79</c:v>
                </c:pt>
                <c:pt idx="286">
                  <c:v>79</c:v>
                </c:pt>
                <c:pt idx="287">
                  <c:v>79</c:v>
                </c:pt>
                <c:pt idx="288">
                  <c:v>78</c:v>
                </c:pt>
                <c:pt idx="289">
                  <c:v>78</c:v>
                </c:pt>
                <c:pt idx="290">
                  <c:v>77</c:v>
                </c:pt>
                <c:pt idx="291">
                  <c:v>77</c:v>
                </c:pt>
                <c:pt idx="292">
                  <c:v>77</c:v>
                </c:pt>
                <c:pt idx="293">
                  <c:v>77</c:v>
                </c:pt>
                <c:pt idx="294">
                  <c:v>77</c:v>
                </c:pt>
                <c:pt idx="295">
                  <c:v>76</c:v>
                </c:pt>
                <c:pt idx="296">
                  <c:v>76</c:v>
                </c:pt>
                <c:pt idx="297">
                  <c:v>76</c:v>
                </c:pt>
                <c:pt idx="298">
                  <c:v>76</c:v>
                </c:pt>
                <c:pt idx="299">
                  <c:v>76</c:v>
                </c:pt>
                <c:pt idx="300">
                  <c:v>76</c:v>
                </c:pt>
                <c:pt idx="301">
                  <c:v>77</c:v>
                </c:pt>
                <c:pt idx="302">
                  <c:v>77</c:v>
                </c:pt>
                <c:pt idx="303">
                  <c:v>77</c:v>
                </c:pt>
                <c:pt idx="304">
                  <c:v>77</c:v>
                </c:pt>
                <c:pt idx="305">
                  <c:v>78</c:v>
                </c:pt>
                <c:pt idx="306">
                  <c:v>78</c:v>
                </c:pt>
                <c:pt idx="307">
                  <c:v>78</c:v>
                </c:pt>
                <c:pt idx="308">
                  <c:v>78</c:v>
                </c:pt>
                <c:pt idx="309">
                  <c:v>79</c:v>
                </c:pt>
                <c:pt idx="310">
                  <c:v>79</c:v>
                </c:pt>
                <c:pt idx="311">
                  <c:v>79</c:v>
                </c:pt>
                <c:pt idx="312">
                  <c:v>79</c:v>
                </c:pt>
                <c:pt idx="313">
                  <c:v>79</c:v>
                </c:pt>
                <c:pt idx="314">
                  <c:v>79</c:v>
                </c:pt>
                <c:pt idx="315">
                  <c:v>79</c:v>
                </c:pt>
                <c:pt idx="316">
                  <c:v>79</c:v>
                </c:pt>
                <c:pt idx="317">
                  <c:v>79</c:v>
                </c:pt>
                <c:pt idx="318">
                  <c:v>79</c:v>
                </c:pt>
                <c:pt idx="319">
                  <c:v>79</c:v>
                </c:pt>
                <c:pt idx="320">
                  <c:v>78</c:v>
                </c:pt>
                <c:pt idx="321">
                  <c:v>79</c:v>
                </c:pt>
                <c:pt idx="322">
                  <c:v>79</c:v>
                </c:pt>
                <c:pt idx="323">
                  <c:v>79</c:v>
                </c:pt>
                <c:pt idx="324">
                  <c:v>79</c:v>
                </c:pt>
                <c:pt idx="325">
                  <c:v>79</c:v>
                </c:pt>
                <c:pt idx="326">
                  <c:v>79</c:v>
                </c:pt>
                <c:pt idx="327">
                  <c:v>79</c:v>
                </c:pt>
                <c:pt idx="328">
                  <c:v>79</c:v>
                </c:pt>
                <c:pt idx="329">
                  <c:v>79</c:v>
                </c:pt>
                <c:pt idx="330">
                  <c:v>79</c:v>
                </c:pt>
                <c:pt idx="331">
                  <c:v>80</c:v>
                </c:pt>
                <c:pt idx="332">
                  <c:v>80</c:v>
                </c:pt>
                <c:pt idx="333">
                  <c:v>80</c:v>
                </c:pt>
                <c:pt idx="334">
                  <c:v>80</c:v>
                </c:pt>
                <c:pt idx="335">
                  <c:v>80</c:v>
                </c:pt>
                <c:pt idx="336">
                  <c:v>80</c:v>
                </c:pt>
                <c:pt idx="337">
                  <c:v>80</c:v>
                </c:pt>
                <c:pt idx="338">
                  <c:v>80</c:v>
                </c:pt>
                <c:pt idx="339">
                  <c:v>79</c:v>
                </c:pt>
                <c:pt idx="340">
                  <c:v>79</c:v>
                </c:pt>
                <c:pt idx="341">
                  <c:v>79</c:v>
                </c:pt>
                <c:pt idx="342">
                  <c:v>78</c:v>
                </c:pt>
                <c:pt idx="343">
                  <c:v>78</c:v>
                </c:pt>
                <c:pt idx="344">
                  <c:v>77</c:v>
                </c:pt>
                <c:pt idx="345">
                  <c:v>77</c:v>
                </c:pt>
                <c:pt idx="346">
                  <c:v>77</c:v>
                </c:pt>
                <c:pt idx="347">
                  <c:v>77</c:v>
                </c:pt>
                <c:pt idx="348">
                  <c:v>77</c:v>
                </c:pt>
                <c:pt idx="349">
                  <c:v>76</c:v>
                </c:pt>
                <c:pt idx="350">
                  <c:v>76</c:v>
                </c:pt>
                <c:pt idx="351">
                  <c:v>76</c:v>
                </c:pt>
                <c:pt idx="352">
                  <c:v>76</c:v>
                </c:pt>
                <c:pt idx="353">
                  <c:v>76</c:v>
                </c:pt>
                <c:pt idx="354">
                  <c:v>76</c:v>
                </c:pt>
                <c:pt idx="355">
                  <c:v>75</c:v>
                </c:pt>
                <c:pt idx="356">
                  <c:v>75</c:v>
                </c:pt>
                <c:pt idx="357">
                  <c:v>75</c:v>
                </c:pt>
                <c:pt idx="358">
                  <c:v>75</c:v>
                </c:pt>
                <c:pt idx="359">
                  <c:v>75</c:v>
                </c:pt>
                <c:pt idx="360">
                  <c:v>75</c:v>
                </c:pt>
                <c:pt idx="361">
                  <c:v>75</c:v>
                </c:pt>
                <c:pt idx="362">
                  <c:v>75</c:v>
                </c:pt>
                <c:pt idx="363">
                  <c:v>75</c:v>
                </c:pt>
                <c:pt idx="364">
                  <c:v>75</c:v>
                </c:pt>
                <c:pt idx="365">
                  <c:v>75</c:v>
                </c:pt>
                <c:pt idx="366">
                  <c:v>76</c:v>
                </c:pt>
                <c:pt idx="367">
                  <c:v>76</c:v>
                </c:pt>
                <c:pt idx="368">
                  <c:v>76</c:v>
                </c:pt>
                <c:pt idx="369">
                  <c:v>76</c:v>
                </c:pt>
                <c:pt idx="370">
                  <c:v>76</c:v>
                </c:pt>
                <c:pt idx="371">
                  <c:v>75</c:v>
                </c:pt>
                <c:pt idx="372">
                  <c:v>75</c:v>
                </c:pt>
                <c:pt idx="373">
                  <c:v>74</c:v>
                </c:pt>
                <c:pt idx="374">
                  <c:v>73</c:v>
                </c:pt>
                <c:pt idx="375">
                  <c:v>73</c:v>
                </c:pt>
                <c:pt idx="376">
                  <c:v>73</c:v>
                </c:pt>
                <c:pt idx="377">
                  <c:v>72</c:v>
                </c:pt>
                <c:pt idx="378">
                  <c:v>72</c:v>
                </c:pt>
                <c:pt idx="379">
                  <c:v>72</c:v>
                </c:pt>
                <c:pt idx="380">
                  <c:v>72</c:v>
                </c:pt>
                <c:pt idx="381">
                  <c:v>73</c:v>
                </c:pt>
                <c:pt idx="382">
                  <c:v>73</c:v>
                </c:pt>
                <c:pt idx="383">
                  <c:v>74</c:v>
                </c:pt>
                <c:pt idx="384">
                  <c:v>74</c:v>
                </c:pt>
                <c:pt idx="385">
                  <c:v>75</c:v>
                </c:pt>
                <c:pt idx="386">
                  <c:v>75</c:v>
                </c:pt>
                <c:pt idx="387">
                  <c:v>75</c:v>
                </c:pt>
                <c:pt idx="388">
                  <c:v>76</c:v>
                </c:pt>
                <c:pt idx="389">
                  <c:v>76</c:v>
                </c:pt>
                <c:pt idx="390">
                  <c:v>76</c:v>
                </c:pt>
                <c:pt idx="391">
                  <c:v>77</c:v>
                </c:pt>
                <c:pt idx="392">
                  <c:v>77</c:v>
                </c:pt>
                <c:pt idx="393">
                  <c:v>77</c:v>
                </c:pt>
                <c:pt idx="394">
                  <c:v>78</c:v>
                </c:pt>
                <c:pt idx="395">
                  <c:v>78</c:v>
                </c:pt>
                <c:pt idx="396">
                  <c:v>79</c:v>
                </c:pt>
                <c:pt idx="397">
                  <c:v>79</c:v>
                </c:pt>
                <c:pt idx="398">
                  <c:v>79</c:v>
                </c:pt>
                <c:pt idx="399">
                  <c:v>79</c:v>
                </c:pt>
                <c:pt idx="400">
                  <c:v>80</c:v>
                </c:pt>
                <c:pt idx="401">
                  <c:v>80</c:v>
                </c:pt>
                <c:pt idx="402">
                  <c:v>80</c:v>
                </c:pt>
                <c:pt idx="403">
                  <c:v>80</c:v>
                </c:pt>
                <c:pt idx="404">
                  <c:v>80</c:v>
                </c:pt>
                <c:pt idx="405">
                  <c:v>80</c:v>
                </c:pt>
                <c:pt idx="406">
                  <c:v>80</c:v>
                </c:pt>
                <c:pt idx="407">
                  <c:v>81</c:v>
                </c:pt>
                <c:pt idx="408">
                  <c:v>81</c:v>
                </c:pt>
                <c:pt idx="409">
                  <c:v>81</c:v>
                </c:pt>
                <c:pt idx="410">
                  <c:v>81</c:v>
                </c:pt>
                <c:pt idx="411">
                  <c:v>81</c:v>
                </c:pt>
                <c:pt idx="412">
                  <c:v>81</c:v>
                </c:pt>
                <c:pt idx="413">
                  <c:v>82</c:v>
                </c:pt>
                <c:pt idx="414">
                  <c:v>82</c:v>
                </c:pt>
                <c:pt idx="415">
                  <c:v>82</c:v>
                </c:pt>
                <c:pt idx="416">
                  <c:v>82</c:v>
                </c:pt>
                <c:pt idx="417">
                  <c:v>82</c:v>
                </c:pt>
                <c:pt idx="418">
                  <c:v>82</c:v>
                </c:pt>
                <c:pt idx="419">
                  <c:v>82</c:v>
                </c:pt>
                <c:pt idx="420">
                  <c:v>82</c:v>
                </c:pt>
                <c:pt idx="421">
                  <c:v>82</c:v>
                </c:pt>
                <c:pt idx="422">
                  <c:v>82</c:v>
                </c:pt>
                <c:pt idx="423">
                  <c:v>83</c:v>
                </c:pt>
                <c:pt idx="424">
                  <c:v>83</c:v>
                </c:pt>
                <c:pt idx="425">
                  <c:v>83</c:v>
                </c:pt>
                <c:pt idx="426">
                  <c:v>83</c:v>
                </c:pt>
                <c:pt idx="427">
                  <c:v>83</c:v>
                </c:pt>
                <c:pt idx="428">
                  <c:v>83</c:v>
                </c:pt>
                <c:pt idx="429">
                  <c:v>83</c:v>
                </c:pt>
                <c:pt idx="430">
                  <c:v>83</c:v>
                </c:pt>
                <c:pt idx="431">
                  <c:v>83</c:v>
                </c:pt>
                <c:pt idx="432">
                  <c:v>84</c:v>
                </c:pt>
                <c:pt idx="433">
                  <c:v>84</c:v>
                </c:pt>
                <c:pt idx="434">
                  <c:v>83</c:v>
                </c:pt>
                <c:pt idx="435">
                  <c:v>83</c:v>
                </c:pt>
                <c:pt idx="436">
                  <c:v>83</c:v>
                </c:pt>
                <c:pt idx="437">
                  <c:v>82</c:v>
                </c:pt>
                <c:pt idx="438">
                  <c:v>82</c:v>
                </c:pt>
                <c:pt idx="439">
                  <c:v>82</c:v>
                </c:pt>
                <c:pt idx="440">
                  <c:v>81</c:v>
                </c:pt>
                <c:pt idx="441">
                  <c:v>81</c:v>
                </c:pt>
                <c:pt idx="442">
                  <c:v>80</c:v>
                </c:pt>
                <c:pt idx="443">
                  <c:v>79</c:v>
                </c:pt>
                <c:pt idx="444">
                  <c:v>79</c:v>
                </c:pt>
                <c:pt idx="445">
                  <c:v>78</c:v>
                </c:pt>
                <c:pt idx="446">
                  <c:v>76</c:v>
                </c:pt>
                <c:pt idx="447">
                  <c:v>76</c:v>
                </c:pt>
                <c:pt idx="448">
                  <c:v>76</c:v>
                </c:pt>
                <c:pt idx="449">
                  <c:v>75</c:v>
                </c:pt>
                <c:pt idx="450">
                  <c:v>75</c:v>
                </c:pt>
                <c:pt idx="451">
                  <c:v>75</c:v>
                </c:pt>
                <c:pt idx="452">
                  <c:v>75</c:v>
                </c:pt>
                <c:pt idx="453">
                  <c:v>75</c:v>
                </c:pt>
                <c:pt idx="454">
                  <c:v>75</c:v>
                </c:pt>
                <c:pt idx="455">
                  <c:v>75</c:v>
                </c:pt>
                <c:pt idx="456">
                  <c:v>76</c:v>
                </c:pt>
                <c:pt idx="457">
                  <c:v>76</c:v>
                </c:pt>
                <c:pt idx="458">
                  <c:v>76</c:v>
                </c:pt>
                <c:pt idx="459">
                  <c:v>77</c:v>
                </c:pt>
                <c:pt idx="460">
                  <c:v>77</c:v>
                </c:pt>
                <c:pt idx="461">
                  <c:v>77</c:v>
                </c:pt>
                <c:pt idx="462">
                  <c:v>77</c:v>
                </c:pt>
                <c:pt idx="463">
                  <c:v>77</c:v>
                </c:pt>
                <c:pt idx="464">
                  <c:v>77</c:v>
                </c:pt>
                <c:pt idx="465">
                  <c:v>77</c:v>
                </c:pt>
                <c:pt idx="466">
                  <c:v>77</c:v>
                </c:pt>
                <c:pt idx="467">
                  <c:v>77</c:v>
                </c:pt>
                <c:pt idx="468">
                  <c:v>77</c:v>
                </c:pt>
                <c:pt idx="469">
                  <c:v>77</c:v>
                </c:pt>
                <c:pt idx="470">
                  <c:v>77</c:v>
                </c:pt>
                <c:pt idx="471">
                  <c:v>77</c:v>
                </c:pt>
                <c:pt idx="472">
                  <c:v>77</c:v>
                </c:pt>
                <c:pt idx="473">
                  <c:v>77</c:v>
                </c:pt>
                <c:pt idx="474">
                  <c:v>77</c:v>
                </c:pt>
                <c:pt idx="475">
                  <c:v>77</c:v>
                </c:pt>
                <c:pt idx="476">
                  <c:v>77</c:v>
                </c:pt>
                <c:pt idx="477">
                  <c:v>77</c:v>
                </c:pt>
                <c:pt idx="478">
                  <c:v>78</c:v>
                </c:pt>
                <c:pt idx="479">
                  <c:v>78</c:v>
                </c:pt>
                <c:pt idx="480">
                  <c:v>78</c:v>
                </c:pt>
                <c:pt idx="481">
                  <c:v>78</c:v>
                </c:pt>
                <c:pt idx="482">
                  <c:v>78</c:v>
                </c:pt>
                <c:pt idx="483">
                  <c:v>78</c:v>
                </c:pt>
                <c:pt idx="484">
                  <c:v>78</c:v>
                </c:pt>
                <c:pt idx="485">
                  <c:v>78</c:v>
                </c:pt>
                <c:pt idx="486">
                  <c:v>78</c:v>
                </c:pt>
                <c:pt idx="487">
                  <c:v>78</c:v>
                </c:pt>
                <c:pt idx="488">
                  <c:v>78</c:v>
                </c:pt>
                <c:pt idx="489">
                  <c:v>78</c:v>
                </c:pt>
                <c:pt idx="490">
                  <c:v>79</c:v>
                </c:pt>
                <c:pt idx="491">
                  <c:v>78</c:v>
                </c:pt>
                <c:pt idx="492">
                  <c:v>78</c:v>
                </c:pt>
                <c:pt idx="493">
                  <c:v>78</c:v>
                </c:pt>
                <c:pt idx="494">
                  <c:v>78</c:v>
                </c:pt>
                <c:pt idx="495">
                  <c:v>78</c:v>
                </c:pt>
                <c:pt idx="496">
                  <c:v>79</c:v>
                </c:pt>
                <c:pt idx="497">
                  <c:v>79</c:v>
                </c:pt>
                <c:pt idx="498">
                  <c:v>79</c:v>
                </c:pt>
                <c:pt idx="499">
                  <c:v>79</c:v>
                </c:pt>
                <c:pt idx="500">
                  <c:v>79</c:v>
                </c:pt>
                <c:pt idx="501">
                  <c:v>79</c:v>
                </c:pt>
                <c:pt idx="502">
                  <c:v>79</c:v>
                </c:pt>
                <c:pt idx="503">
                  <c:v>78</c:v>
                </c:pt>
                <c:pt idx="504">
                  <c:v>78</c:v>
                </c:pt>
                <c:pt idx="505">
                  <c:v>78</c:v>
                </c:pt>
                <c:pt idx="506">
                  <c:v>78</c:v>
                </c:pt>
                <c:pt idx="507">
                  <c:v>78</c:v>
                </c:pt>
                <c:pt idx="508">
                  <c:v>78</c:v>
                </c:pt>
                <c:pt idx="509">
                  <c:v>77</c:v>
                </c:pt>
                <c:pt idx="510">
                  <c:v>77</c:v>
                </c:pt>
                <c:pt idx="511">
                  <c:v>77</c:v>
                </c:pt>
                <c:pt idx="512">
                  <c:v>76</c:v>
                </c:pt>
                <c:pt idx="513">
                  <c:v>76</c:v>
                </c:pt>
                <c:pt idx="514">
                  <c:v>76</c:v>
                </c:pt>
                <c:pt idx="515">
                  <c:v>76</c:v>
                </c:pt>
                <c:pt idx="516">
                  <c:v>76</c:v>
                </c:pt>
                <c:pt idx="517">
                  <c:v>75</c:v>
                </c:pt>
                <c:pt idx="518">
                  <c:v>75</c:v>
                </c:pt>
                <c:pt idx="519">
                  <c:v>76</c:v>
                </c:pt>
                <c:pt idx="520">
                  <c:v>76</c:v>
                </c:pt>
                <c:pt idx="521">
                  <c:v>76</c:v>
                </c:pt>
                <c:pt idx="522">
                  <c:v>76</c:v>
                </c:pt>
                <c:pt idx="523">
                  <c:v>76</c:v>
                </c:pt>
                <c:pt idx="524">
                  <c:v>76</c:v>
                </c:pt>
                <c:pt idx="525">
                  <c:v>76</c:v>
                </c:pt>
                <c:pt idx="526">
                  <c:v>75</c:v>
                </c:pt>
                <c:pt idx="527">
                  <c:v>75</c:v>
                </c:pt>
                <c:pt idx="528">
                  <c:v>74</c:v>
                </c:pt>
                <c:pt idx="529">
                  <c:v>73</c:v>
                </c:pt>
                <c:pt idx="530">
                  <c:v>73</c:v>
                </c:pt>
                <c:pt idx="531">
                  <c:v>73</c:v>
                </c:pt>
                <c:pt idx="532">
                  <c:v>72</c:v>
                </c:pt>
                <c:pt idx="533">
                  <c:v>72</c:v>
                </c:pt>
                <c:pt idx="534">
                  <c:v>71</c:v>
                </c:pt>
                <c:pt idx="535">
                  <c:v>71</c:v>
                </c:pt>
                <c:pt idx="536">
                  <c:v>71</c:v>
                </c:pt>
                <c:pt idx="537">
                  <c:v>71</c:v>
                </c:pt>
                <c:pt idx="538">
                  <c:v>71</c:v>
                </c:pt>
                <c:pt idx="539">
                  <c:v>71</c:v>
                </c:pt>
                <c:pt idx="540">
                  <c:v>71</c:v>
                </c:pt>
                <c:pt idx="541">
                  <c:v>71</c:v>
                </c:pt>
                <c:pt idx="542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12.3</c:v>
                </c:pt>
                <c:pt idx="1">
                  <c:v>12.3</c:v>
                </c:pt>
                <c:pt idx="2">
                  <c:v>12.2</c:v>
                </c:pt>
                <c:pt idx="3">
                  <c:v>12.2</c:v>
                </c:pt>
                <c:pt idx="4">
                  <c:v>12.3</c:v>
                </c:pt>
                <c:pt idx="5">
                  <c:v>12.3</c:v>
                </c:pt>
                <c:pt idx="6">
                  <c:v>12.2</c:v>
                </c:pt>
                <c:pt idx="7">
                  <c:v>12.1</c:v>
                </c:pt>
                <c:pt idx="8">
                  <c:v>11.9</c:v>
                </c:pt>
                <c:pt idx="9">
                  <c:v>11.8</c:v>
                </c:pt>
                <c:pt idx="10">
                  <c:v>11.8</c:v>
                </c:pt>
                <c:pt idx="11">
                  <c:v>11.7</c:v>
                </c:pt>
                <c:pt idx="12">
                  <c:v>11.6</c:v>
                </c:pt>
                <c:pt idx="13">
                  <c:v>11.6</c:v>
                </c:pt>
                <c:pt idx="14">
                  <c:v>11.5</c:v>
                </c:pt>
                <c:pt idx="15">
                  <c:v>11.4</c:v>
                </c:pt>
                <c:pt idx="16">
                  <c:v>11.3</c:v>
                </c:pt>
                <c:pt idx="17">
                  <c:v>11.2</c:v>
                </c:pt>
                <c:pt idx="18">
                  <c:v>11.1</c:v>
                </c:pt>
                <c:pt idx="19">
                  <c:v>11</c:v>
                </c:pt>
                <c:pt idx="20">
                  <c:v>11</c:v>
                </c:pt>
                <c:pt idx="21">
                  <c:v>10.9</c:v>
                </c:pt>
                <c:pt idx="22">
                  <c:v>10.9</c:v>
                </c:pt>
                <c:pt idx="23">
                  <c:v>10.9</c:v>
                </c:pt>
                <c:pt idx="24">
                  <c:v>10.8</c:v>
                </c:pt>
                <c:pt idx="25">
                  <c:v>10.9</c:v>
                </c:pt>
                <c:pt idx="26">
                  <c:v>10.9</c:v>
                </c:pt>
                <c:pt idx="27">
                  <c:v>10.9</c:v>
                </c:pt>
                <c:pt idx="28">
                  <c:v>10.9</c:v>
                </c:pt>
                <c:pt idx="29">
                  <c:v>10.9</c:v>
                </c:pt>
                <c:pt idx="30">
                  <c:v>10.8</c:v>
                </c:pt>
                <c:pt idx="31">
                  <c:v>10.8</c:v>
                </c:pt>
                <c:pt idx="32">
                  <c:v>10.8</c:v>
                </c:pt>
                <c:pt idx="33">
                  <c:v>10.8</c:v>
                </c:pt>
                <c:pt idx="34">
                  <c:v>10.8</c:v>
                </c:pt>
                <c:pt idx="35">
                  <c:v>10.7</c:v>
                </c:pt>
                <c:pt idx="36">
                  <c:v>10.7</c:v>
                </c:pt>
                <c:pt idx="37">
                  <c:v>10.7</c:v>
                </c:pt>
                <c:pt idx="38">
                  <c:v>10.7</c:v>
                </c:pt>
                <c:pt idx="39">
                  <c:v>10.7</c:v>
                </c:pt>
                <c:pt idx="40">
                  <c:v>10.7</c:v>
                </c:pt>
                <c:pt idx="41">
                  <c:v>10.6</c:v>
                </c:pt>
                <c:pt idx="42">
                  <c:v>10.6</c:v>
                </c:pt>
                <c:pt idx="43">
                  <c:v>10.6</c:v>
                </c:pt>
                <c:pt idx="44">
                  <c:v>10.6</c:v>
                </c:pt>
                <c:pt idx="45">
                  <c:v>10.6</c:v>
                </c:pt>
                <c:pt idx="46">
                  <c:v>10.5</c:v>
                </c:pt>
                <c:pt idx="47">
                  <c:v>10.5</c:v>
                </c:pt>
                <c:pt idx="48">
                  <c:v>10.5</c:v>
                </c:pt>
                <c:pt idx="49">
                  <c:v>10.5</c:v>
                </c:pt>
                <c:pt idx="50">
                  <c:v>10.5</c:v>
                </c:pt>
                <c:pt idx="51">
                  <c:v>10.6</c:v>
                </c:pt>
                <c:pt idx="52">
                  <c:v>10.6</c:v>
                </c:pt>
                <c:pt idx="53">
                  <c:v>10.6</c:v>
                </c:pt>
                <c:pt idx="54">
                  <c:v>10.6</c:v>
                </c:pt>
                <c:pt idx="55">
                  <c:v>10.6</c:v>
                </c:pt>
                <c:pt idx="56">
                  <c:v>10.7</c:v>
                </c:pt>
                <c:pt idx="57">
                  <c:v>10.7</c:v>
                </c:pt>
                <c:pt idx="58">
                  <c:v>10.7</c:v>
                </c:pt>
                <c:pt idx="59">
                  <c:v>10.8</c:v>
                </c:pt>
                <c:pt idx="60">
                  <c:v>10.8</c:v>
                </c:pt>
                <c:pt idx="61">
                  <c:v>10.8</c:v>
                </c:pt>
                <c:pt idx="62">
                  <c:v>10.9</c:v>
                </c:pt>
                <c:pt idx="63">
                  <c:v>10.9</c:v>
                </c:pt>
                <c:pt idx="64">
                  <c:v>10.9</c:v>
                </c:pt>
                <c:pt idx="65">
                  <c:v>10.9</c:v>
                </c:pt>
                <c:pt idx="66">
                  <c:v>11</c:v>
                </c:pt>
                <c:pt idx="67">
                  <c:v>11</c:v>
                </c:pt>
                <c:pt idx="68">
                  <c:v>11.1</c:v>
                </c:pt>
                <c:pt idx="69">
                  <c:v>11.1</c:v>
                </c:pt>
                <c:pt idx="70">
                  <c:v>11.1</c:v>
                </c:pt>
                <c:pt idx="71">
                  <c:v>11.1</c:v>
                </c:pt>
                <c:pt idx="72">
                  <c:v>11.1</c:v>
                </c:pt>
                <c:pt idx="73">
                  <c:v>11.1</c:v>
                </c:pt>
                <c:pt idx="74">
                  <c:v>11.1</c:v>
                </c:pt>
                <c:pt idx="75">
                  <c:v>11.1</c:v>
                </c:pt>
                <c:pt idx="76">
                  <c:v>11.1</c:v>
                </c:pt>
                <c:pt idx="77">
                  <c:v>11</c:v>
                </c:pt>
                <c:pt idx="78">
                  <c:v>11</c:v>
                </c:pt>
                <c:pt idx="79">
                  <c:v>11</c:v>
                </c:pt>
                <c:pt idx="80">
                  <c:v>11</c:v>
                </c:pt>
                <c:pt idx="81">
                  <c:v>10.9</c:v>
                </c:pt>
                <c:pt idx="82">
                  <c:v>10.9</c:v>
                </c:pt>
                <c:pt idx="83">
                  <c:v>10.9</c:v>
                </c:pt>
                <c:pt idx="84">
                  <c:v>11</c:v>
                </c:pt>
                <c:pt idx="85">
                  <c:v>11</c:v>
                </c:pt>
                <c:pt idx="86">
                  <c:v>11</c:v>
                </c:pt>
                <c:pt idx="87">
                  <c:v>11</c:v>
                </c:pt>
                <c:pt idx="88">
                  <c:v>11</c:v>
                </c:pt>
                <c:pt idx="89">
                  <c:v>11</c:v>
                </c:pt>
                <c:pt idx="90">
                  <c:v>11</c:v>
                </c:pt>
                <c:pt idx="91">
                  <c:v>11.1</c:v>
                </c:pt>
                <c:pt idx="92">
                  <c:v>11.1</c:v>
                </c:pt>
                <c:pt idx="93">
                  <c:v>11.2</c:v>
                </c:pt>
                <c:pt idx="94">
                  <c:v>11.2</c:v>
                </c:pt>
                <c:pt idx="95">
                  <c:v>11.3</c:v>
                </c:pt>
                <c:pt idx="96">
                  <c:v>11.2</c:v>
                </c:pt>
                <c:pt idx="97">
                  <c:v>11.3</c:v>
                </c:pt>
                <c:pt idx="98">
                  <c:v>11.3</c:v>
                </c:pt>
                <c:pt idx="99">
                  <c:v>11.3</c:v>
                </c:pt>
                <c:pt idx="100">
                  <c:v>11.3</c:v>
                </c:pt>
                <c:pt idx="101">
                  <c:v>11.3</c:v>
                </c:pt>
                <c:pt idx="102">
                  <c:v>11.4</c:v>
                </c:pt>
                <c:pt idx="103">
                  <c:v>11.4</c:v>
                </c:pt>
                <c:pt idx="104">
                  <c:v>11.4</c:v>
                </c:pt>
                <c:pt idx="105">
                  <c:v>11.4</c:v>
                </c:pt>
                <c:pt idx="106">
                  <c:v>11.4</c:v>
                </c:pt>
                <c:pt idx="107">
                  <c:v>11.4</c:v>
                </c:pt>
                <c:pt idx="108">
                  <c:v>11.4</c:v>
                </c:pt>
                <c:pt idx="109">
                  <c:v>11.4</c:v>
                </c:pt>
                <c:pt idx="110">
                  <c:v>11.4</c:v>
                </c:pt>
                <c:pt idx="111">
                  <c:v>11.4</c:v>
                </c:pt>
                <c:pt idx="112">
                  <c:v>11.4</c:v>
                </c:pt>
                <c:pt idx="113">
                  <c:v>11.3</c:v>
                </c:pt>
                <c:pt idx="114">
                  <c:v>11.4</c:v>
                </c:pt>
                <c:pt idx="115">
                  <c:v>11.3</c:v>
                </c:pt>
                <c:pt idx="116">
                  <c:v>11.3</c:v>
                </c:pt>
                <c:pt idx="117">
                  <c:v>11.3</c:v>
                </c:pt>
                <c:pt idx="118">
                  <c:v>11.3</c:v>
                </c:pt>
                <c:pt idx="119">
                  <c:v>11.3</c:v>
                </c:pt>
                <c:pt idx="120">
                  <c:v>11.3</c:v>
                </c:pt>
                <c:pt idx="121">
                  <c:v>11.3</c:v>
                </c:pt>
                <c:pt idx="122">
                  <c:v>11.2</c:v>
                </c:pt>
                <c:pt idx="123">
                  <c:v>11.2</c:v>
                </c:pt>
                <c:pt idx="124">
                  <c:v>11.2</c:v>
                </c:pt>
                <c:pt idx="125">
                  <c:v>11.2</c:v>
                </c:pt>
                <c:pt idx="126">
                  <c:v>11.2</c:v>
                </c:pt>
                <c:pt idx="127">
                  <c:v>11.2</c:v>
                </c:pt>
                <c:pt idx="128">
                  <c:v>11.2</c:v>
                </c:pt>
                <c:pt idx="129">
                  <c:v>11.2</c:v>
                </c:pt>
                <c:pt idx="130">
                  <c:v>11.2</c:v>
                </c:pt>
                <c:pt idx="131">
                  <c:v>11.2</c:v>
                </c:pt>
                <c:pt idx="132">
                  <c:v>11.2</c:v>
                </c:pt>
                <c:pt idx="133">
                  <c:v>11.2</c:v>
                </c:pt>
                <c:pt idx="134">
                  <c:v>11.3</c:v>
                </c:pt>
                <c:pt idx="135">
                  <c:v>11.3</c:v>
                </c:pt>
                <c:pt idx="136">
                  <c:v>11.3</c:v>
                </c:pt>
                <c:pt idx="137">
                  <c:v>11.4</c:v>
                </c:pt>
                <c:pt idx="138">
                  <c:v>11.4</c:v>
                </c:pt>
                <c:pt idx="139">
                  <c:v>11.4</c:v>
                </c:pt>
                <c:pt idx="140">
                  <c:v>11.4</c:v>
                </c:pt>
                <c:pt idx="141">
                  <c:v>11.4</c:v>
                </c:pt>
                <c:pt idx="142">
                  <c:v>11.4</c:v>
                </c:pt>
                <c:pt idx="143">
                  <c:v>11.4</c:v>
                </c:pt>
                <c:pt idx="144">
                  <c:v>11.4</c:v>
                </c:pt>
                <c:pt idx="145">
                  <c:v>11.4</c:v>
                </c:pt>
                <c:pt idx="146">
                  <c:v>11.4</c:v>
                </c:pt>
                <c:pt idx="147">
                  <c:v>11.4</c:v>
                </c:pt>
                <c:pt idx="148">
                  <c:v>11.4</c:v>
                </c:pt>
                <c:pt idx="149">
                  <c:v>11.4</c:v>
                </c:pt>
                <c:pt idx="150">
                  <c:v>11.3</c:v>
                </c:pt>
                <c:pt idx="151">
                  <c:v>11.3</c:v>
                </c:pt>
                <c:pt idx="152">
                  <c:v>11.3</c:v>
                </c:pt>
                <c:pt idx="153">
                  <c:v>11.3</c:v>
                </c:pt>
                <c:pt idx="154">
                  <c:v>11.2</c:v>
                </c:pt>
                <c:pt idx="155">
                  <c:v>11.2</c:v>
                </c:pt>
                <c:pt idx="156">
                  <c:v>11.2</c:v>
                </c:pt>
                <c:pt idx="157">
                  <c:v>11.2</c:v>
                </c:pt>
                <c:pt idx="158">
                  <c:v>11.2</c:v>
                </c:pt>
                <c:pt idx="159">
                  <c:v>11.2</c:v>
                </c:pt>
                <c:pt idx="160">
                  <c:v>11.2</c:v>
                </c:pt>
                <c:pt idx="161">
                  <c:v>11.2</c:v>
                </c:pt>
                <c:pt idx="162">
                  <c:v>11.2</c:v>
                </c:pt>
                <c:pt idx="163">
                  <c:v>11.3</c:v>
                </c:pt>
                <c:pt idx="164">
                  <c:v>11.3</c:v>
                </c:pt>
                <c:pt idx="165">
                  <c:v>11.3</c:v>
                </c:pt>
                <c:pt idx="166">
                  <c:v>11.3</c:v>
                </c:pt>
                <c:pt idx="167">
                  <c:v>11.3</c:v>
                </c:pt>
                <c:pt idx="168">
                  <c:v>11.3</c:v>
                </c:pt>
                <c:pt idx="169">
                  <c:v>11.3</c:v>
                </c:pt>
                <c:pt idx="170">
                  <c:v>11.3</c:v>
                </c:pt>
                <c:pt idx="171">
                  <c:v>11.3</c:v>
                </c:pt>
                <c:pt idx="172">
                  <c:v>11.3</c:v>
                </c:pt>
                <c:pt idx="173">
                  <c:v>11.4</c:v>
                </c:pt>
                <c:pt idx="174">
                  <c:v>11.4</c:v>
                </c:pt>
                <c:pt idx="175">
                  <c:v>11.4</c:v>
                </c:pt>
                <c:pt idx="176">
                  <c:v>11.4</c:v>
                </c:pt>
                <c:pt idx="177">
                  <c:v>11.4</c:v>
                </c:pt>
                <c:pt idx="178">
                  <c:v>11.4</c:v>
                </c:pt>
                <c:pt idx="179">
                  <c:v>11.4</c:v>
                </c:pt>
                <c:pt idx="180">
                  <c:v>11.4</c:v>
                </c:pt>
                <c:pt idx="181">
                  <c:v>11.4</c:v>
                </c:pt>
                <c:pt idx="182">
                  <c:v>11.4</c:v>
                </c:pt>
                <c:pt idx="183">
                  <c:v>11.4</c:v>
                </c:pt>
                <c:pt idx="184">
                  <c:v>11.4</c:v>
                </c:pt>
                <c:pt idx="185">
                  <c:v>11.4</c:v>
                </c:pt>
                <c:pt idx="186">
                  <c:v>11.4</c:v>
                </c:pt>
                <c:pt idx="187">
                  <c:v>11.4</c:v>
                </c:pt>
                <c:pt idx="188">
                  <c:v>11.4</c:v>
                </c:pt>
                <c:pt idx="189">
                  <c:v>11.4</c:v>
                </c:pt>
                <c:pt idx="190">
                  <c:v>11.4</c:v>
                </c:pt>
                <c:pt idx="191">
                  <c:v>11.4</c:v>
                </c:pt>
                <c:pt idx="192">
                  <c:v>11.4</c:v>
                </c:pt>
                <c:pt idx="193">
                  <c:v>11.3</c:v>
                </c:pt>
                <c:pt idx="194">
                  <c:v>11.3</c:v>
                </c:pt>
                <c:pt idx="195">
                  <c:v>11.3</c:v>
                </c:pt>
                <c:pt idx="196">
                  <c:v>11.2</c:v>
                </c:pt>
                <c:pt idx="197">
                  <c:v>11.2</c:v>
                </c:pt>
                <c:pt idx="198">
                  <c:v>11.2</c:v>
                </c:pt>
                <c:pt idx="199">
                  <c:v>11.2</c:v>
                </c:pt>
                <c:pt idx="200">
                  <c:v>11.2</c:v>
                </c:pt>
                <c:pt idx="201">
                  <c:v>11.1</c:v>
                </c:pt>
                <c:pt idx="202">
                  <c:v>11.1</c:v>
                </c:pt>
                <c:pt idx="203">
                  <c:v>11.1</c:v>
                </c:pt>
                <c:pt idx="204">
                  <c:v>11.1</c:v>
                </c:pt>
                <c:pt idx="205">
                  <c:v>11.1</c:v>
                </c:pt>
                <c:pt idx="206">
                  <c:v>11.1</c:v>
                </c:pt>
                <c:pt idx="207">
                  <c:v>11.1</c:v>
                </c:pt>
                <c:pt idx="208">
                  <c:v>11.1</c:v>
                </c:pt>
                <c:pt idx="209">
                  <c:v>11.1</c:v>
                </c:pt>
                <c:pt idx="210">
                  <c:v>11.1</c:v>
                </c:pt>
                <c:pt idx="211">
                  <c:v>11.1</c:v>
                </c:pt>
                <c:pt idx="212">
                  <c:v>11.1</c:v>
                </c:pt>
                <c:pt idx="213">
                  <c:v>11.1</c:v>
                </c:pt>
                <c:pt idx="214">
                  <c:v>11.1</c:v>
                </c:pt>
                <c:pt idx="215">
                  <c:v>11.1</c:v>
                </c:pt>
                <c:pt idx="216">
                  <c:v>11</c:v>
                </c:pt>
                <c:pt idx="217">
                  <c:v>11</c:v>
                </c:pt>
                <c:pt idx="218">
                  <c:v>11.1</c:v>
                </c:pt>
                <c:pt idx="219">
                  <c:v>11.1</c:v>
                </c:pt>
                <c:pt idx="220">
                  <c:v>11.1</c:v>
                </c:pt>
                <c:pt idx="221">
                  <c:v>11.1</c:v>
                </c:pt>
                <c:pt idx="222">
                  <c:v>11.1</c:v>
                </c:pt>
                <c:pt idx="223">
                  <c:v>11.1</c:v>
                </c:pt>
                <c:pt idx="224">
                  <c:v>11.1</c:v>
                </c:pt>
                <c:pt idx="225">
                  <c:v>11.2</c:v>
                </c:pt>
                <c:pt idx="226">
                  <c:v>11.1</c:v>
                </c:pt>
                <c:pt idx="227">
                  <c:v>11.1</c:v>
                </c:pt>
                <c:pt idx="228">
                  <c:v>11.1</c:v>
                </c:pt>
                <c:pt idx="229">
                  <c:v>11.1</c:v>
                </c:pt>
                <c:pt idx="230">
                  <c:v>11.1</c:v>
                </c:pt>
                <c:pt idx="231">
                  <c:v>11.1</c:v>
                </c:pt>
                <c:pt idx="232">
                  <c:v>11.1</c:v>
                </c:pt>
                <c:pt idx="233">
                  <c:v>11.1</c:v>
                </c:pt>
                <c:pt idx="234">
                  <c:v>11.1</c:v>
                </c:pt>
                <c:pt idx="235">
                  <c:v>11.1</c:v>
                </c:pt>
                <c:pt idx="236">
                  <c:v>11.1</c:v>
                </c:pt>
                <c:pt idx="237">
                  <c:v>11.1</c:v>
                </c:pt>
                <c:pt idx="238">
                  <c:v>11.1</c:v>
                </c:pt>
                <c:pt idx="239">
                  <c:v>11.1</c:v>
                </c:pt>
                <c:pt idx="240">
                  <c:v>11.1</c:v>
                </c:pt>
                <c:pt idx="241">
                  <c:v>11.2</c:v>
                </c:pt>
                <c:pt idx="242">
                  <c:v>11.1</c:v>
                </c:pt>
                <c:pt idx="243">
                  <c:v>11.2</c:v>
                </c:pt>
                <c:pt idx="244">
                  <c:v>11.2</c:v>
                </c:pt>
                <c:pt idx="245">
                  <c:v>11.2</c:v>
                </c:pt>
                <c:pt idx="246">
                  <c:v>11.2</c:v>
                </c:pt>
                <c:pt idx="247">
                  <c:v>11.2</c:v>
                </c:pt>
                <c:pt idx="248">
                  <c:v>11.2</c:v>
                </c:pt>
                <c:pt idx="249">
                  <c:v>11.2</c:v>
                </c:pt>
                <c:pt idx="250">
                  <c:v>11.2</c:v>
                </c:pt>
                <c:pt idx="251">
                  <c:v>11.2</c:v>
                </c:pt>
                <c:pt idx="252">
                  <c:v>11.2</c:v>
                </c:pt>
                <c:pt idx="253">
                  <c:v>11.2</c:v>
                </c:pt>
                <c:pt idx="254">
                  <c:v>11.3</c:v>
                </c:pt>
                <c:pt idx="255">
                  <c:v>11.4</c:v>
                </c:pt>
                <c:pt idx="256">
                  <c:v>11.4</c:v>
                </c:pt>
                <c:pt idx="257">
                  <c:v>11.5</c:v>
                </c:pt>
                <c:pt idx="258">
                  <c:v>11.5</c:v>
                </c:pt>
                <c:pt idx="259">
                  <c:v>11.5</c:v>
                </c:pt>
                <c:pt idx="260">
                  <c:v>11.6</c:v>
                </c:pt>
                <c:pt idx="261">
                  <c:v>11.6</c:v>
                </c:pt>
                <c:pt idx="262">
                  <c:v>11.7</c:v>
                </c:pt>
                <c:pt idx="263">
                  <c:v>11.7</c:v>
                </c:pt>
                <c:pt idx="264">
                  <c:v>11.7</c:v>
                </c:pt>
                <c:pt idx="265">
                  <c:v>11.7</c:v>
                </c:pt>
                <c:pt idx="266">
                  <c:v>11.6</c:v>
                </c:pt>
                <c:pt idx="267">
                  <c:v>11.6</c:v>
                </c:pt>
                <c:pt idx="268">
                  <c:v>11.6</c:v>
                </c:pt>
                <c:pt idx="269">
                  <c:v>11.5</c:v>
                </c:pt>
                <c:pt idx="270">
                  <c:v>11.5</c:v>
                </c:pt>
                <c:pt idx="271">
                  <c:v>11.4</c:v>
                </c:pt>
                <c:pt idx="272">
                  <c:v>11.4</c:v>
                </c:pt>
                <c:pt idx="273">
                  <c:v>11.4</c:v>
                </c:pt>
                <c:pt idx="274">
                  <c:v>11.4</c:v>
                </c:pt>
                <c:pt idx="275">
                  <c:v>11.4</c:v>
                </c:pt>
                <c:pt idx="276">
                  <c:v>11.4</c:v>
                </c:pt>
                <c:pt idx="277">
                  <c:v>11.4</c:v>
                </c:pt>
                <c:pt idx="278">
                  <c:v>11.3</c:v>
                </c:pt>
                <c:pt idx="279">
                  <c:v>11.3</c:v>
                </c:pt>
                <c:pt idx="280">
                  <c:v>11.3</c:v>
                </c:pt>
                <c:pt idx="281">
                  <c:v>11.3</c:v>
                </c:pt>
                <c:pt idx="282">
                  <c:v>11.3</c:v>
                </c:pt>
                <c:pt idx="283">
                  <c:v>11.2</c:v>
                </c:pt>
                <c:pt idx="284">
                  <c:v>11.2</c:v>
                </c:pt>
                <c:pt idx="285">
                  <c:v>11.2</c:v>
                </c:pt>
                <c:pt idx="286">
                  <c:v>11.1</c:v>
                </c:pt>
                <c:pt idx="287">
                  <c:v>11.1</c:v>
                </c:pt>
                <c:pt idx="288">
                  <c:v>11.1</c:v>
                </c:pt>
                <c:pt idx="289">
                  <c:v>11.1</c:v>
                </c:pt>
                <c:pt idx="290">
                  <c:v>11.1</c:v>
                </c:pt>
                <c:pt idx="291">
                  <c:v>11.1</c:v>
                </c:pt>
                <c:pt idx="292">
                  <c:v>11.1</c:v>
                </c:pt>
                <c:pt idx="293">
                  <c:v>11.1</c:v>
                </c:pt>
                <c:pt idx="294">
                  <c:v>11.1</c:v>
                </c:pt>
                <c:pt idx="295">
                  <c:v>11.1</c:v>
                </c:pt>
                <c:pt idx="296">
                  <c:v>11.1</c:v>
                </c:pt>
                <c:pt idx="297">
                  <c:v>11.1</c:v>
                </c:pt>
                <c:pt idx="298">
                  <c:v>11.1</c:v>
                </c:pt>
                <c:pt idx="299">
                  <c:v>11.1</c:v>
                </c:pt>
                <c:pt idx="300">
                  <c:v>11.1</c:v>
                </c:pt>
                <c:pt idx="301">
                  <c:v>11.1</c:v>
                </c:pt>
                <c:pt idx="302">
                  <c:v>11.1</c:v>
                </c:pt>
                <c:pt idx="303">
                  <c:v>11.1</c:v>
                </c:pt>
                <c:pt idx="304">
                  <c:v>11</c:v>
                </c:pt>
                <c:pt idx="305">
                  <c:v>11</c:v>
                </c:pt>
                <c:pt idx="306">
                  <c:v>11</c:v>
                </c:pt>
                <c:pt idx="307">
                  <c:v>10.9</c:v>
                </c:pt>
                <c:pt idx="308">
                  <c:v>10.9</c:v>
                </c:pt>
                <c:pt idx="309">
                  <c:v>10.9</c:v>
                </c:pt>
                <c:pt idx="310">
                  <c:v>10.9</c:v>
                </c:pt>
                <c:pt idx="311">
                  <c:v>10.9</c:v>
                </c:pt>
                <c:pt idx="312">
                  <c:v>10.9</c:v>
                </c:pt>
                <c:pt idx="313">
                  <c:v>10.9</c:v>
                </c:pt>
                <c:pt idx="314">
                  <c:v>10.9</c:v>
                </c:pt>
                <c:pt idx="315">
                  <c:v>10.9</c:v>
                </c:pt>
                <c:pt idx="316">
                  <c:v>10.9</c:v>
                </c:pt>
                <c:pt idx="317">
                  <c:v>10.9</c:v>
                </c:pt>
                <c:pt idx="318">
                  <c:v>10.9</c:v>
                </c:pt>
                <c:pt idx="319">
                  <c:v>10.9</c:v>
                </c:pt>
                <c:pt idx="320">
                  <c:v>11</c:v>
                </c:pt>
                <c:pt idx="321">
                  <c:v>11</c:v>
                </c:pt>
                <c:pt idx="322">
                  <c:v>10.9</c:v>
                </c:pt>
                <c:pt idx="323">
                  <c:v>10.9</c:v>
                </c:pt>
                <c:pt idx="324">
                  <c:v>10.9</c:v>
                </c:pt>
                <c:pt idx="325">
                  <c:v>10.9</c:v>
                </c:pt>
                <c:pt idx="326">
                  <c:v>10.9</c:v>
                </c:pt>
                <c:pt idx="327">
                  <c:v>10.9</c:v>
                </c:pt>
                <c:pt idx="328">
                  <c:v>10.9</c:v>
                </c:pt>
                <c:pt idx="329">
                  <c:v>10.9</c:v>
                </c:pt>
                <c:pt idx="330">
                  <c:v>10.9</c:v>
                </c:pt>
                <c:pt idx="331">
                  <c:v>10.9</c:v>
                </c:pt>
                <c:pt idx="332">
                  <c:v>10.9</c:v>
                </c:pt>
                <c:pt idx="333">
                  <c:v>10.8</c:v>
                </c:pt>
                <c:pt idx="334">
                  <c:v>10.8</c:v>
                </c:pt>
                <c:pt idx="335">
                  <c:v>10.8</c:v>
                </c:pt>
                <c:pt idx="336">
                  <c:v>10.7</c:v>
                </c:pt>
                <c:pt idx="337">
                  <c:v>10.7</c:v>
                </c:pt>
                <c:pt idx="338">
                  <c:v>10.7</c:v>
                </c:pt>
                <c:pt idx="339">
                  <c:v>10.7</c:v>
                </c:pt>
                <c:pt idx="340">
                  <c:v>10.7</c:v>
                </c:pt>
                <c:pt idx="341">
                  <c:v>10.8</c:v>
                </c:pt>
                <c:pt idx="342">
                  <c:v>10.8</c:v>
                </c:pt>
                <c:pt idx="343">
                  <c:v>10.7</c:v>
                </c:pt>
                <c:pt idx="344">
                  <c:v>10.7</c:v>
                </c:pt>
                <c:pt idx="345">
                  <c:v>10.8</c:v>
                </c:pt>
                <c:pt idx="346">
                  <c:v>10.8</c:v>
                </c:pt>
                <c:pt idx="347">
                  <c:v>10.8</c:v>
                </c:pt>
                <c:pt idx="348">
                  <c:v>10.8</c:v>
                </c:pt>
                <c:pt idx="349">
                  <c:v>10.8</c:v>
                </c:pt>
                <c:pt idx="350">
                  <c:v>10.9</c:v>
                </c:pt>
                <c:pt idx="351">
                  <c:v>10.9</c:v>
                </c:pt>
                <c:pt idx="352">
                  <c:v>10.9</c:v>
                </c:pt>
                <c:pt idx="353">
                  <c:v>10.9</c:v>
                </c:pt>
                <c:pt idx="354">
                  <c:v>10.9</c:v>
                </c:pt>
                <c:pt idx="355">
                  <c:v>10.9</c:v>
                </c:pt>
                <c:pt idx="356">
                  <c:v>10.9</c:v>
                </c:pt>
                <c:pt idx="357">
                  <c:v>10.8</c:v>
                </c:pt>
                <c:pt idx="358">
                  <c:v>10.8</c:v>
                </c:pt>
                <c:pt idx="359">
                  <c:v>10.9</c:v>
                </c:pt>
                <c:pt idx="360">
                  <c:v>10.9</c:v>
                </c:pt>
                <c:pt idx="361">
                  <c:v>10.9</c:v>
                </c:pt>
                <c:pt idx="362">
                  <c:v>10.9</c:v>
                </c:pt>
                <c:pt idx="363">
                  <c:v>10.9</c:v>
                </c:pt>
                <c:pt idx="364">
                  <c:v>10.9</c:v>
                </c:pt>
                <c:pt idx="365">
                  <c:v>10.8</c:v>
                </c:pt>
                <c:pt idx="366">
                  <c:v>10.7</c:v>
                </c:pt>
                <c:pt idx="367">
                  <c:v>10.7</c:v>
                </c:pt>
                <c:pt idx="368">
                  <c:v>10.6</c:v>
                </c:pt>
                <c:pt idx="369">
                  <c:v>10.6</c:v>
                </c:pt>
                <c:pt idx="370">
                  <c:v>10.5</c:v>
                </c:pt>
                <c:pt idx="371">
                  <c:v>10.4</c:v>
                </c:pt>
                <c:pt idx="372">
                  <c:v>10.4</c:v>
                </c:pt>
                <c:pt idx="373">
                  <c:v>10.4</c:v>
                </c:pt>
                <c:pt idx="374">
                  <c:v>10.4</c:v>
                </c:pt>
                <c:pt idx="375">
                  <c:v>10.5</c:v>
                </c:pt>
                <c:pt idx="376">
                  <c:v>10.5</c:v>
                </c:pt>
                <c:pt idx="377">
                  <c:v>10.6</c:v>
                </c:pt>
                <c:pt idx="378">
                  <c:v>10.6</c:v>
                </c:pt>
                <c:pt idx="379">
                  <c:v>10.6</c:v>
                </c:pt>
                <c:pt idx="380">
                  <c:v>10.6</c:v>
                </c:pt>
                <c:pt idx="381">
                  <c:v>10.6</c:v>
                </c:pt>
                <c:pt idx="382">
                  <c:v>10.5</c:v>
                </c:pt>
                <c:pt idx="383">
                  <c:v>10.5</c:v>
                </c:pt>
                <c:pt idx="384">
                  <c:v>10.4</c:v>
                </c:pt>
                <c:pt idx="385">
                  <c:v>10.4</c:v>
                </c:pt>
                <c:pt idx="386">
                  <c:v>10.4</c:v>
                </c:pt>
                <c:pt idx="387">
                  <c:v>10.4</c:v>
                </c:pt>
                <c:pt idx="388">
                  <c:v>10.3</c:v>
                </c:pt>
                <c:pt idx="389">
                  <c:v>10.3</c:v>
                </c:pt>
                <c:pt idx="390">
                  <c:v>10.3</c:v>
                </c:pt>
                <c:pt idx="391">
                  <c:v>10.199999999999999</c:v>
                </c:pt>
                <c:pt idx="392">
                  <c:v>10.199999999999999</c:v>
                </c:pt>
                <c:pt idx="393">
                  <c:v>10.199999999999999</c:v>
                </c:pt>
                <c:pt idx="394">
                  <c:v>10.199999999999999</c:v>
                </c:pt>
                <c:pt idx="395">
                  <c:v>10.199999999999999</c:v>
                </c:pt>
                <c:pt idx="396">
                  <c:v>10.1</c:v>
                </c:pt>
                <c:pt idx="397">
                  <c:v>10.1</c:v>
                </c:pt>
                <c:pt idx="398">
                  <c:v>10.1</c:v>
                </c:pt>
                <c:pt idx="399">
                  <c:v>10.1</c:v>
                </c:pt>
                <c:pt idx="400">
                  <c:v>10.199999999999999</c:v>
                </c:pt>
                <c:pt idx="401">
                  <c:v>10.199999999999999</c:v>
                </c:pt>
                <c:pt idx="402">
                  <c:v>10.199999999999999</c:v>
                </c:pt>
                <c:pt idx="403">
                  <c:v>10.199999999999999</c:v>
                </c:pt>
                <c:pt idx="404">
                  <c:v>10.199999999999999</c:v>
                </c:pt>
                <c:pt idx="405">
                  <c:v>10.199999999999999</c:v>
                </c:pt>
                <c:pt idx="406">
                  <c:v>10.199999999999999</c:v>
                </c:pt>
                <c:pt idx="407">
                  <c:v>10.199999999999999</c:v>
                </c:pt>
                <c:pt idx="408">
                  <c:v>10.199999999999999</c:v>
                </c:pt>
                <c:pt idx="409">
                  <c:v>10.199999999999999</c:v>
                </c:pt>
                <c:pt idx="410">
                  <c:v>10.199999999999999</c:v>
                </c:pt>
                <c:pt idx="411">
                  <c:v>10.199999999999999</c:v>
                </c:pt>
                <c:pt idx="412">
                  <c:v>10.199999999999999</c:v>
                </c:pt>
                <c:pt idx="413">
                  <c:v>10.199999999999999</c:v>
                </c:pt>
                <c:pt idx="414">
                  <c:v>10.199999999999999</c:v>
                </c:pt>
                <c:pt idx="415">
                  <c:v>10.199999999999999</c:v>
                </c:pt>
                <c:pt idx="416">
                  <c:v>10.199999999999999</c:v>
                </c:pt>
                <c:pt idx="417">
                  <c:v>10.199999999999999</c:v>
                </c:pt>
                <c:pt idx="418">
                  <c:v>10.199999999999999</c:v>
                </c:pt>
                <c:pt idx="419">
                  <c:v>10.199999999999999</c:v>
                </c:pt>
                <c:pt idx="420">
                  <c:v>10.199999999999999</c:v>
                </c:pt>
                <c:pt idx="421">
                  <c:v>10.199999999999999</c:v>
                </c:pt>
                <c:pt idx="422">
                  <c:v>10.199999999999999</c:v>
                </c:pt>
                <c:pt idx="423">
                  <c:v>10.199999999999999</c:v>
                </c:pt>
                <c:pt idx="424">
                  <c:v>10.1</c:v>
                </c:pt>
                <c:pt idx="425">
                  <c:v>10.1</c:v>
                </c:pt>
                <c:pt idx="426">
                  <c:v>10.1</c:v>
                </c:pt>
                <c:pt idx="427">
                  <c:v>10.1</c:v>
                </c:pt>
                <c:pt idx="428">
                  <c:v>10.1</c:v>
                </c:pt>
                <c:pt idx="429">
                  <c:v>10.1</c:v>
                </c:pt>
                <c:pt idx="430">
                  <c:v>10.1</c:v>
                </c:pt>
                <c:pt idx="431">
                  <c:v>10.1</c:v>
                </c:pt>
                <c:pt idx="432">
                  <c:v>10.1</c:v>
                </c:pt>
                <c:pt idx="433">
                  <c:v>10.1</c:v>
                </c:pt>
                <c:pt idx="434">
                  <c:v>10.1</c:v>
                </c:pt>
                <c:pt idx="435">
                  <c:v>10.199999999999999</c:v>
                </c:pt>
                <c:pt idx="436">
                  <c:v>10.3</c:v>
                </c:pt>
                <c:pt idx="437">
                  <c:v>10.3</c:v>
                </c:pt>
                <c:pt idx="438">
                  <c:v>10.3</c:v>
                </c:pt>
                <c:pt idx="439">
                  <c:v>10.4</c:v>
                </c:pt>
                <c:pt idx="440">
                  <c:v>10.4</c:v>
                </c:pt>
                <c:pt idx="441">
                  <c:v>10.4</c:v>
                </c:pt>
                <c:pt idx="442">
                  <c:v>10.5</c:v>
                </c:pt>
                <c:pt idx="443">
                  <c:v>10.5</c:v>
                </c:pt>
                <c:pt idx="444">
                  <c:v>10.5</c:v>
                </c:pt>
                <c:pt idx="445">
                  <c:v>10.5</c:v>
                </c:pt>
                <c:pt idx="446">
                  <c:v>10.6</c:v>
                </c:pt>
                <c:pt idx="447">
                  <c:v>10.7</c:v>
                </c:pt>
                <c:pt idx="448">
                  <c:v>10.7</c:v>
                </c:pt>
                <c:pt idx="449">
                  <c:v>10.7</c:v>
                </c:pt>
                <c:pt idx="450">
                  <c:v>10.7</c:v>
                </c:pt>
                <c:pt idx="451">
                  <c:v>10.8</c:v>
                </c:pt>
                <c:pt idx="452">
                  <c:v>10.8</c:v>
                </c:pt>
                <c:pt idx="453">
                  <c:v>10.8</c:v>
                </c:pt>
                <c:pt idx="454">
                  <c:v>10.8</c:v>
                </c:pt>
                <c:pt idx="455">
                  <c:v>10.8</c:v>
                </c:pt>
                <c:pt idx="456">
                  <c:v>10.7</c:v>
                </c:pt>
                <c:pt idx="457">
                  <c:v>10.7</c:v>
                </c:pt>
                <c:pt idx="458">
                  <c:v>10.7</c:v>
                </c:pt>
                <c:pt idx="459">
                  <c:v>10.6</c:v>
                </c:pt>
                <c:pt idx="460">
                  <c:v>10.6</c:v>
                </c:pt>
                <c:pt idx="461">
                  <c:v>10.6</c:v>
                </c:pt>
                <c:pt idx="462">
                  <c:v>10.5</c:v>
                </c:pt>
                <c:pt idx="463">
                  <c:v>10.6</c:v>
                </c:pt>
                <c:pt idx="464">
                  <c:v>10.5</c:v>
                </c:pt>
                <c:pt idx="465">
                  <c:v>10.5</c:v>
                </c:pt>
                <c:pt idx="466">
                  <c:v>10.6</c:v>
                </c:pt>
                <c:pt idx="467">
                  <c:v>10.6</c:v>
                </c:pt>
                <c:pt idx="468">
                  <c:v>10.5</c:v>
                </c:pt>
                <c:pt idx="469">
                  <c:v>10.5</c:v>
                </c:pt>
                <c:pt idx="470">
                  <c:v>10.6</c:v>
                </c:pt>
                <c:pt idx="471">
                  <c:v>10.6</c:v>
                </c:pt>
                <c:pt idx="472">
                  <c:v>10.6</c:v>
                </c:pt>
                <c:pt idx="473">
                  <c:v>10.6</c:v>
                </c:pt>
                <c:pt idx="474">
                  <c:v>10.6</c:v>
                </c:pt>
                <c:pt idx="475">
                  <c:v>10.6</c:v>
                </c:pt>
                <c:pt idx="476">
                  <c:v>10.6</c:v>
                </c:pt>
                <c:pt idx="477">
                  <c:v>10.6</c:v>
                </c:pt>
                <c:pt idx="478">
                  <c:v>10.6</c:v>
                </c:pt>
                <c:pt idx="479">
                  <c:v>10.5</c:v>
                </c:pt>
                <c:pt idx="480">
                  <c:v>10.6</c:v>
                </c:pt>
                <c:pt idx="481">
                  <c:v>10.5</c:v>
                </c:pt>
                <c:pt idx="482">
                  <c:v>10.6</c:v>
                </c:pt>
                <c:pt idx="483">
                  <c:v>10.6</c:v>
                </c:pt>
                <c:pt idx="484">
                  <c:v>10.6</c:v>
                </c:pt>
                <c:pt idx="485">
                  <c:v>10.6</c:v>
                </c:pt>
                <c:pt idx="486">
                  <c:v>10.5</c:v>
                </c:pt>
                <c:pt idx="487">
                  <c:v>10.5</c:v>
                </c:pt>
                <c:pt idx="488">
                  <c:v>10.6</c:v>
                </c:pt>
                <c:pt idx="489">
                  <c:v>10.6</c:v>
                </c:pt>
                <c:pt idx="490">
                  <c:v>10.6</c:v>
                </c:pt>
                <c:pt idx="491">
                  <c:v>10.6</c:v>
                </c:pt>
                <c:pt idx="492">
                  <c:v>10.6</c:v>
                </c:pt>
                <c:pt idx="493">
                  <c:v>10.6</c:v>
                </c:pt>
                <c:pt idx="494">
                  <c:v>10.6</c:v>
                </c:pt>
                <c:pt idx="495">
                  <c:v>10.6</c:v>
                </c:pt>
                <c:pt idx="496">
                  <c:v>10.6</c:v>
                </c:pt>
                <c:pt idx="497">
                  <c:v>10.6</c:v>
                </c:pt>
                <c:pt idx="498">
                  <c:v>10.6</c:v>
                </c:pt>
                <c:pt idx="499">
                  <c:v>10.6</c:v>
                </c:pt>
                <c:pt idx="500">
                  <c:v>10.6</c:v>
                </c:pt>
                <c:pt idx="501">
                  <c:v>10.6</c:v>
                </c:pt>
                <c:pt idx="502">
                  <c:v>10.6</c:v>
                </c:pt>
                <c:pt idx="503">
                  <c:v>10.7</c:v>
                </c:pt>
                <c:pt idx="504">
                  <c:v>10.7</c:v>
                </c:pt>
                <c:pt idx="505">
                  <c:v>10.8</c:v>
                </c:pt>
                <c:pt idx="506">
                  <c:v>10.8</c:v>
                </c:pt>
                <c:pt idx="507">
                  <c:v>10.8</c:v>
                </c:pt>
                <c:pt idx="508">
                  <c:v>10.8</c:v>
                </c:pt>
                <c:pt idx="509">
                  <c:v>10.8</c:v>
                </c:pt>
                <c:pt idx="510">
                  <c:v>10.8</c:v>
                </c:pt>
                <c:pt idx="511">
                  <c:v>10.9</c:v>
                </c:pt>
                <c:pt idx="512">
                  <c:v>10.9</c:v>
                </c:pt>
                <c:pt idx="513">
                  <c:v>11</c:v>
                </c:pt>
                <c:pt idx="514">
                  <c:v>11</c:v>
                </c:pt>
                <c:pt idx="515">
                  <c:v>11</c:v>
                </c:pt>
                <c:pt idx="516">
                  <c:v>11</c:v>
                </c:pt>
                <c:pt idx="517">
                  <c:v>11</c:v>
                </c:pt>
                <c:pt idx="518">
                  <c:v>11</c:v>
                </c:pt>
                <c:pt idx="519">
                  <c:v>11</c:v>
                </c:pt>
                <c:pt idx="520">
                  <c:v>10.9</c:v>
                </c:pt>
                <c:pt idx="521">
                  <c:v>10.9</c:v>
                </c:pt>
                <c:pt idx="522">
                  <c:v>10.9</c:v>
                </c:pt>
                <c:pt idx="523">
                  <c:v>10.9</c:v>
                </c:pt>
                <c:pt idx="524">
                  <c:v>10.9</c:v>
                </c:pt>
                <c:pt idx="525">
                  <c:v>10.9</c:v>
                </c:pt>
                <c:pt idx="526">
                  <c:v>10.9</c:v>
                </c:pt>
                <c:pt idx="527">
                  <c:v>10.9</c:v>
                </c:pt>
                <c:pt idx="528">
                  <c:v>10.9</c:v>
                </c:pt>
                <c:pt idx="529">
                  <c:v>10.9</c:v>
                </c:pt>
                <c:pt idx="530">
                  <c:v>10.9</c:v>
                </c:pt>
                <c:pt idx="531">
                  <c:v>10.9</c:v>
                </c:pt>
                <c:pt idx="532">
                  <c:v>10.9</c:v>
                </c:pt>
                <c:pt idx="533">
                  <c:v>10.9</c:v>
                </c:pt>
                <c:pt idx="534">
                  <c:v>10.8</c:v>
                </c:pt>
                <c:pt idx="535">
                  <c:v>10.8</c:v>
                </c:pt>
                <c:pt idx="536">
                  <c:v>10.9</c:v>
                </c:pt>
                <c:pt idx="537">
                  <c:v>10.8</c:v>
                </c:pt>
                <c:pt idx="538">
                  <c:v>10.8</c:v>
                </c:pt>
                <c:pt idx="539">
                  <c:v>10.8</c:v>
                </c:pt>
                <c:pt idx="540">
                  <c:v>10.8</c:v>
                </c:pt>
                <c:pt idx="541">
                  <c:v>10.7</c:v>
                </c:pt>
                <c:pt idx="542">
                  <c:v>10.7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9.4</c:v>
                </c:pt>
                <c:pt idx="1">
                  <c:v>10.1</c:v>
                </c:pt>
                <c:pt idx="2">
                  <c:v>14.4</c:v>
                </c:pt>
                <c:pt idx="3">
                  <c:v>11.5</c:v>
                </c:pt>
                <c:pt idx="4">
                  <c:v>20.5</c:v>
                </c:pt>
                <c:pt idx="5">
                  <c:v>20.2</c:v>
                </c:pt>
                <c:pt idx="6">
                  <c:v>11.2</c:v>
                </c:pt>
                <c:pt idx="7">
                  <c:v>10.1</c:v>
                </c:pt>
                <c:pt idx="8">
                  <c:v>19.100000000000001</c:v>
                </c:pt>
                <c:pt idx="9">
                  <c:v>14</c:v>
                </c:pt>
                <c:pt idx="10">
                  <c:v>18.7</c:v>
                </c:pt>
                <c:pt idx="11">
                  <c:v>17.600000000000001</c:v>
                </c:pt>
                <c:pt idx="12">
                  <c:v>6.5</c:v>
                </c:pt>
                <c:pt idx="13">
                  <c:v>10.1</c:v>
                </c:pt>
                <c:pt idx="14">
                  <c:v>6.5</c:v>
                </c:pt>
                <c:pt idx="15">
                  <c:v>5</c:v>
                </c:pt>
                <c:pt idx="16">
                  <c:v>5.8</c:v>
                </c:pt>
                <c:pt idx="17">
                  <c:v>7.6</c:v>
                </c:pt>
                <c:pt idx="18">
                  <c:v>5.4</c:v>
                </c:pt>
                <c:pt idx="19">
                  <c:v>7.2</c:v>
                </c:pt>
                <c:pt idx="20">
                  <c:v>7.6</c:v>
                </c:pt>
                <c:pt idx="21">
                  <c:v>5.8</c:v>
                </c:pt>
                <c:pt idx="22">
                  <c:v>8.6</c:v>
                </c:pt>
                <c:pt idx="23">
                  <c:v>6.8</c:v>
                </c:pt>
                <c:pt idx="24">
                  <c:v>8.6</c:v>
                </c:pt>
                <c:pt idx="25">
                  <c:v>6.8</c:v>
                </c:pt>
                <c:pt idx="26">
                  <c:v>7.6</c:v>
                </c:pt>
                <c:pt idx="27">
                  <c:v>6.8</c:v>
                </c:pt>
                <c:pt idx="28">
                  <c:v>6.8</c:v>
                </c:pt>
                <c:pt idx="29">
                  <c:v>5.8</c:v>
                </c:pt>
                <c:pt idx="30">
                  <c:v>6.1</c:v>
                </c:pt>
                <c:pt idx="31">
                  <c:v>4</c:v>
                </c:pt>
                <c:pt idx="32">
                  <c:v>9.6999999999999993</c:v>
                </c:pt>
                <c:pt idx="33">
                  <c:v>7.9</c:v>
                </c:pt>
                <c:pt idx="34">
                  <c:v>5</c:v>
                </c:pt>
                <c:pt idx="35">
                  <c:v>6.1</c:v>
                </c:pt>
                <c:pt idx="36">
                  <c:v>5.8</c:v>
                </c:pt>
                <c:pt idx="37">
                  <c:v>3.6</c:v>
                </c:pt>
                <c:pt idx="38">
                  <c:v>6.5</c:v>
                </c:pt>
                <c:pt idx="39">
                  <c:v>7.9</c:v>
                </c:pt>
                <c:pt idx="40">
                  <c:v>7.2</c:v>
                </c:pt>
                <c:pt idx="41">
                  <c:v>3.2</c:v>
                </c:pt>
                <c:pt idx="42">
                  <c:v>7.6</c:v>
                </c:pt>
                <c:pt idx="43">
                  <c:v>4.3</c:v>
                </c:pt>
                <c:pt idx="44">
                  <c:v>6.5</c:v>
                </c:pt>
                <c:pt idx="45">
                  <c:v>7.2</c:v>
                </c:pt>
                <c:pt idx="46">
                  <c:v>6.8</c:v>
                </c:pt>
                <c:pt idx="47">
                  <c:v>7.6</c:v>
                </c:pt>
                <c:pt idx="48">
                  <c:v>8.3000000000000007</c:v>
                </c:pt>
                <c:pt idx="49">
                  <c:v>6.1</c:v>
                </c:pt>
                <c:pt idx="50">
                  <c:v>6.8</c:v>
                </c:pt>
                <c:pt idx="51">
                  <c:v>9.4</c:v>
                </c:pt>
                <c:pt idx="52">
                  <c:v>7.2</c:v>
                </c:pt>
                <c:pt idx="53">
                  <c:v>10.8</c:v>
                </c:pt>
                <c:pt idx="54">
                  <c:v>7.9</c:v>
                </c:pt>
                <c:pt idx="55">
                  <c:v>7.6</c:v>
                </c:pt>
                <c:pt idx="56">
                  <c:v>9.6999999999999993</c:v>
                </c:pt>
                <c:pt idx="57">
                  <c:v>7.6</c:v>
                </c:pt>
                <c:pt idx="58">
                  <c:v>6.8</c:v>
                </c:pt>
                <c:pt idx="59">
                  <c:v>7.6</c:v>
                </c:pt>
                <c:pt idx="60">
                  <c:v>8.3000000000000007</c:v>
                </c:pt>
                <c:pt idx="61">
                  <c:v>7.2</c:v>
                </c:pt>
                <c:pt idx="62">
                  <c:v>6.5</c:v>
                </c:pt>
                <c:pt idx="63">
                  <c:v>10.8</c:v>
                </c:pt>
                <c:pt idx="64">
                  <c:v>8.6</c:v>
                </c:pt>
                <c:pt idx="65">
                  <c:v>10.1</c:v>
                </c:pt>
                <c:pt idx="66">
                  <c:v>7.2</c:v>
                </c:pt>
                <c:pt idx="67">
                  <c:v>6.5</c:v>
                </c:pt>
                <c:pt idx="68">
                  <c:v>9.6999999999999993</c:v>
                </c:pt>
                <c:pt idx="69">
                  <c:v>7.9</c:v>
                </c:pt>
                <c:pt idx="70">
                  <c:v>6.5</c:v>
                </c:pt>
                <c:pt idx="71">
                  <c:v>8.6</c:v>
                </c:pt>
                <c:pt idx="72">
                  <c:v>9.4</c:v>
                </c:pt>
                <c:pt idx="73">
                  <c:v>5.8</c:v>
                </c:pt>
                <c:pt idx="74">
                  <c:v>7.2</c:v>
                </c:pt>
                <c:pt idx="75">
                  <c:v>6.1</c:v>
                </c:pt>
                <c:pt idx="76">
                  <c:v>10.4</c:v>
                </c:pt>
                <c:pt idx="77">
                  <c:v>6.1</c:v>
                </c:pt>
                <c:pt idx="78">
                  <c:v>7.9</c:v>
                </c:pt>
                <c:pt idx="79">
                  <c:v>5.8</c:v>
                </c:pt>
                <c:pt idx="80">
                  <c:v>7.6</c:v>
                </c:pt>
                <c:pt idx="81">
                  <c:v>5.4</c:v>
                </c:pt>
                <c:pt idx="82">
                  <c:v>10.1</c:v>
                </c:pt>
                <c:pt idx="83">
                  <c:v>9.4</c:v>
                </c:pt>
                <c:pt idx="84">
                  <c:v>8.3000000000000007</c:v>
                </c:pt>
                <c:pt idx="85">
                  <c:v>11.2</c:v>
                </c:pt>
                <c:pt idx="86">
                  <c:v>6.8</c:v>
                </c:pt>
                <c:pt idx="87">
                  <c:v>9.4</c:v>
                </c:pt>
                <c:pt idx="88">
                  <c:v>8.3000000000000007</c:v>
                </c:pt>
                <c:pt idx="89">
                  <c:v>8.6</c:v>
                </c:pt>
                <c:pt idx="90">
                  <c:v>8.6</c:v>
                </c:pt>
                <c:pt idx="91">
                  <c:v>6.8</c:v>
                </c:pt>
                <c:pt idx="92">
                  <c:v>9.4</c:v>
                </c:pt>
                <c:pt idx="93">
                  <c:v>10.1</c:v>
                </c:pt>
                <c:pt idx="94">
                  <c:v>11.5</c:v>
                </c:pt>
                <c:pt idx="95">
                  <c:v>11.5</c:v>
                </c:pt>
                <c:pt idx="96">
                  <c:v>5.8</c:v>
                </c:pt>
                <c:pt idx="97">
                  <c:v>11.9</c:v>
                </c:pt>
                <c:pt idx="98">
                  <c:v>10.4</c:v>
                </c:pt>
                <c:pt idx="99">
                  <c:v>6.5</c:v>
                </c:pt>
                <c:pt idx="100">
                  <c:v>11.2</c:v>
                </c:pt>
                <c:pt idx="101">
                  <c:v>9.4</c:v>
                </c:pt>
                <c:pt idx="102">
                  <c:v>10.4</c:v>
                </c:pt>
                <c:pt idx="103">
                  <c:v>9.4</c:v>
                </c:pt>
                <c:pt idx="104">
                  <c:v>10.4</c:v>
                </c:pt>
                <c:pt idx="105">
                  <c:v>11.5</c:v>
                </c:pt>
                <c:pt idx="106">
                  <c:v>18</c:v>
                </c:pt>
                <c:pt idx="107">
                  <c:v>6.8</c:v>
                </c:pt>
                <c:pt idx="108">
                  <c:v>15.1</c:v>
                </c:pt>
                <c:pt idx="109">
                  <c:v>9.4</c:v>
                </c:pt>
                <c:pt idx="110">
                  <c:v>9</c:v>
                </c:pt>
                <c:pt idx="111">
                  <c:v>10.8</c:v>
                </c:pt>
                <c:pt idx="112">
                  <c:v>6.8</c:v>
                </c:pt>
                <c:pt idx="113">
                  <c:v>9</c:v>
                </c:pt>
                <c:pt idx="114">
                  <c:v>7.6</c:v>
                </c:pt>
                <c:pt idx="115">
                  <c:v>9.4</c:v>
                </c:pt>
                <c:pt idx="116">
                  <c:v>6.8</c:v>
                </c:pt>
                <c:pt idx="117">
                  <c:v>5.8</c:v>
                </c:pt>
                <c:pt idx="118">
                  <c:v>10.1</c:v>
                </c:pt>
                <c:pt idx="119">
                  <c:v>8.6</c:v>
                </c:pt>
                <c:pt idx="120">
                  <c:v>11.2</c:v>
                </c:pt>
                <c:pt idx="121">
                  <c:v>5.8</c:v>
                </c:pt>
                <c:pt idx="122">
                  <c:v>10.1</c:v>
                </c:pt>
                <c:pt idx="123">
                  <c:v>7.6</c:v>
                </c:pt>
                <c:pt idx="124">
                  <c:v>4.7</c:v>
                </c:pt>
                <c:pt idx="125">
                  <c:v>12.2</c:v>
                </c:pt>
                <c:pt idx="126">
                  <c:v>14.8</c:v>
                </c:pt>
                <c:pt idx="127">
                  <c:v>8.3000000000000007</c:v>
                </c:pt>
                <c:pt idx="128">
                  <c:v>10.1</c:v>
                </c:pt>
                <c:pt idx="129">
                  <c:v>9.4</c:v>
                </c:pt>
                <c:pt idx="130">
                  <c:v>9.4</c:v>
                </c:pt>
                <c:pt idx="131">
                  <c:v>9.4</c:v>
                </c:pt>
                <c:pt idx="132">
                  <c:v>11.5</c:v>
                </c:pt>
                <c:pt idx="133">
                  <c:v>12.6</c:v>
                </c:pt>
                <c:pt idx="134">
                  <c:v>9</c:v>
                </c:pt>
                <c:pt idx="135">
                  <c:v>10.4</c:v>
                </c:pt>
                <c:pt idx="136">
                  <c:v>8.6</c:v>
                </c:pt>
                <c:pt idx="137">
                  <c:v>9.6999999999999993</c:v>
                </c:pt>
                <c:pt idx="138">
                  <c:v>8.6</c:v>
                </c:pt>
                <c:pt idx="139">
                  <c:v>9.4</c:v>
                </c:pt>
                <c:pt idx="140">
                  <c:v>18</c:v>
                </c:pt>
                <c:pt idx="141">
                  <c:v>15.5</c:v>
                </c:pt>
                <c:pt idx="142">
                  <c:v>8.6</c:v>
                </c:pt>
                <c:pt idx="143">
                  <c:v>8.3000000000000007</c:v>
                </c:pt>
                <c:pt idx="144">
                  <c:v>11.9</c:v>
                </c:pt>
                <c:pt idx="145">
                  <c:v>8.6</c:v>
                </c:pt>
                <c:pt idx="146">
                  <c:v>8.6</c:v>
                </c:pt>
                <c:pt idx="147">
                  <c:v>8.6</c:v>
                </c:pt>
                <c:pt idx="148">
                  <c:v>8.6</c:v>
                </c:pt>
                <c:pt idx="149">
                  <c:v>6.1</c:v>
                </c:pt>
                <c:pt idx="150">
                  <c:v>9</c:v>
                </c:pt>
                <c:pt idx="151">
                  <c:v>9.4</c:v>
                </c:pt>
                <c:pt idx="152">
                  <c:v>10.1</c:v>
                </c:pt>
                <c:pt idx="153">
                  <c:v>8.6</c:v>
                </c:pt>
                <c:pt idx="154">
                  <c:v>8.6</c:v>
                </c:pt>
                <c:pt idx="155">
                  <c:v>6.8</c:v>
                </c:pt>
                <c:pt idx="156">
                  <c:v>5</c:v>
                </c:pt>
                <c:pt idx="157">
                  <c:v>11.5</c:v>
                </c:pt>
                <c:pt idx="158">
                  <c:v>7.9</c:v>
                </c:pt>
                <c:pt idx="159">
                  <c:v>8.3000000000000007</c:v>
                </c:pt>
                <c:pt idx="160">
                  <c:v>9</c:v>
                </c:pt>
                <c:pt idx="161">
                  <c:v>9</c:v>
                </c:pt>
                <c:pt idx="162">
                  <c:v>9.4</c:v>
                </c:pt>
                <c:pt idx="163">
                  <c:v>10.4</c:v>
                </c:pt>
                <c:pt idx="164">
                  <c:v>10.8</c:v>
                </c:pt>
                <c:pt idx="165">
                  <c:v>9</c:v>
                </c:pt>
                <c:pt idx="166">
                  <c:v>7.6</c:v>
                </c:pt>
                <c:pt idx="167">
                  <c:v>9.4</c:v>
                </c:pt>
                <c:pt idx="168">
                  <c:v>6.1</c:v>
                </c:pt>
                <c:pt idx="169">
                  <c:v>11.9</c:v>
                </c:pt>
                <c:pt idx="170">
                  <c:v>11.2</c:v>
                </c:pt>
                <c:pt idx="171">
                  <c:v>9.4</c:v>
                </c:pt>
                <c:pt idx="172">
                  <c:v>12.2</c:v>
                </c:pt>
                <c:pt idx="173">
                  <c:v>6.5</c:v>
                </c:pt>
                <c:pt idx="174">
                  <c:v>13.3</c:v>
                </c:pt>
                <c:pt idx="175">
                  <c:v>8.3000000000000007</c:v>
                </c:pt>
                <c:pt idx="176">
                  <c:v>8.6</c:v>
                </c:pt>
                <c:pt idx="177">
                  <c:v>8.6</c:v>
                </c:pt>
                <c:pt idx="178">
                  <c:v>9.4</c:v>
                </c:pt>
                <c:pt idx="179">
                  <c:v>9.6999999999999993</c:v>
                </c:pt>
                <c:pt idx="180">
                  <c:v>5.4</c:v>
                </c:pt>
                <c:pt idx="181">
                  <c:v>11.2</c:v>
                </c:pt>
                <c:pt idx="182">
                  <c:v>8.6</c:v>
                </c:pt>
                <c:pt idx="183">
                  <c:v>7.6</c:v>
                </c:pt>
                <c:pt idx="184">
                  <c:v>11.5</c:v>
                </c:pt>
                <c:pt idx="185">
                  <c:v>7.2</c:v>
                </c:pt>
                <c:pt idx="186">
                  <c:v>12.2</c:v>
                </c:pt>
                <c:pt idx="187">
                  <c:v>7.2</c:v>
                </c:pt>
                <c:pt idx="188">
                  <c:v>6.5</c:v>
                </c:pt>
                <c:pt idx="189">
                  <c:v>7.6</c:v>
                </c:pt>
                <c:pt idx="190">
                  <c:v>7.9</c:v>
                </c:pt>
                <c:pt idx="191">
                  <c:v>9.6999999999999993</c:v>
                </c:pt>
                <c:pt idx="192">
                  <c:v>8.6</c:v>
                </c:pt>
                <c:pt idx="193">
                  <c:v>6.8</c:v>
                </c:pt>
                <c:pt idx="194">
                  <c:v>9.4</c:v>
                </c:pt>
                <c:pt idx="195">
                  <c:v>7.2</c:v>
                </c:pt>
                <c:pt idx="196">
                  <c:v>5.8</c:v>
                </c:pt>
                <c:pt idx="197">
                  <c:v>5.4</c:v>
                </c:pt>
                <c:pt idx="198">
                  <c:v>7.2</c:v>
                </c:pt>
                <c:pt idx="199">
                  <c:v>7.2</c:v>
                </c:pt>
                <c:pt idx="200">
                  <c:v>5.8</c:v>
                </c:pt>
                <c:pt idx="201">
                  <c:v>8.6</c:v>
                </c:pt>
                <c:pt idx="202">
                  <c:v>7.9</c:v>
                </c:pt>
                <c:pt idx="203">
                  <c:v>6.1</c:v>
                </c:pt>
                <c:pt idx="204">
                  <c:v>10.1</c:v>
                </c:pt>
                <c:pt idx="205">
                  <c:v>6.5</c:v>
                </c:pt>
                <c:pt idx="206">
                  <c:v>6.8</c:v>
                </c:pt>
                <c:pt idx="207">
                  <c:v>9</c:v>
                </c:pt>
                <c:pt idx="208">
                  <c:v>6.1</c:v>
                </c:pt>
                <c:pt idx="209">
                  <c:v>6.1</c:v>
                </c:pt>
                <c:pt idx="210">
                  <c:v>7.6</c:v>
                </c:pt>
                <c:pt idx="211">
                  <c:v>7.2</c:v>
                </c:pt>
                <c:pt idx="212">
                  <c:v>9.4</c:v>
                </c:pt>
                <c:pt idx="213">
                  <c:v>7.9</c:v>
                </c:pt>
                <c:pt idx="214">
                  <c:v>11.2</c:v>
                </c:pt>
                <c:pt idx="215">
                  <c:v>5</c:v>
                </c:pt>
                <c:pt idx="216">
                  <c:v>7.6</c:v>
                </c:pt>
                <c:pt idx="217">
                  <c:v>4.7</c:v>
                </c:pt>
                <c:pt idx="218">
                  <c:v>6.8</c:v>
                </c:pt>
                <c:pt idx="219">
                  <c:v>4.3</c:v>
                </c:pt>
                <c:pt idx="220">
                  <c:v>6.8</c:v>
                </c:pt>
                <c:pt idx="221">
                  <c:v>5</c:v>
                </c:pt>
                <c:pt idx="222">
                  <c:v>5</c:v>
                </c:pt>
                <c:pt idx="223">
                  <c:v>7.6</c:v>
                </c:pt>
                <c:pt idx="224">
                  <c:v>10.4</c:v>
                </c:pt>
                <c:pt idx="225">
                  <c:v>4.7</c:v>
                </c:pt>
                <c:pt idx="226">
                  <c:v>6.5</c:v>
                </c:pt>
                <c:pt idx="227">
                  <c:v>6.5</c:v>
                </c:pt>
                <c:pt idx="228">
                  <c:v>9.6999999999999993</c:v>
                </c:pt>
                <c:pt idx="229">
                  <c:v>8.3000000000000007</c:v>
                </c:pt>
                <c:pt idx="230">
                  <c:v>5</c:v>
                </c:pt>
                <c:pt idx="231">
                  <c:v>12.2</c:v>
                </c:pt>
                <c:pt idx="232">
                  <c:v>13</c:v>
                </c:pt>
                <c:pt idx="233">
                  <c:v>6.8</c:v>
                </c:pt>
                <c:pt idx="234">
                  <c:v>10.1</c:v>
                </c:pt>
                <c:pt idx="235">
                  <c:v>8.3000000000000007</c:v>
                </c:pt>
                <c:pt idx="236">
                  <c:v>7.9</c:v>
                </c:pt>
                <c:pt idx="237">
                  <c:v>7.6</c:v>
                </c:pt>
                <c:pt idx="238">
                  <c:v>6.1</c:v>
                </c:pt>
                <c:pt idx="239">
                  <c:v>6.8</c:v>
                </c:pt>
                <c:pt idx="240">
                  <c:v>11.5</c:v>
                </c:pt>
                <c:pt idx="241">
                  <c:v>6.1</c:v>
                </c:pt>
                <c:pt idx="242">
                  <c:v>12.2</c:v>
                </c:pt>
                <c:pt idx="243">
                  <c:v>10.8</c:v>
                </c:pt>
                <c:pt idx="244">
                  <c:v>7.2</c:v>
                </c:pt>
                <c:pt idx="245">
                  <c:v>6.1</c:v>
                </c:pt>
                <c:pt idx="246">
                  <c:v>7.6</c:v>
                </c:pt>
                <c:pt idx="247">
                  <c:v>7.6</c:v>
                </c:pt>
                <c:pt idx="248">
                  <c:v>9</c:v>
                </c:pt>
                <c:pt idx="249">
                  <c:v>9.6999999999999993</c:v>
                </c:pt>
                <c:pt idx="250">
                  <c:v>6.1</c:v>
                </c:pt>
                <c:pt idx="251">
                  <c:v>9.4</c:v>
                </c:pt>
                <c:pt idx="252">
                  <c:v>10.1</c:v>
                </c:pt>
                <c:pt idx="253">
                  <c:v>13.7</c:v>
                </c:pt>
                <c:pt idx="254">
                  <c:v>15.1</c:v>
                </c:pt>
                <c:pt idx="255">
                  <c:v>10.8</c:v>
                </c:pt>
                <c:pt idx="256">
                  <c:v>10.8</c:v>
                </c:pt>
                <c:pt idx="257">
                  <c:v>9.6999999999999993</c:v>
                </c:pt>
                <c:pt idx="258">
                  <c:v>15.8</c:v>
                </c:pt>
                <c:pt idx="259">
                  <c:v>10.1</c:v>
                </c:pt>
                <c:pt idx="260">
                  <c:v>9</c:v>
                </c:pt>
                <c:pt idx="261">
                  <c:v>6.8</c:v>
                </c:pt>
                <c:pt idx="262">
                  <c:v>13.3</c:v>
                </c:pt>
                <c:pt idx="263">
                  <c:v>12.2</c:v>
                </c:pt>
                <c:pt idx="264">
                  <c:v>13.3</c:v>
                </c:pt>
                <c:pt idx="265">
                  <c:v>9</c:v>
                </c:pt>
                <c:pt idx="266">
                  <c:v>18</c:v>
                </c:pt>
                <c:pt idx="267">
                  <c:v>7.9</c:v>
                </c:pt>
                <c:pt idx="268">
                  <c:v>8.3000000000000007</c:v>
                </c:pt>
                <c:pt idx="269">
                  <c:v>9</c:v>
                </c:pt>
                <c:pt idx="270">
                  <c:v>6.8</c:v>
                </c:pt>
                <c:pt idx="271">
                  <c:v>7.2</c:v>
                </c:pt>
                <c:pt idx="272">
                  <c:v>12.2</c:v>
                </c:pt>
                <c:pt idx="273">
                  <c:v>9.4</c:v>
                </c:pt>
                <c:pt idx="274">
                  <c:v>11.5</c:v>
                </c:pt>
                <c:pt idx="275">
                  <c:v>12.2</c:v>
                </c:pt>
                <c:pt idx="276">
                  <c:v>10.4</c:v>
                </c:pt>
                <c:pt idx="277">
                  <c:v>7.9</c:v>
                </c:pt>
                <c:pt idx="278">
                  <c:v>9</c:v>
                </c:pt>
                <c:pt idx="279">
                  <c:v>12.2</c:v>
                </c:pt>
                <c:pt idx="280">
                  <c:v>13.3</c:v>
                </c:pt>
                <c:pt idx="281">
                  <c:v>14</c:v>
                </c:pt>
                <c:pt idx="282">
                  <c:v>10.8</c:v>
                </c:pt>
                <c:pt idx="283">
                  <c:v>7.9</c:v>
                </c:pt>
                <c:pt idx="284">
                  <c:v>13.3</c:v>
                </c:pt>
                <c:pt idx="285">
                  <c:v>9.4</c:v>
                </c:pt>
                <c:pt idx="286">
                  <c:v>7.9</c:v>
                </c:pt>
                <c:pt idx="287">
                  <c:v>6.8</c:v>
                </c:pt>
                <c:pt idx="288">
                  <c:v>9.4</c:v>
                </c:pt>
                <c:pt idx="289">
                  <c:v>17.3</c:v>
                </c:pt>
                <c:pt idx="290">
                  <c:v>17.3</c:v>
                </c:pt>
                <c:pt idx="291">
                  <c:v>5.8</c:v>
                </c:pt>
                <c:pt idx="292">
                  <c:v>10.4</c:v>
                </c:pt>
                <c:pt idx="293">
                  <c:v>11.9</c:v>
                </c:pt>
                <c:pt idx="294">
                  <c:v>6.8</c:v>
                </c:pt>
                <c:pt idx="295">
                  <c:v>9</c:v>
                </c:pt>
                <c:pt idx="296">
                  <c:v>11.5</c:v>
                </c:pt>
                <c:pt idx="297">
                  <c:v>13.3</c:v>
                </c:pt>
                <c:pt idx="298">
                  <c:v>9.6999999999999993</c:v>
                </c:pt>
                <c:pt idx="299">
                  <c:v>17.3</c:v>
                </c:pt>
                <c:pt idx="300">
                  <c:v>5</c:v>
                </c:pt>
                <c:pt idx="301">
                  <c:v>6.1</c:v>
                </c:pt>
                <c:pt idx="302">
                  <c:v>14</c:v>
                </c:pt>
                <c:pt idx="303">
                  <c:v>10.4</c:v>
                </c:pt>
                <c:pt idx="304">
                  <c:v>9.4</c:v>
                </c:pt>
                <c:pt idx="305">
                  <c:v>7.9</c:v>
                </c:pt>
                <c:pt idx="306">
                  <c:v>6.5</c:v>
                </c:pt>
                <c:pt idx="307">
                  <c:v>4.7</c:v>
                </c:pt>
                <c:pt idx="308">
                  <c:v>10.4</c:v>
                </c:pt>
                <c:pt idx="309">
                  <c:v>14</c:v>
                </c:pt>
                <c:pt idx="310">
                  <c:v>8.3000000000000007</c:v>
                </c:pt>
                <c:pt idx="311">
                  <c:v>9.6999999999999993</c:v>
                </c:pt>
                <c:pt idx="312">
                  <c:v>5</c:v>
                </c:pt>
                <c:pt idx="313">
                  <c:v>14</c:v>
                </c:pt>
                <c:pt idx="314">
                  <c:v>8.6</c:v>
                </c:pt>
                <c:pt idx="315">
                  <c:v>10.1</c:v>
                </c:pt>
                <c:pt idx="316">
                  <c:v>7.9</c:v>
                </c:pt>
                <c:pt idx="317">
                  <c:v>9.6999999999999993</c:v>
                </c:pt>
                <c:pt idx="318">
                  <c:v>10.8</c:v>
                </c:pt>
                <c:pt idx="319">
                  <c:v>20.2</c:v>
                </c:pt>
                <c:pt idx="320">
                  <c:v>10.8</c:v>
                </c:pt>
                <c:pt idx="321">
                  <c:v>6.8</c:v>
                </c:pt>
                <c:pt idx="322">
                  <c:v>10.8</c:v>
                </c:pt>
                <c:pt idx="323">
                  <c:v>7.6</c:v>
                </c:pt>
                <c:pt idx="324">
                  <c:v>8.6</c:v>
                </c:pt>
                <c:pt idx="325">
                  <c:v>8.3000000000000007</c:v>
                </c:pt>
                <c:pt idx="326">
                  <c:v>11.9</c:v>
                </c:pt>
                <c:pt idx="327">
                  <c:v>11.9</c:v>
                </c:pt>
                <c:pt idx="328">
                  <c:v>17.600000000000001</c:v>
                </c:pt>
                <c:pt idx="329">
                  <c:v>8.6</c:v>
                </c:pt>
                <c:pt idx="330">
                  <c:v>6.8</c:v>
                </c:pt>
                <c:pt idx="331">
                  <c:v>11.5</c:v>
                </c:pt>
                <c:pt idx="332">
                  <c:v>6.8</c:v>
                </c:pt>
                <c:pt idx="333">
                  <c:v>13</c:v>
                </c:pt>
                <c:pt idx="334">
                  <c:v>5.4</c:v>
                </c:pt>
                <c:pt idx="335">
                  <c:v>6.5</c:v>
                </c:pt>
                <c:pt idx="336">
                  <c:v>10.4</c:v>
                </c:pt>
                <c:pt idx="337">
                  <c:v>13.3</c:v>
                </c:pt>
                <c:pt idx="338">
                  <c:v>7.6</c:v>
                </c:pt>
                <c:pt idx="339">
                  <c:v>7.9</c:v>
                </c:pt>
                <c:pt idx="340">
                  <c:v>7.9</c:v>
                </c:pt>
                <c:pt idx="341">
                  <c:v>12.2</c:v>
                </c:pt>
                <c:pt idx="342">
                  <c:v>13.3</c:v>
                </c:pt>
                <c:pt idx="343">
                  <c:v>6.5</c:v>
                </c:pt>
                <c:pt idx="344">
                  <c:v>15.8</c:v>
                </c:pt>
                <c:pt idx="345">
                  <c:v>14</c:v>
                </c:pt>
                <c:pt idx="346">
                  <c:v>10.8</c:v>
                </c:pt>
                <c:pt idx="347">
                  <c:v>8.3000000000000007</c:v>
                </c:pt>
                <c:pt idx="348">
                  <c:v>7.6</c:v>
                </c:pt>
                <c:pt idx="349">
                  <c:v>25.9</c:v>
                </c:pt>
                <c:pt idx="350">
                  <c:v>11.2</c:v>
                </c:pt>
                <c:pt idx="351">
                  <c:v>11.9</c:v>
                </c:pt>
                <c:pt idx="352">
                  <c:v>14.4</c:v>
                </c:pt>
                <c:pt idx="353">
                  <c:v>13</c:v>
                </c:pt>
                <c:pt idx="354">
                  <c:v>6.5</c:v>
                </c:pt>
                <c:pt idx="355">
                  <c:v>14</c:v>
                </c:pt>
                <c:pt idx="356">
                  <c:v>8.6</c:v>
                </c:pt>
                <c:pt idx="357">
                  <c:v>9.6999999999999993</c:v>
                </c:pt>
                <c:pt idx="358">
                  <c:v>14.8</c:v>
                </c:pt>
                <c:pt idx="359">
                  <c:v>12.6</c:v>
                </c:pt>
                <c:pt idx="360">
                  <c:v>10.8</c:v>
                </c:pt>
                <c:pt idx="361">
                  <c:v>13.3</c:v>
                </c:pt>
                <c:pt idx="362">
                  <c:v>26.3</c:v>
                </c:pt>
                <c:pt idx="363">
                  <c:v>14</c:v>
                </c:pt>
                <c:pt idx="364">
                  <c:v>13.7</c:v>
                </c:pt>
                <c:pt idx="365">
                  <c:v>11.2</c:v>
                </c:pt>
                <c:pt idx="366">
                  <c:v>9</c:v>
                </c:pt>
                <c:pt idx="367">
                  <c:v>7.6</c:v>
                </c:pt>
                <c:pt idx="368">
                  <c:v>10.8</c:v>
                </c:pt>
                <c:pt idx="369">
                  <c:v>6.8</c:v>
                </c:pt>
                <c:pt idx="370">
                  <c:v>6.5</c:v>
                </c:pt>
                <c:pt idx="371">
                  <c:v>7.2</c:v>
                </c:pt>
                <c:pt idx="372">
                  <c:v>5</c:v>
                </c:pt>
                <c:pt idx="373">
                  <c:v>6.8</c:v>
                </c:pt>
                <c:pt idx="374">
                  <c:v>13.7</c:v>
                </c:pt>
                <c:pt idx="375">
                  <c:v>7.9</c:v>
                </c:pt>
                <c:pt idx="376">
                  <c:v>6.5</c:v>
                </c:pt>
                <c:pt idx="377">
                  <c:v>14</c:v>
                </c:pt>
                <c:pt idx="378">
                  <c:v>10.8</c:v>
                </c:pt>
                <c:pt idx="379">
                  <c:v>10.1</c:v>
                </c:pt>
                <c:pt idx="380">
                  <c:v>10.4</c:v>
                </c:pt>
                <c:pt idx="381">
                  <c:v>8.6</c:v>
                </c:pt>
                <c:pt idx="382">
                  <c:v>8.6</c:v>
                </c:pt>
                <c:pt idx="383">
                  <c:v>9.6999999999999993</c:v>
                </c:pt>
                <c:pt idx="384">
                  <c:v>7.9</c:v>
                </c:pt>
                <c:pt idx="385">
                  <c:v>10.4</c:v>
                </c:pt>
                <c:pt idx="386">
                  <c:v>6.8</c:v>
                </c:pt>
                <c:pt idx="387">
                  <c:v>8.3000000000000007</c:v>
                </c:pt>
                <c:pt idx="388">
                  <c:v>7.2</c:v>
                </c:pt>
                <c:pt idx="389">
                  <c:v>5.8</c:v>
                </c:pt>
                <c:pt idx="390">
                  <c:v>6.1</c:v>
                </c:pt>
                <c:pt idx="391">
                  <c:v>6.1</c:v>
                </c:pt>
                <c:pt idx="392">
                  <c:v>9</c:v>
                </c:pt>
                <c:pt idx="393">
                  <c:v>7.9</c:v>
                </c:pt>
                <c:pt idx="394">
                  <c:v>7.9</c:v>
                </c:pt>
                <c:pt idx="395">
                  <c:v>5</c:v>
                </c:pt>
                <c:pt idx="396">
                  <c:v>4.7</c:v>
                </c:pt>
                <c:pt idx="397">
                  <c:v>4.3</c:v>
                </c:pt>
                <c:pt idx="398">
                  <c:v>9</c:v>
                </c:pt>
                <c:pt idx="399">
                  <c:v>5.8</c:v>
                </c:pt>
                <c:pt idx="400">
                  <c:v>6.1</c:v>
                </c:pt>
                <c:pt idx="401">
                  <c:v>5</c:v>
                </c:pt>
                <c:pt idx="402">
                  <c:v>4.7</c:v>
                </c:pt>
                <c:pt idx="403">
                  <c:v>9</c:v>
                </c:pt>
                <c:pt idx="404">
                  <c:v>4</c:v>
                </c:pt>
                <c:pt idx="405">
                  <c:v>8.3000000000000007</c:v>
                </c:pt>
                <c:pt idx="406">
                  <c:v>5.8</c:v>
                </c:pt>
                <c:pt idx="407">
                  <c:v>6.8</c:v>
                </c:pt>
                <c:pt idx="408">
                  <c:v>8.6</c:v>
                </c:pt>
                <c:pt idx="409">
                  <c:v>5</c:v>
                </c:pt>
                <c:pt idx="410">
                  <c:v>9.4</c:v>
                </c:pt>
                <c:pt idx="411">
                  <c:v>5.8</c:v>
                </c:pt>
                <c:pt idx="412">
                  <c:v>5.8</c:v>
                </c:pt>
                <c:pt idx="413">
                  <c:v>6.5</c:v>
                </c:pt>
                <c:pt idx="414">
                  <c:v>7.9</c:v>
                </c:pt>
                <c:pt idx="415">
                  <c:v>8.3000000000000007</c:v>
                </c:pt>
                <c:pt idx="416">
                  <c:v>6.8</c:v>
                </c:pt>
                <c:pt idx="417">
                  <c:v>5</c:v>
                </c:pt>
                <c:pt idx="418">
                  <c:v>7.2</c:v>
                </c:pt>
                <c:pt idx="419">
                  <c:v>4.7</c:v>
                </c:pt>
                <c:pt idx="420">
                  <c:v>9.6999999999999993</c:v>
                </c:pt>
                <c:pt idx="421">
                  <c:v>6.1</c:v>
                </c:pt>
                <c:pt idx="422">
                  <c:v>5</c:v>
                </c:pt>
                <c:pt idx="423">
                  <c:v>6.5</c:v>
                </c:pt>
                <c:pt idx="424">
                  <c:v>6.8</c:v>
                </c:pt>
                <c:pt idx="425">
                  <c:v>5.8</c:v>
                </c:pt>
                <c:pt idx="426">
                  <c:v>5.4</c:v>
                </c:pt>
                <c:pt idx="427">
                  <c:v>7.2</c:v>
                </c:pt>
                <c:pt idx="428">
                  <c:v>7.6</c:v>
                </c:pt>
                <c:pt idx="429">
                  <c:v>4</c:v>
                </c:pt>
                <c:pt idx="430">
                  <c:v>7.9</c:v>
                </c:pt>
                <c:pt idx="431">
                  <c:v>4.7</c:v>
                </c:pt>
                <c:pt idx="432">
                  <c:v>8.6</c:v>
                </c:pt>
                <c:pt idx="433">
                  <c:v>7.2</c:v>
                </c:pt>
                <c:pt idx="434">
                  <c:v>6.1</c:v>
                </c:pt>
                <c:pt idx="435">
                  <c:v>5.4</c:v>
                </c:pt>
                <c:pt idx="436">
                  <c:v>7.2</c:v>
                </c:pt>
                <c:pt idx="437">
                  <c:v>4</c:v>
                </c:pt>
                <c:pt idx="438">
                  <c:v>8.3000000000000007</c:v>
                </c:pt>
                <c:pt idx="439">
                  <c:v>9</c:v>
                </c:pt>
                <c:pt idx="440">
                  <c:v>5.8</c:v>
                </c:pt>
                <c:pt idx="441">
                  <c:v>6.5</c:v>
                </c:pt>
                <c:pt idx="442">
                  <c:v>8.6</c:v>
                </c:pt>
                <c:pt idx="443">
                  <c:v>12.6</c:v>
                </c:pt>
                <c:pt idx="444">
                  <c:v>10.1</c:v>
                </c:pt>
                <c:pt idx="445">
                  <c:v>22.3</c:v>
                </c:pt>
                <c:pt idx="446">
                  <c:v>14</c:v>
                </c:pt>
                <c:pt idx="447">
                  <c:v>9</c:v>
                </c:pt>
                <c:pt idx="448">
                  <c:v>11.9</c:v>
                </c:pt>
                <c:pt idx="449">
                  <c:v>8.6</c:v>
                </c:pt>
                <c:pt idx="450">
                  <c:v>7.6</c:v>
                </c:pt>
                <c:pt idx="451">
                  <c:v>9</c:v>
                </c:pt>
                <c:pt idx="452">
                  <c:v>7.6</c:v>
                </c:pt>
                <c:pt idx="453">
                  <c:v>13.3</c:v>
                </c:pt>
                <c:pt idx="454">
                  <c:v>10.1</c:v>
                </c:pt>
                <c:pt idx="455">
                  <c:v>9</c:v>
                </c:pt>
                <c:pt idx="456">
                  <c:v>7.6</c:v>
                </c:pt>
                <c:pt idx="457">
                  <c:v>5.8</c:v>
                </c:pt>
                <c:pt idx="458">
                  <c:v>6.8</c:v>
                </c:pt>
                <c:pt idx="459">
                  <c:v>6.8</c:v>
                </c:pt>
                <c:pt idx="460">
                  <c:v>9.4</c:v>
                </c:pt>
                <c:pt idx="461">
                  <c:v>6.8</c:v>
                </c:pt>
                <c:pt idx="462">
                  <c:v>9</c:v>
                </c:pt>
                <c:pt idx="463">
                  <c:v>11.5</c:v>
                </c:pt>
                <c:pt idx="464">
                  <c:v>8.3000000000000007</c:v>
                </c:pt>
                <c:pt idx="465">
                  <c:v>8.3000000000000007</c:v>
                </c:pt>
                <c:pt idx="466">
                  <c:v>6.8</c:v>
                </c:pt>
                <c:pt idx="467">
                  <c:v>10.1</c:v>
                </c:pt>
                <c:pt idx="468">
                  <c:v>7.9</c:v>
                </c:pt>
                <c:pt idx="469">
                  <c:v>7.6</c:v>
                </c:pt>
                <c:pt idx="470">
                  <c:v>7.6</c:v>
                </c:pt>
                <c:pt idx="471">
                  <c:v>7.2</c:v>
                </c:pt>
                <c:pt idx="472">
                  <c:v>7.6</c:v>
                </c:pt>
                <c:pt idx="473">
                  <c:v>6.1</c:v>
                </c:pt>
                <c:pt idx="474">
                  <c:v>8.6</c:v>
                </c:pt>
                <c:pt idx="475">
                  <c:v>8.3000000000000007</c:v>
                </c:pt>
                <c:pt idx="476">
                  <c:v>7.9</c:v>
                </c:pt>
                <c:pt idx="477">
                  <c:v>8.6</c:v>
                </c:pt>
                <c:pt idx="478">
                  <c:v>10.1</c:v>
                </c:pt>
                <c:pt idx="479">
                  <c:v>11.2</c:v>
                </c:pt>
                <c:pt idx="480">
                  <c:v>6.5</c:v>
                </c:pt>
                <c:pt idx="481">
                  <c:v>4.7</c:v>
                </c:pt>
                <c:pt idx="482">
                  <c:v>6.5</c:v>
                </c:pt>
                <c:pt idx="483">
                  <c:v>7.2</c:v>
                </c:pt>
                <c:pt idx="484">
                  <c:v>6.8</c:v>
                </c:pt>
                <c:pt idx="485">
                  <c:v>6.5</c:v>
                </c:pt>
                <c:pt idx="486">
                  <c:v>13.3</c:v>
                </c:pt>
                <c:pt idx="487">
                  <c:v>7.2</c:v>
                </c:pt>
                <c:pt idx="488">
                  <c:v>13.3</c:v>
                </c:pt>
                <c:pt idx="489">
                  <c:v>9</c:v>
                </c:pt>
                <c:pt idx="490">
                  <c:v>6.1</c:v>
                </c:pt>
                <c:pt idx="491">
                  <c:v>9.4</c:v>
                </c:pt>
                <c:pt idx="492">
                  <c:v>7.9</c:v>
                </c:pt>
                <c:pt idx="493">
                  <c:v>6.5</c:v>
                </c:pt>
                <c:pt idx="494">
                  <c:v>7.9</c:v>
                </c:pt>
                <c:pt idx="495">
                  <c:v>4.7</c:v>
                </c:pt>
                <c:pt idx="496">
                  <c:v>7.9</c:v>
                </c:pt>
                <c:pt idx="497">
                  <c:v>10.4</c:v>
                </c:pt>
                <c:pt idx="498">
                  <c:v>8.3000000000000007</c:v>
                </c:pt>
                <c:pt idx="499">
                  <c:v>10.1</c:v>
                </c:pt>
                <c:pt idx="500">
                  <c:v>9.4</c:v>
                </c:pt>
                <c:pt idx="501">
                  <c:v>9.6999999999999993</c:v>
                </c:pt>
                <c:pt idx="502">
                  <c:v>9</c:v>
                </c:pt>
                <c:pt idx="503">
                  <c:v>9.6999999999999993</c:v>
                </c:pt>
                <c:pt idx="504">
                  <c:v>8.6</c:v>
                </c:pt>
                <c:pt idx="505">
                  <c:v>6.8</c:v>
                </c:pt>
                <c:pt idx="506">
                  <c:v>6.5</c:v>
                </c:pt>
                <c:pt idx="507">
                  <c:v>9</c:v>
                </c:pt>
                <c:pt idx="508">
                  <c:v>8.6</c:v>
                </c:pt>
                <c:pt idx="509">
                  <c:v>15.1</c:v>
                </c:pt>
                <c:pt idx="510">
                  <c:v>10.8</c:v>
                </c:pt>
                <c:pt idx="511">
                  <c:v>7.6</c:v>
                </c:pt>
                <c:pt idx="512">
                  <c:v>11.9</c:v>
                </c:pt>
                <c:pt idx="513">
                  <c:v>7.9</c:v>
                </c:pt>
                <c:pt idx="514">
                  <c:v>10.1</c:v>
                </c:pt>
                <c:pt idx="515">
                  <c:v>15.1</c:v>
                </c:pt>
                <c:pt idx="516">
                  <c:v>8.6</c:v>
                </c:pt>
                <c:pt idx="517">
                  <c:v>6.5</c:v>
                </c:pt>
                <c:pt idx="518">
                  <c:v>6.8</c:v>
                </c:pt>
                <c:pt idx="519">
                  <c:v>10.8</c:v>
                </c:pt>
                <c:pt idx="520">
                  <c:v>6.8</c:v>
                </c:pt>
                <c:pt idx="521">
                  <c:v>7.2</c:v>
                </c:pt>
                <c:pt idx="522">
                  <c:v>8.3000000000000007</c:v>
                </c:pt>
                <c:pt idx="523">
                  <c:v>6.1</c:v>
                </c:pt>
                <c:pt idx="524">
                  <c:v>10.8</c:v>
                </c:pt>
                <c:pt idx="525">
                  <c:v>9.6999999999999993</c:v>
                </c:pt>
                <c:pt idx="526">
                  <c:v>6.1</c:v>
                </c:pt>
                <c:pt idx="527">
                  <c:v>10.1</c:v>
                </c:pt>
                <c:pt idx="528">
                  <c:v>10.8</c:v>
                </c:pt>
                <c:pt idx="529">
                  <c:v>10.8</c:v>
                </c:pt>
                <c:pt idx="530">
                  <c:v>9</c:v>
                </c:pt>
                <c:pt idx="531">
                  <c:v>9.6999999999999993</c:v>
                </c:pt>
                <c:pt idx="532">
                  <c:v>12.6</c:v>
                </c:pt>
                <c:pt idx="533">
                  <c:v>6.8</c:v>
                </c:pt>
                <c:pt idx="534">
                  <c:v>8.6</c:v>
                </c:pt>
                <c:pt idx="535">
                  <c:v>17.600000000000001</c:v>
                </c:pt>
                <c:pt idx="536">
                  <c:v>8.6</c:v>
                </c:pt>
                <c:pt idx="537">
                  <c:v>14.8</c:v>
                </c:pt>
                <c:pt idx="538">
                  <c:v>5.4</c:v>
                </c:pt>
                <c:pt idx="539">
                  <c:v>6.8</c:v>
                </c:pt>
                <c:pt idx="540">
                  <c:v>10.8</c:v>
                </c:pt>
                <c:pt idx="541">
                  <c:v>5</c:v>
                </c:pt>
                <c:pt idx="542">
                  <c:v>7.9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-3</c:v>
                </c:pt>
                <c:pt idx="361">
                  <c:v>-3</c:v>
                </c:pt>
                <c:pt idx="362">
                  <c:v>-3</c:v>
                </c:pt>
                <c:pt idx="363">
                  <c:v>-3</c:v>
                </c:pt>
                <c:pt idx="364">
                  <c:v>-3</c:v>
                </c:pt>
                <c:pt idx="365">
                  <c:v>-2.9000000000000004</c:v>
                </c:pt>
                <c:pt idx="366">
                  <c:v>-2.7999999999999989</c:v>
                </c:pt>
                <c:pt idx="367">
                  <c:v>-2.7999999999999989</c:v>
                </c:pt>
                <c:pt idx="368">
                  <c:v>-2.6999999999999993</c:v>
                </c:pt>
                <c:pt idx="369">
                  <c:v>-2.6999999999999993</c:v>
                </c:pt>
                <c:pt idx="370">
                  <c:v>-2.6999999999999993</c:v>
                </c:pt>
                <c:pt idx="371">
                  <c:v>-2.5999999999999996</c:v>
                </c:pt>
                <c:pt idx="372">
                  <c:v>-2.5999999999999996</c:v>
                </c:pt>
                <c:pt idx="373">
                  <c:v>-2.5999999999999996</c:v>
                </c:pt>
                <c:pt idx="374">
                  <c:v>-2.7000000000000011</c:v>
                </c:pt>
                <c:pt idx="375">
                  <c:v>-2.8000000000000007</c:v>
                </c:pt>
                <c:pt idx="376">
                  <c:v>-2.8000000000000007</c:v>
                </c:pt>
                <c:pt idx="377">
                  <c:v>-2.9000000000000004</c:v>
                </c:pt>
                <c:pt idx="378">
                  <c:v>-2.9000000000000004</c:v>
                </c:pt>
                <c:pt idx="379">
                  <c:v>-2.9000000000000004</c:v>
                </c:pt>
                <c:pt idx="380">
                  <c:v>-2.9000000000000004</c:v>
                </c:pt>
                <c:pt idx="381">
                  <c:v>-2.9000000000000004</c:v>
                </c:pt>
                <c:pt idx="382">
                  <c:v>-2.8000000000000007</c:v>
                </c:pt>
                <c:pt idx="383">
                  <c:v>-2.8000000000000007</c:v>
                </c:pt>
                <c:pt idx="384">
                  <c:v>-2.7000000000000011</c:v>
                </c:pt>
                <c:pt idx="385">
                  <c:v>-2.7000000000000011</c:v>
                </c:pt>
                <c:pt idx="386">
                  <c:v>-2.7000000000000011</c:v>
                </c:pt>
                <c:pt idx="387">
                  <c:v>-2.7000000000000011</c:v>
                </c:pt>
                <c:pt idx="388">
                  <c:v>-2.6000000000000014</c:v>
                </c:pt>
                <c:pt idx="389">
                  <c:v>-2.7000000000000011</c:v>
                </c:pt>
                <c:pt idx="390">
                  <c:v>-2.7000000000000011</c:v>
                </c:pt>
                <c:pt idx="391">
                  <c:v>-2.5999999999999996</c:v>
                </c:pt>
                <c:pt idx="392">
                  <c:v>-2.5999999999999996</c:v>
                </c:pt>
                <c:pt idx="393">
                  <c:v>-2.6999999999999993</c:v>
                </c:pt>
                <c:pt idx="394">
                  <c:v>-2.6999999999999993</c:v>
                </c:pt>
                <c:pt idx="395">
                  <c:v>-2.6999999999999993</c:v>
                </c:pt>
                <c:pt idx="396">
                  <c:v>-2.6999999999999993</c:v>
                </c:pt>
                <c:pt idx="397">
                  <c:v>-2.6999999999999993</c:v>
                </c:pt>
                <c:pt idx="398">
                  <c:v>-2.6999999999999993</c:v>
                </c:pt>
                <c:pt idx="399">
                  <c:v>-2.6999999999999993</c:v>
                </c:pt>
                <c:pt idx="400">
                  <c:v>-2.7999999999999989</c:v>
                </c:pt>
                <c:pt idx="401">
                  <c:v>-2.7999999999999989</c:v>
                </c:pt>
                <c:pt idx="402">
                  <c:v>-2.8999999999999986</c:v>
                </c:pt>
                <c:pt idx="403">
                  <c:v>-2.8999999999999986</c:v>
                </c:pt>
                <c:pt idx="404">
                  <c:v>-2.8999999999999986</c:v>
                </c:pt>
                <c:pt idx="405">
                  <c:v>-2.8999999999999986</c:v>
                </c:pt>
                <c:pt idx="406">
                  <c:v>-2.8999999999999986</c:v>
                </c:pt>
                <c:pt idx="407">
                  <c:v>-3</c:v>
                </c:pt>
                <c:pt idx="408">
                  <c:v>-3</c:v>
                </c:pt>
                <c:pt idx="409">
                  <c:v>-3</c:v>
                </c:pt>
                <c:pt idx="410">
                  <c:v>-3</c:v>
                </c:pt>
                <c:pt idx="411">
                  <c:v>-3</c:v>
                </c:pt>
                <c:pt idx="412">
                  <c:v>-3</c:v>
                </c:pt>
                <c:pt idx="413">
                  <c:v>-3</c:v>
                </c:pt>
                <c:pt idx="414">
                  <c:v>-3</c:v>
                </c:pt>
                <c:pt idx="415">
                  <c:v>-3</c:v>
                </c:pt>
                <c:pt idx="416">
                  <c:v>-3</c:v>
                </c:pt>
                <c:pt idx="417">
                  <c:v>-3</c:v>
                </c:pt>
                <c:pt idx="418">
                  <c:v>-3</c:v>
                </c:pt>
                <c:pt idx="419">
                  <c:v>-3</c:v>
                </c:pt>
                <c:pt idx="420">
                  <c:v>-3</c:v>
                </c:pt>
                <c:pt idx="421">
                  <c:v>-3</c:v>
                </c:pt>
                <c:pt idx="422">
                  <c:v>-3</c:v>
                </c:pt>
                <c:pt idx="423">
                  <c:v>-3</c:v>
                </c:pt>
                <c:pt idx="424">
                  <c:v>-2.9000000000000004</c:v>
                </c:pt>
                <c:pt idx="425">
                  <c:v>-2.9000000000000004</c:v>
                </c:pt>
                <c:pt idx="426">
                  <c:v>-2.9000000000000004</c:v>
                </c:pt>
                <c:pt idx="427">
                  <c:v>-3</c:v>
                </c:pt>
                <c:pt idx="428">
                  <c:v>-3</c:v>
                </c:pt>
                <c:pt idx="429">
                  <c:v>-3</c:v>
                </c:pt>
                <c:pt idx="430">
                  <c:v>-3</c:v>
                </c:pt>
                <c:pt idx="431">
                  <c:v>-3</c:v>
                </c:pt>
                <c:pt idx="432">
                  <c:v>-3</c:v>
                </c:pt>
                <c:pt idx="433">
                  <c:v>-3</c:v>
                </c:pt>
                <c:pt idx="434">
                  <c:v>-3</c:v>
                </c:pt>
                <c:pt idx="435">
                  <c:v>-3.0999999999999996</c:v>
                </c:pt>
                <c:pt idx="436">
                  <c:v>-3.2000000000000011</c:v>
                </c:pt>
                <c:pt idx="437">
                  <c:v>-3.3000000000000007</c:v>
                </c:pt>
                <c:pt idx="438">
                  <c:v>-3.2000000000000011</c:v>
                </c:pt>
                <c:pt idx="439">
                  <c:v>-3.3000000000000007</c:v>
                </c:pt>
                <c:pt idx="440">
                  <c:v>-3.3000000000000007</c:v>
                </c:pt>
                <c:pt idx="441">
                  <c:v>-3.3000000000000007</c:v>
                </c:pt>
                <c:pt idx="442">
                  <c:v>-3.4000000000000004</c:v>
                </c:pt>
                <c:pt idx="443">
                  <c:v>-3.4000000000000004</c:v>
                </c:pt>
                <c:pt idx="444">
                  <c:v>-3.3000000000000007</c:v>
                </c:pt>
                <c:pt idx="445">
                  <c:v>-3.3000000000000007</c:v>
                </c:pt>
                <c:pt idx="446">
                  <c:v>-3.4000000000000004</c:v>
                </c:pt>
                <c:pt idx="447">
                  <c:v>-3.5</c:v>
                </c:pt>
                <c:pt idx="448">
                  <c:v>-3.5</c:v>
                </c:pt>
                <c:pt idx="449">
                  <c:v>-3.5</c:v>
                </c:pt>
                <c:pt idx="450">
                  <c:v>-4.3999999999999986</c:v>
                </c:pt>
                <c:pt idx="451">
                  <c:v>-4.5</c:v>
                </c:pt>
                <c:pt idx="452">
                  <c:v>-5.5</c:v>
                </c:pt>
                <c:pt idx="453">
                  <c:v>-5.4</c:v>
                </c:pt>
                <c:pt idx="454">
                  <c:v>-5.4</c:v>
                </c:pt>
                <c:pt idx="455">
                  <c:v>-5.4</c:v>
                </c:pt>
                <c:pt idx="456">
                  <c:v>-5.2999999999999989</c:v>
                </c:pt>
                <c:pt idx="457">
                  <c:v>-5.2999999999999989</c:v>
                </c:pt>
                <c:pt idx="458">
                  <c:v>-5.2999999999999989</c:v>
                </c:pt>
                <c:pt idx="459">
                  <c:v>-5.0999999999999996</c:v>
                </c:pt>
                <c:pt idx="460">
                  <c:v>-5.0999999999999996</c:v>
                </c:pt>
                <c:pt idx="461">
                  <c:v>-5.1999999999999993</c:v>
                </c:pt>
                <c:pt idx="462">
                  <c:v>-5.0999999999999996</c:v>
                </c:pt>
                <c:pt idx="463">
                  <c:v>-5.1999999999999993</c:v>
                </c:pt>
                <c:pt idx="464">
                  <c:v>-5.0999999999999996</c:v>
                </c:pt>
                <c:pt idx="465">
                  <c:v>-5.0999999999999996</c:v>
                </c:pt>
                <c:pt idx="466">
                  <c:v>-5.1999999999999993</c:v>
                </c:pt>
                <c:pt idx="467">
                  <c:v>-5.1999999999999993</c:v>
                </c:pt>
                <c:pt idx="468">
                  <c:v>-5.0999999999999996</c:v>
                </c:pt>
                <c:pt idx="469">
                  <c:v>-5.0999999999999996</c:v>
                </c:pt>
                <c:pt idx="470">
                  <c:v>-5.1999999999999993</c:v>
                </c:pt>
                <c:pt idx="471">
                  <c:v>-5.1999999999999993</c:v>
                </c:pt>
                <c:pt idx="472">
                  <c:v>-5.1999999999999993</c:v>
                </c:pt>
                <c:pt idx="473">
                  <c:v>-5.1999999999999993</c:v>
                </c:pt>
                <c:pt idx="474">
                  <c:v>-5.1999999999999993</c:v>
                </c:pt>
                <c:pt idx="475">
                  <c:v>-5.1999999999999993</c:v>
                </c:pt>
                <c:pt idx="476">
                  <c:v>-5.0999999999999996</c:v>
                </c:pt>
                <c:pt idx="477">
                  <c:v>-5.0999999999999996</c:v>
                </c:pt>
                <c:pt idx="478">
                  <c:v>-5.0999999999999996</c:v>
                </c:pt>
                <c:pt idx="479">
                  <c:v>-5</c:v>
                </c:pt>
                <c:pt idx="480">
                  <c:v>-5.0999999999999996</c:v>
                </c:pt>
                <c:pt idx="481">
                  <c:v>-5</c:v>
                </c:pt>
                <c:pt idx="482">
                  <c:v>-5.0999999999999996</c:v>
                </c:pt>
                <c:pt idx="483">
                  <c:v>-5.0999999999999996</c:v>
                </c:pt>
                <c:pt idx="484">
                  <c:v>-5.0999999999999996</c:v>
                </c:pt>
                <c:pt idx="485">
                  <c:v>-5.0999999999999996</c:v>
                </c:pt>
                <c:pt idx="486">
                  <c:v>-4.9000000000000004</c:v>
                </c:pt>
                <c:pt idx="487">
                  <c:v>-4.9000000000000004</c:v>
                </c:pt>
                <c:pt idx="488">
                  <c:v>-5</c:v>
                </c:pt>
                <c:pt idx="489">
                  <c:v>-5</c:v>
                </c:pt>
                <c:pt idx="490">
                  <c:v>-5</c:v>
                </c:pt>
                <c:pt idx="491">
                  <c:v>-5</c:v>
                </c:pt>
                <c:pt idx="492">
                  <c:v>-5</c:v>
                </c:pt>
                <c:pt idx="493">
                  <c:v>-5</c:v>
                </c:pt>
                <c:pt idx="494">
                  <c:v>-5</c:v>
                </c:pt>
                <c:pt idx="495">
                  <c:v>-5</c:v>
                </c:pt>
                <c:pt idx="496">
                  <c:v>-5</c:v>
                </c:pt>
                <c:pt idx="497">
                  <c:v>-4.9000000000000004</c:v>
                </c:pt>
                <c:pt idx="498">
                  <c:v>-4.9000000000000004</c:v>
                </c:pt>
                <c:pt idx="499">
                  <c:v>-4.9000000000000004</c:v>
                </c:pt>
                <c:pt idx="500">
                  <c:v>-4.9000000000000004</c:v>
                </c:pt>
                <c:pt idx="501">
                  <c:v>-4.9000000000000004</c:v>
                </c:pt>
                <c:pt idx="502">
                  <c:v>-4.9000000000000004</c:v>
                </c:pt>
                <c:pt idx="503">
                  <c:v>-4.8999999999999986</c:v>
                </c:pt>
                <c:pt idx="504">
                  <c:v>-4.8999999999999986</c:v>
                </c:pt>
                <c:pt idx="505">
                  <c:v>-5</c:v>
                </c:pt>
                <c:pt idx="506">
                  <c:v>-5</c:v>
                </c:pt>
                <c:pt idx="507">
                  <c:v>-5</c:v>
                </c:pt>
                <c:pt idx="508">
                  <c:v>-4.9000000000000004</c:v>
                </c:pt>
                <c:pt idx="509">
                  <c:v>-4.9000000000000004</c:v>
                </c:pt>
                <c:pt idx="510">
                  <c:v>-4.9000000000000004</c:v>
                </c:pt>
                <c:pt idx="511">
                  <c:v>-5</c:v>
                </c:pt>
                <c:pt idx="512">
                  <c:v>-5</c:v>
                </c:pt>
                <c:pt idx="513">
                  <c:v>-5</c:v>
                </c:pt>
                <c:pt idx="514">
                  <c:v>-5</c:v>
                </c:pt>
                <c:pt idx="515">
                  <c:v>-5</c:v>
                </c:pt>
                <c:pt idx="516">
                  <c:v>-4.9000000000000004</c:v>
                </c:pt>
                <c:pt idx="517">
                  <c:v>-4.9000000000000004</c:v>
                </c:pt>
                <c:pt idx="518">
                  <c:v>-4.9000000000000004</c:v>
                </c:pt>
                <c:pt idx="519">
                  <c:v>-4.8000000000000007</c:v>
                </c:pt>
                <c:pt idx="520">
                  <c:v>-4.8000000000000007</c:v>
                </c:pt>
                <c:pt idx="521">
                  <c:v>-4.7000000000000011</c:v>
                </c:pt>
                <c:pt idx="522">
                  <c:v>-4.7000000000000011</c:v>
                </c:pt>
                <c:pt idx="523">
                  <c:v>-4.7000000000000011</c:v>
                </c:pt>
                <c:pt idx="524">
                  <c:v>-4.7000000000000011</c:v>
                </c:pt>
                <c:pt idx="525">
                  <c:v>-4.7000000000000011</c:v>
                </c:pt>
                <c:pt idx="526">
                  <c:v>-4.7000000000000011</c:v>
                </c:pt>
                <c:pt idx="527">
                  <c:v>-4.7000000000000011</c:v>
                </c:pt>
                <c:pt idx="528">
                  <c:v>-4.7000000000000011</c:v>
                </c:pt>
                <c:pt idx="529">
                  <c:v>-4.7000000000000011</c:v>
                </c:pt>
                <c:pt idx="530">
                  <c:v>-4.7000000000000011</c:v>
                </c:pt>
                <c:pt idx="531">
                  <c:v>-4.7000000000000011</c:v>
                </c:pt>
                <c:pt idx="532">
                  <c:v>-4.7000000000000011</c:v>
                </c:pt>
                <c:pt idx="533">
                  <c:v>-4.7000000000000011</c:v>
                </c:pt>
                <c:pt idx="534">
                  <c:v>-4.6000000000000014</c:v>
                </c:pt>
                <c:pt idx="535">
                  <c:v>-4.6000000000000014</c:v>
                </c:pt>
                <c:pt idx="536">
                  <c:v>-4.7000000000000011</c:v>
                </c:pt>
                <c:pt idx="537">
                  <c:v>-4.6000000000000014</c:v>
                </c:pt>
                <c:pt idx="538">
                  <c:v>-4.6000000000000014</c:v>
                </c:pt>
                <c:pt idx="539">
                  <c:v>-4.6000000000000014</c:v>
                </c:pt>
                <c:pt idx="540">
                  <c:v>-4.6000000000000014</c:v>
                </c:pt>
                <c:pt idx="541">
                  <c:v>-4.5</c:v>
                </c:pt>
                <c:pt idx="542">
                  <c:v>-4.5</c:v>
                </c:pt>
                <c:pt idx="543">
                  <c:v>-4</c:v>
                </c:pt>
                <c:pt idx="544">
                  <c:v>-4</c:v>
                </c:pt>
                <c:pt idx="545">
                  <c:v>-4</c:v>
                </c:pt>
                <c:pt idx="546">
                  <c:v>-4</c:v>
                </c:pt>
                <c:pt idx="547">
                  <c:v>-4</c:v>
                </c:pt>
                <c:pt idx="548">
                  <c:v>-4</c:v>
                </c:pt>
                <c:pt idx="549">
                  <c:v>-4</c:v>
                </c:pt>
                <c:pt idx="550">
                  <c:v>-4</c:v>
                </c:pt>
                <c:pt idx="551">
                  <c:v>-4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-2</c:v>
                </c:pt>
                <c:pt idx="557">
                  <c:v>-2</c:v>
                </c:pt>
                <c:pt idx="558">
                  <c:v>-2</c:v>
                </c:pt>
                <c:pt idx="559">
                  <c:v>-2</c:v>
                </c:pt>
                <c:pt idx="560">
                  <c:v>-2</c:v>
                </c:pt>
                <c:pt idx="561">
                  <c:v>-2</c:v>
                </c:pt>
                <c:pt idx="562">
                  <c:v>-2</c:v>
                </c:pt>
                <c:pt idx="563">
                  <c:v>-2</c:v>
                </c:pt>
                <c:pt idx="564">
                  <c:v>-2</c:v>
                </c:pt>
                <c:pt idx="565">
                  <c:v>-2</c:v>
                </c:pt>
                <c:pt idx="566">
                  <c:v>-2</c:v>
                </c:pt>
                <c:pt idx="567">
                  <c:v>-2</c:v>
                </c:pt>
                <c:pt idx="568">
                  <c:v>-2</c:v>
                </c:pt>
                <c:pt idx="569">
                  <c:v>-2</c:v>
                </c:pt>
                <c:pt idx="570">
                  <c:v>-2</c:v>
                </c:pt>
                <c:pt idx="571">
                  <c:v>-2</c:v>
                </c:pt>
                <c:pt idx="572">
                  <c:v>-2</c:v>
                </c:pt>
                <c:pt idx="573">
                  <c:v>-2</c:v>
                </c:pt>
                <c:pt idx="574">
                  <c:v>-2</c:v>
                </c:pt>
                <c:pt idx="575">
                  <c:v>-2</c:v>
                </c:pt>
                <c:pt idx="576">
                  <c:v>-2</c:v>
                </c:pt>
                <c:pt idx="577">
                  <c:v>-2</c:v>
                </c:pt>
                <c:pt idx="578">
                  <c:v>-2</c:v>
                </c:pt>
                <c:pt idx="579">
                  <c:v>-2</c:v>
                </c:pt>
                <c:pt idx="580">
                  <c:v>-2</c:v>
                </c:pt>
                <c:pt idx="581">
                  <c:v>-2</c:v>
                </c:pt>
                <c:pt idx="582">
                  <c:v>-2</c:v>
                </c:pt>
                <c:pt idx="583">
                  <c:v>-2</c:v>
                </c:pt>
                <c:pt idx="584">
                  <c:v>-2</c:v>
                </c:pt>
                <c:pt idx="585">
                  <c:v>-2</c:v>
                </c:pt>
                <c:pt idx="586">
                  <c:v>-2</c:v>
                </c:pt>
                <c:pt idx="587">
                  <c:v>-2</c:v>
                </c:pt>
                <c:pt idx="588">
                  <c:v>-2</c:v>
                </c:pt>
                <c:pt idx="589">
                  <c:v>-2</c:v>
                </c:pt>
                <c:pt idx="590">
                  <c:v>-2</c:v>
                </c:pt>
                <c:pt idx="591">
                  <c:v>-2</c:v>
                </c:pt>
                <c:pt idx="592">
                  <c:v>-2</c:v>
                </c:pt>
                <c:pt idx="593">
                  <c:v>-2</c:v>
                </c:pt>
                <c:pt idx="594">
                  <c:v>-2</c:v>
                </c:pt>
                <c:pt idx="595">
                  <c:v>-2</c:v>
                </c:pt>
                <c:pt idx="596">
                  <c:v>-2</c:v>
                </c:pt>
                <c:pt idx="597">
                  <c:v>-2</c:v>
                </c:pt>
                <c:pt idx="598">
                  <c:v>-2</c:v>
                </c:pt>
                <c:pt idx="599">
                  <c:v>-2</c:v>
                </c:pt>
                <c:pt idx="600">
                  <c:v>-2</c:v>
                </c:pt>
                <c:pt idx="601">
                  <c:v>-2</c:v>
                </c:pt>
                <c:pt idx="602">
                  <c:v>-2</c:v>
                </c:pt>
                <c:pt idx="603">
                  <c:v>-2</c:v>
                </c:pt>
                <c:pt idx="604">
                  <c:v>-2</c:v>
                </c:pt>
                <c:pt idx="605">
                  <c:v>-2</c:v>
                </c:pt>
                <c:pt idx="606">
                  <c:v>-2</c:v>
                </c:pt>
                <c:pt idx="607">
                  <c:v>-2</c:v>
                </c:pt>
                <c:pt idx="608">
                  <c:v>-2</c:v>
                </c:pt>
                <c:pt idx="609">
                  <c:v>-2</c:v>
                </c:pt>
                <c:pt idx="610">
                  <c:v>-2</c:v>
                </c:pt>
                <c:pt idx="611">
                  <c:v>-2</c:v>
                </c:pt>
                <c:pt idx="612">
                  <c:v>-4</c:v>
                </c:pt>
                <c:pt idx="613">
                  <c:v>-4</c:v>
                </c:pt>
                <c:pt idx="614">
                  <c:v>-4</c:v>
                </c:pt>
                <c:pt idx="615">
                  <c:v>-4</c:v>
                </c:pt>
                <c:pt idx="616">
                  <c:v>-4</c:v>
                </c:pt>
                <c:pt idx="617">
                  <c:v>-4</c:v>
                </c:pt>
                <c:pt idx="618">
                  <c:v>-4</c:v>
                </c:pt>
                <c:pt idx="619">
                  <c:v>-4</c:v>
                </c:pt>
                <c:pt idx="620">
                  <c:v>-4</c:v>
                </c:pt>
                <c:pt idx="621">
                  <c:v>-4</c:v>
                </c:pt>
                <c:pt idx="622">
                  <c:v>-4</c:v>
                </c:pt>
                <c:pt idx="623">
                  <c:v>-4</c:v>
                </c:pt>
                <c:pt idx="624">
                  <c:v>-4</c:v>
                </c:pt>
                <c:pt idx="625">
                  <c:v>-4</c:v>
                </c:pt>
                <c:pt idx="626">
                  <c:v>-4</c:v>
                </c:pt>
                <c:pt idx="627">
                  <c:v>-4</c:v>
                </c:pt>
                <c:pt idx="628">
                  <c:v>-4</c:v>
                </c:pt>
                <c:pt idx="629">
                  <c:v>-4</c:v>
                </c:pt>
                <c:pt idx="630">
                  <c:v>-4</c:v>
                </c:pt>
                <c:pt idx="631">
                  <c:v>-4</c:v>
                </c:pt>
                <c:pt idx="632">
                  <c:v>-4</c:v>
                </c:pt>
                <c:pt idx="633">
                  <c:v>-4</c:v>
                </c:pt>
                <c:pt idx="634">
                  <c:v>-4</c:v>
                </c:pt>
                <c:pt idx="635">
                  <c:v>-4</c:v>
                </c:pt>
                <c:pt idx="636">
                  <c:v>-4</c:v>
                </c:pt>
                <c:pt idx="637">
                  <c:v>-4</c:v>
                </c:pt>
                <c:pt idx="638">
                  <c:v>-4</c:v>
                </c:pt>
                <c:pt idx="639">
                  <c:v>-4</c:v>
                </c:pt>
                <c:pt idx="640">
                  <c:v>-4</c:v>
                </c:pt>
                <c:pt idx="641">
                  <c:v>-4</c:v>
                </c:pt>
                <c:pt idx="642">
                  <c:v>-4</c:v>
                </c:pt>
                <c:pt idx="643">
                  <c:v>-4</c:v>
                </c:pt>
                <c:pt idx="644">
                  <c:v>-4</c:v>
                </c:pt>
                <c:pt idx="645">
                  <c:v>-4</c:v>
                </c:pt>
                <c:pt idx="646">
                  <c:v>-4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Janvier_2025!$L$11:$L$71</c:f>
              <c:numCache>
                <c:formatCode>General</c:formatCode>
                <c:ptCount val="61"/>
                <c:pt idx="0" formatCode="0.0\ &quot;°C&quot;">
                  <c:v>5.9</c:v>
                </c:pt>
                <c:pt idx="2" formatCode="0.0\ &quot;°C&quot;">
                  <c:v>5.7</c:v>
                </c:pt>
                <c:pt idx="4" formatCode="0.0\ &quot;°C&quot;">
                  <c:v>3</c:v>
                </c:pt>
                <c:pt idx="6" formatCode="0.0\ &quot;°C&quot;">
                  <c:v>2.7</c:v>
                </c:pt>
                <c:pt idx="8" formatCode="0.0\ &quot;°C&quot;">
                  <c:v>10.6</c:v>
                </c:pt>
                <c:pt idx="10" formatCode="0.0\ &quot;°C&quot;">
                  <c:v>6.8</c:v>
                </c:pt>
                <c:pt idx="12" formatCode="0.0\ &quot;°C&quot;">
                  <c:v>5</c:v>
                </c:pt>
                <c:pt idx="14" formatCode="0.0\ &quot;°C&quot;">
                  <c:v>8.6999999999999993</c:v>
                </c:pt>
                <c:pt idx="16" formatCode="0.0\ &quot;°C&quot;">
                  <c:v>5.9</c:v>
                </c:pt>
                <c:pt idx="18" formatCode="0.0\ &quot;°C&quot;">
                  <c:v>6</c:v>
                </c:pt>
                <c:pt idx="20" formatCode="0.0\ &quot;°C&quot;">
                  <c:v>1</c:v>
                </c:pt>
                <c:pt idx="22" formatCode="0.0\ &quot;°C&quot;">
                  <c:v>-1.7</c:v>
                </c:pt>
                <c:pt idx="24" formatCode="0.0\ &quot;°C&quot;">
                  <c:v>-2.8</c:v>
                </c:pt>
                <c:pt idx="26" formatCode="0.0\ &quot;°C&quot;">
                  <c:v>-4.5</c:v>
                </c:pt>
                <c:pt idx="28" formatCode="0.0\ &quot;°C&quot;">
                  <c:v>-3.6</c:v>
                </c:pt>
                <c:pt idx="30" formatCode="0.0\ &quot;°C&quot;">
                  <c:v>-0.6</c:v>
                </c:pt>
                <c:pt idx="32" formatCode="0.0\ &quot;°C&quot;">
                  <c:v>-2.6</c:v>
                </c:pt>
                <c:pt idx="34" formatCode="0.0\ &quot;°C&quot;">
                  <c:v>-2.9</c:v>
                </c:pt>
                <c:pt idx="36" formatCode="0.0\ &quot;°C&quot;">
                  <c:v>-1.7</c:v>
                </c:pt>
                <c:pt idx="38" formatCode="0.0\ &quot;°C&quot;">
                  <c:v>-2.1</c:v>
                </c:pt>
                <c:pt idx="40" formatCode="0.0\ &quot;°C&quot;">
                  <c:v>-0.2</c:v>
                </c:pt>
                <c:pt idx="42" formatCode="0.0\ &quot;°C&quot;">
                  <c:v>5</c:v>
                </c:pt>
                <c:pt idx="44" formatCode="0.0\ &quot;°C&quot;">
                  <c:v>2.9</c:v>
                </c:pt>
                <c:pt idx="46" formatCode="0.0\ &quot;°C&quot;">
                  <c:v>8.5</c:v>
                </c:pt>
                <c:pt idx="48" formatCode="0.0\ &quot;°C&quot;">
                  <c:v>2.6</c:v>
                </c:pt>
                <c:pt idx="50" formatCode="0.0\ &quot;°C&quot;">
                  <c:v>3.7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Janvier_2025!$R$11:$R$71</c:f>
              <c:numCache>
                <c:formatCode>General</c:formatCode>
                <c:ptCount val="61"/>
                <c:pt idx="0" formatCode="0.0\ &quot;°C&quot;">
                  <c:v>11.3</c:v>
                </c:pt>
                <c:pt idx="2" formatCode="0.0\ &quot;°C&quot;">
                  <c:v>11.9</c:v>
                </c:pt>
                <c:pt idx="4" formatCode="0.0\ &quot;°C&quot;">
                  <c:v>5.7</c:v>
                </c:pt>
                <c:pt idx="6" formatCode="0.0\ &quot;°C&quot;">
                  <c:v>12</c:v>
                </c:pt>
                <c:pt idx="8" formatCode="0.0\ &quot;°C&quot;">
                  <c:v>12.2</c:v>
                </c:pt>
                <c:pt idx="10" formatCode="0.0\ &quot;°C&quot;">
                  <c:v>12.4</c:v>
                </c:pt>
                <c:pt idx="12" formatCode="0.0\ &quot;°C&quot;">
                  <c:v>9.6999999999999993</c:v>
                </c:pt>
                <c:pt idx="14" formatCode="0.0\ &quot;°C&quot;">
                  <c:v>13.3</c:v>
                </c:pt>
                <c:pt idx="16" formatCode="0.0\ &quot;°C&quot;">
                  <c:v>12.5</c:v>
                </c:pt>
                <c:pt idx="18" formatCode="0.0\ &quot;°C&quot;">
                  <c:v>12.6</c:v>
                </c:pt>
                <c:pt idx="20" formatCode="0.0\ &quot;°C&quot;">
                  <c:v>8.3000000000000007</c:v>
                </c:pt>
                <c:pt idx="22" formatCode="0.0\ &quot;°C&quot;">
                  <c:v>4.7</c:v>
                </c:pt>
                <c:pt idx="24" formatCode="0.0\ &quot;°C&quot;">
                  <c:v>4.5999999999999996</c:v>
                </c:pt>
                <c:pt idx="26" formatCode="0.0\ &quot;°C&quot;">
                  <c:v>4.5999999999999996</c:v>
                </c:pt>
                <c:pt idx="28" formatCode="0.0\ &quot;°C&quot;">
                  <c:v>8.1999999999999993</c:v>
                </c:pt>
                <c:pt idx="30" formatCode="0.0\ &quot;°C&quot;">
                  <c:v>6.3</c:v>
                </c:pt>
                <c:pt idx="32" formatCode="0.0\ &quot;°C&quot;">
                  <c:v>8.9</c:v>
                </c:pt>
                <c:pt idx="34" formatCode="0.0\ &quot;°C&quot;">
                  <c:v>1</c:v>
                </c:pt>
                <c:pt idx="36" formatCode="0.0\ &quot;°C&quot;">
                  <c:v>4.5</c:v>
                </c:pt>
                <c:pt idx="38" formatCode="0.0\ &quot;°C&quot;">
                  <c:v>8</c:v>
                </c:pt>
                <c:pt idx="40" formatCode="0.0\ &quot;°C&quot;">
                  <c:v>9</c:v>
                </c:pt>
                <c:pt idx="42" formatCode="0.0\ &quot;°C&quot;">
                  <c:v>10.9</c:v>
                </c:pt>
                <c:pt idx="44" formatCode="0.0\ &quot;°C&quot;">
                  <c:v>11.3</c:v>
                </c:pt>
                <c:pt idx="46" formatCode="0.0\ &quot;°C&quot;">
                  <c:v>11.8</c:v>
                </c:pt>
                <c:pt idx="48" formatCode="0.0\ &quot;°C&quot;">
                  <c:v>12</c:v>
                </c:pt>
                <c:pt idx="50" formatCode="0.0\ &quot;°C&quot;">
                  <c:v>13.5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Janvier_2025!$AA$11:$AA$71</c:f>
              <c:numCache>
                <c:formatCode>General</c:formatCode>
                <c:ptCount val="61"/>
                <c:pt idx="0" formatCode="0.0\ &quot;km/h&quot;">
                  <c:v>25.2</c:v>
                </c:pt>
                <c:pt idx="2" formatCode="0.0\ &quot;km/h&quot;">
                  <c:v>28.1</c:v>
                </c:pt>
                <c:pt idx="4" formatCode="0.0\ &quot;km/h&quot;">
                  <c:v>29.9</c:v>
                </c:pt>
                <c:pt idx="6" formatCode="0.0\ &quot;km/h&quot;">
                  <c:v>28.4</c:v>
                </c:pt>
                <c:pt idx="8" formatCode="0.0\ &quot;km/h&quot;">
                  <c:v>30.2</c:v>
                </c:pt>
                <c:pt idx="10" formatCode="0.0\ &quot;km/h&quot;">
                  <c:v>48.2</c:v>
                </c:pt>
                <c:pt idx="12" formatCode="0.0\ &quot;km/h&quot;">
                  <c:v>38.5</c:v>
                </c:pt>
                <c:pt idx="14" formatCode="0.0\ &quot;km/h&quot;">
                  <c:v>34.9</c:v>
                </c:pt>
                <c:pt idx="16" formatCode="0.0\ &quot;km/h&quot;">
                  <c:v>35.6</c:v>
                </c:pt>
                <c:pt idx="18" formatCode="0.0\ &quot;km/h&quot;">
                  <c:v>32.799999999999997</c:v>
                </c:pt>
                <c:pt idx="20" formatCode="0.0\ &quot;km/h&quot;">
                  <c:v>15.8</c:v>
                </c:pt>
                <c:pt idx="22" formatCode="0.0\ &quot;km/h&quot;">
                  <c:v>25.6</c:v>
                </c:pt>
                <c:pt idx="24" formatCode="0.0\ &quot;km/h&quot;">
                  <c:v>25.6</c:v>
                </c:pt>
                <c:pt idx="26" formatCode="0.0\ &quot;km/h&quot;">
                  <c:v>18</c:v>
                </c:pt>
                <c:pt idx="28" formatCode="0.0\ &quot;km/h&quot;">
                  <c:v>19.399999999999999</c:v>
                </c:pt>
                <c:pt idx="30" formatCode="0.0\ &quot;km/h&quot;">
                  <c:v>39.200000000000003</c:v>
                </c:pt>
                <c:pt idx="32" formatCode="0.0\ &quot;km/h&quot;">
                  <c:v>17.600000000000001</c:v>
                </c:pt>
                <c:pt idx="34" formatCode="0.0\ &quot;km/h&quot;">
                  <c:v>22.3</c:v>
                </c:pt>
                <c:pt idx="36" formatCode="0.0\ &quot;km/h&quot;">
                  <c:v>25.9</c:v>
                </c:pt>
                <c:pt idx="38" formatCode="0.0\ &quot;km/h&quot;">
                  <c:v>25.9</c:v>
                </c:pt>
                <c:pt idx="40" formatCode="0.0\ &quot;km/h&quot;">
                  <c:v>29.9</c:v>
                </c:pt>
                <c:pt idx="42" formatCode="0.0\ &quot;km/h&quot;">
                  <c:v>23.8</c:v>
                </c:pt>
                <c:pt idx="44" formatCode="0.0\ &quot;km/h&quot;">
                  <c:v>23.8</c:v>
                </c:pt>
                <c:pt idx="46" formatCode="0.0\ &quot;km/h&quot;">
                  <c:v>29.5</c:v>
                </c:pt>
                <c:pt idx="48" formatCode="0.0\ &quot;km/h&quot;">
                  <c:v>67.7</c:v>
                </c:pt>
                <c:pt idx="50" formatCode="0.0\ &quot;km/h&quot;">
                  <c:v>41.8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Janvier_2025!$AJ$11:$AJ$71</c:f>
              <c:numCache>
                <c:formatCode>0.0\ "mm"</c:formatCode>
                <c:ptCount val="61"/>
                <c:pt idx="0">
                  <c:v>0</c:v>
                </c:pt>
                <c:pt idx="2">
                  <c:v>12.7</c:v>
                </c:pt>
                <c:pt idx="4">
                  <c:v>0.5</c:v>
                </c:pt>
                <c:pt idx="6">
                  <c:v>15.6</c:v>
                </c:pt>
                <c:pt idx="8">
                  <c:v>3</c:v>
                </c:pt>
                <c:pt idx="10">
                  <c:v>4.3</c:v>
                </c:pt>
                <c:pt idx="12">
                  <c:v>13.9</c:v>
                </c:pt>
                <c:pt idx="14">
                  <c:v>8.6999999999999993</c:v>
                </c:pt>
                <c:pt idx="16">
                  <c:v>7.1</c:v>
                </c:pt>
                <c:pt idx="18">
                  <c:v>21.4</c:v>
                </c:pt>
                <c:pt idx="20">
                  <c:v>0.1</c:v>
                </c:pt>
                <c:pt idx="22">
                  <c:v>0</c:v>
                </c:pt>
                <c:pt idx="24">
                  <c:v>0</c:v>
                </c:pt>
                <c:pt idx="26">
                  <c:v>0.1</c:v>
                </c:pt>
                <c:pt idx="28">
                  <c:v>0</c:v>
                </c:pt>
                <c:pt idx="30">
                  <c:v>0</c:v>
                </c:pt>
                <c:pt idx="32">
                  <c:v>0</c:v>
                </c:pt>
                <c:pt idx="34">
                  <c:v>0</c:v>
                </c:pt>
                <c:pt idx="36">
                  <c:v>0</c:v>
                </c:pt>
                <c:pt idx="38">
                  <c:v>0</c:v>
                </c:pt>
                <c:pt idx="40">
                  <c:v>1.3</c:v>
                </c:pt>
                <c:pt idx="42">
                  <c:v>12.1</c:v>
                </c:pt>
                <c:pt idx="44">
                  <c:v>0</c:v>
                </c:pt>
                <c:pt idx="46">
                  <c:v>5.7</c:v>
                </c:pt>
                <c:pt idx="48">
                  <c:v>1.5</c:v>
                </c:pt>
                <c:pt idx="50">
                  <c:v>10.199999999999999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Janvier_2025!$BA$11:$BA$71</c:f>
              <c:numCache>
                <c:formatCode>h\ "h"\ mm\ "mn"</c:formatCode>
                <c:ptCount val="61"/>
                <c:pt idx="0">
                  <c:v>4.9999999999999996E-2</c:v>
                </c:pt>
                <c:pt idx="2">
                  <c:v>0</c:v>
                </c:pt>
                <c:pt idx="4">
                  <c:v>9.7222222222222224E-3</c:v>
                </c:pt>
                <c:pt idx="6">
                  <c:v>0</c:v>
                </c:pt>
                <c:pt idx="8">
                  <c:v>0</c:v>
                </c:pt>
                <c:pt idx="10">
                  <c:v>1.8749999999999999E-2</c:v>
                </c:pt>
                <c:pt idx="12">
                  <c:v>3.7499999999999999E-2</c:v>
                </c:pt>
                <c:pt idx="14">
                  <c:v>0</c:v>
                </c:pt>
                <c:pt idx="16">
                  <c:v>2.6388888888888889E-2</c:v>
                </c:pt>
                <c:pt idx="18">
                  <c:v>0</c:v>
                </c:pt>
                <c:pt idx="20">
                  <c:v>9.0277777777777787E-3</c:v>
                </c:pt>
                <c:pt idx="22">
                  <c:v>1.5277777777777777E-2</c:v>
                </c:pt>
                <c:pt idx="24">
                  <c:v>0.34930555555555554</c:v>
                </c:pt>
                <c:pt idx="26">
                  <c:v>0.33333333333333331</c:v>
                </c:pt>
                <c:pt idx="28">
                  <c:v>0.29375000000000001</c:v>
                </c:pt>
                <c:pt idx="30">
                  <c:v>5.9027777777777776E-2</c:v>
                </c:pt>
                <c:pt idx="32">
                  <c:v>0.31527777777777777</c:v>
                </c:pt>
                <c:pt idx="34">
                  <c:v>0</c:v>
                </c:pt>
                <c:pt idx="36">
                  <c:v>0.13958333333333334</c:v>
                </c:pt>
                <c:pt idx="38">
                  <c:v>0.27569444444444441</c:v>
                </c:pt>
                <c:pt idx="40">
                  <c:v>0.26250000000000001</c:v>
                </c:pt>
                <c:pt idx="42">
                  <c:v>0.20347222222222225</c:v>
                </c:pt>
                <c:pt idx="44">
                  <c:v>0.17847222222222223</c:v>
                </c:pt>
                <c:pt idx="46">
                  <c:v>0.10486111111111111</c:v>
                </c:pt>
                <c:pt idx="48">
                  <c:v>0.2986111111111111</c:v>
                </c:pt>
                <c:pt idx="5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10</c:v>
                </c:pt>
                <c:pt idx="495">
                  <c:v>10</c:v>
                </c:pt>
                <c:pt idx="496">
                  <c:v>10</c:v>
                </c:pt>
                <c:pt idx="497">
                  <c:v>10</c:v>
                </c:pt>
                <c:pt idx="498">
                  <c:v>20</c:v>
                </c:pt>
                <c:pt idx="499">
                  <c:v>20</c:v>
                </c:pt>
                <c:pt idx="500">
                  <c:v>30</c:v>
                </c:pt>
                <c:pt idx="501">
                  <c:v>30</c:v>
                </c:pt>
                <c:pt idx="502">
                  <c:v>40</c:v>
                </c:pt>
                <c:pt idx="503">
                  <c:v>50</c:v>
                </c:pt>
                <c:pt idx="504">
                  <c:v>60</c:v>
                </c:pt>
                <c:pt idx="505">
                  <c:v>70</c:v>
                </c:pt>
                <c:pt idx="506">
                  <c:v>90</c:v>
                </c:pt>
                <c:pt idx="507">
                  <c:v>100</c:v>
                </c:pt>
                <c:pt idx="508">
                  <c:v>120</c:v>
                </c:pt>
                <c:pt idx="509">
                  <c:v>140</c:v>
                </c:pt>
                <c:pt idx="510">
                  <c:v>150</c:v>
                </c:pt>
                <c:pt idx="511">
                  <c:v>170</c:v>
                </c:pt>
                <c:pt idx="512">
                  <c:v>190</c:v>
                </c:pt>
                <c:pt idx="513">
                  <c:v>210</c:v>
                </c:pt>
                <c:pt idx="514">
                  <c:v>240</c:v>
                </c:pt>
                <c:pt idx="515">
                  <c:v>270</c:v>
                </c:pt>
                <c:pt idx="516">
                  <c:v>290</c:v>
                </c:pt>
                <c:pt idx="517">
                  <c:v>330</c:v>
                </c:pt>
                <c:pt idx="518">
                  <c:v>350</c:v>
                </c:pt>
                <c:pt idx="519">
                  <c:v>380</c:v>
                </c:pt>
                <c:pt idx="520">
                  <c:v>420</c:v>
                </c:pt>
                <c:pt idx="521">
                  <c:v>470</c:v>
                </c:pt>
                <c:pt idx="522">
                  <c:v>500</c:v>
                </c:pt>
                <c:pt idx="523">
                  <c:v>530</c:v>
                </c:pt>
                <c:pt idx="524">
                  <c:v>570</c:v>
                </c:pt>
                <c:pt idx="525">
                  <c:v>610</c:v>
                </c:pt>
                <c:pt idx="526">
                  <c:v>640</c:v>
                </c:pt>
                <c:pt idx="527">
                  <c:v>690</c:v>
                </c:pt>
                <c:pt idx="528">
                  <c:v>740</c:v>
                </c:pt>
                <c:pt idx="529">
                  <c:v>800</c:v>
                </c:pt>
                <c:pt idx="530">
                  <c:v>850</c:v>
                </c:pt>
                <c:pt idx="531">
                  <c:v>880</c:v>
                </c:pt>
                <c:pt idx="532">
                  <c:v>920</c:v>
                </c:pt>
                <c:pt idx="533">
                  <c:v>980</c:v>
                </c:pt>
                <c:pt idx="534">
                  <c:v>1050</c:v>
                </c:pt>
                <c:pt idx="535">
                  <c:v>1120</c:v>
                </c:pt>
                <c:pt idx="536">
                  <c:v>1210</c:v>
                </c:pt>
                <c:pt idx="537">
                  <c:v>1280</c:v>
                </c:pt>
                <c:pt idx="538">
                  <c:v>1340</c:v>
                </c:pt>
                <c:pt idx="539">
                  <c:v>1420</c:v>
                </c:pt>
                <c:pt idx="540">
                  <c:v>1530</c:v>
                </c:pt>
                <c:pt idx="541">
                  <c:v>1660</c:v>
                </c:pt>
                <c:pt idx="542">
                  <c:v>1840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2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4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1.emf"/><Relationship Id="rId1" Type="http://schemas.openxmlformats.org/officeDocument/2006/relationships/image" Target="../media/image60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67.7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47</xdr:row>
      <xdr:rowOff>128588</xdr:rowOff>
    </xdr:from>
    <xdr:to>
      <xdr:col>47</xdr:col>
      <xdr:colOff>9525</xdr:colOff>
      <xdr:row>47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61</xdr:row>
      <xdr:rowOff>104775</xdr:rowOff>
    </xdr:from>
    <xdr:to>
      <xdr:col>53</xdr:col>
      <xdr:colOff>85725</xdr:colOff>
      <xdr:row>61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19</xdr:row>
      <xdr:rowOff>104775</xdr:rowOff>
    </xdr:from>
    <xdr:to>
      <xdr:col>53</xdr:col>
      <xdr:colOff>92775</xdr:colOff>
      <xdr:row>19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33</xdr:row>
      <xdr:rowOff>104775</xdr:rowOff>
    </xdr:from>
    <xdr:to>
      <xdr:col>53</xdr:col>
      <xdr:colOff>92775</xdr:colOff>
      <xdr:row>33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47</xdr:row>
      <xdr:rowOff>104775</xdr:rowOff>
    </xdr:from>
    <xdr:to>
      <xdr:col>53</xdr:col>
      <xdr:colOff>92775</xdr:colOff>
      <xdr:row>47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10.7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lundi 27 janvier 2025 à 09:05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03:15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09:11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15:46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21:36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55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61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26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118.7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Janv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67.7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Janv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13.5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Janv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-4.5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Janv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71 h 32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35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71 %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5439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5440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10.7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1 h 10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0.5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Janvier_2025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128 h 11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01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118.7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10.7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Janv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28.1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0066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71 %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0.5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118.7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Janv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128 h 11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118.7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118.7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28.1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67.7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Janv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28.1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10.1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12.3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Janv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-4.5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Janv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13.5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25400</xdr:rowOff>
    </xdr:from>
    <xdr:to>
      <xdr:col>9</xdr:col>
      <xdr:colOff>695325</xdr:colOff>
      <xdr:row>11</xdr:row>
      <xdr:rowOff>463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A2E04847-D1CB-442D-9A3F-CD40726A7D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7138"/>
        </a:xfrm>
        <a:prstGeom prst="rect">
          <a:avLst/>
        </a:prstGeom>
      </xdr:spPr>
    </xdr:pic>
    <xdr:clientData/>
  </xdr:twoCellAnchor>
  <xdr:twoCellAnchor editAs="oneCell">
    <xdr:from>
      <xdr:col>7</xdr:col>
      <xdr:colOff>647700</xdr:colOff>
      <xdr:row>4</xdr:row>
      <xdr:rowOff>180975</xdr:rowOff>
    </xdr:from>
    <xdr:to>
      <xdr:col>9</xdr:col>
      <xdr:colOff>751473</xdr:colOff>
      <xdr:row>9</xdr:row>
      <xdr:rowOff>109043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873AFEFD-5E0B-CB16-B020-D17B95BB0BF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5019675" y="981075"/>
          <a:ext cx="1627773" cy="890093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lundi 27 janvier 2025 à 09:05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12.3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0.5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Janv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28.1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00h00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06h36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71 %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Janv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Janv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Janv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118.2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Janv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Janv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71 h 32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10.1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27 janvier 2025 à 09:05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Janv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13.5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Janv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-4.5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Janv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118.2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Janv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67.7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02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1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tabSelected="1" showOutlineSymbols="0" zoomScaleNormal="100" workbookViewId="0">
      <pane ySplit="8" topLeftCell="A9" activePane="bottomLeft" state="frozen"/>
      <selection activeCell="C29" sqref="C29"/>
      <selection pane="bottomLeft" activeCell="R5" sqref="R5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4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4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4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Janvier_2025!BA5</f>
        <v>2.9805555555555552</v>
      </c>
    </row>
    <row r="4" spans="2:54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92">
        <f>MAX($F$9:$G$1448)</f>
        <v>26.3</v>
      </c>
      <c r="R4" s="428">
        <v>28.1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4" s="6" customFormat="1" ht="15.75" thickBot="1" x14ac:dyDescent="0.3">
      <c r="B5" s="223">
        <f>MIN(H9:H1448)</f>
        <v>990.2</v>
      </c>
      <c r="C5" s="334">
        <f>MAX(C9:C1448)/100</f>
        <v>0.89</v>
      </c>
      <c r="D5" s="228">
        <f>VLOOKUP($B5,$H$9:$R$1448,11,0)</f>
        <v>0</v>
      </c>
      <c r="E5" s="232">
        <f>MAX(H9:H1448)</f>
        <v>994.7</v>
      </c>
      <c r="F5" s="31"/>
      <c r="G5" s="236">
        <f>VLOOKUP($E5,$H$9:$R$1448,11,0)</f>
        <v>0.36458333333333298</v>
      </c>
      <c r="H5" s="203">
        <f>MIN($E$9:$E$1448)</f>
        <v>10.1</v>
      </c>
      <c r="I5" s="204"/>
      <c r="J5" s="205">
        <f>VLOOKUP($H5,$E$9:$R$3327,14,0)</f>
        <v>0.27500000000000002</v>
      </c>
      <c r="K5" s="458">
        <f>MIN($B$9:$B$1448)</f>
        <v>10.1</v>
      </c>
      <c r="L5" s="32"/>
      <c r="M5" s="376">
        <f>VLOOKUP($K5,$B$9:$R$1448,17,0)</f>
        <v>0.27500000000000002</v>
      </c>
      <c r="N5" s="459">
        <f>MAX($B$9:$B$1448)</f>
        <v>12.3</v>
      </c>
      <c r="O5" s="33"/>
      <c r="P5" s="255">
        <f>VLOOKUP($N5,$B$9:$R$1448,17,0)</f>
        <v>0</v>
      </c>
      <c r="Q5" s="692">
        <f>MAX($F$9:$G$1448)</f>
        <v>26.3</v>
      </c>
      <c r="R5" s="194"/>
      <c r="S5" s="429">
        <f>VLOOKUP($Q5,$G$9:$R$3327,12,0)</f>
        <v>0.25138888888888899</v>
      </c>
      <c r="T5" s="410"/>
      <c r="U5" s="692">
        <f>AVERAGE($F$9:$G$1448)</f>
        <v>7.5461325966850987</v>
      </c>
      <c r="V5" s="90" t="s">
        <v>46</v>
      </c>
      <c r="W5" s="280">
        <f>MAX($L$9:$L$1448)</f>
        <v>0.5</v>
      </c>
      <c r="X5" s="219"/>
      <c r="Y5" s="335">
        <f>V1450/60/24</f>
        <v>4.8611111111111112E-2</v>
      </c>
      <c r="Z5" s="85"/>
      <c r="AA5" s="245"/>
      <c r="AB5" s="332">
        <f>AA6+AC6</f>
        <v>4.8611111111111112E-2</v>
      </c>
      <c r="AC5" s="331"/>
      <c r="AD5" s="219"/>
      <c r="AE5" s="245"/>
      <c r="AF5" s="332">
        <f>AE6+AG6</f>
        <v>0</v>
      </c>
      <c r="AG5" s="490">
        <f>AB5+AF5</f>
        <v>4.8611111111111112E-2</v>
      </c>
      <c r="AH5" s="393">
        <f>$W$1450/60/24</f>
        <v>0</v>
      </c>
      <c r="AI5"/>
    </row>
    <row r="6" spans="2:54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4.8611111111111112E-2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4" s="25" customFormat="1" ht="15" customHeight="1" x14ac:dyDescent="0.25">
      <c r="B7" s="45"/>
      <c r="C7" s="467">
        <f>$C$5</f>
        <v>0.89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10.942909760589334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4.8611111111111112E-2</v>
      </c>
      <c r="AH7" s="489"/>
      <c r="AJ7" s="258"/>
      <c r="AL7" s="5" t="s">
        <v>230</v>
      </c>
      <c r="AM7" s="5" t="s">
        <v>231</v>
      </c>
      <c r="AN7" s="5" t="s">
        <v>232</v>
      </c>
      <c r="AO7" s="5" t="s">
        <v>233</v>
      </c>
      <c r="AP7" s="5" t="s">
        <v>234</v>
      </c>
      <c r="AQ7" s="59" t="s">
        <v>235</v>
      </c>
      <c r="AR7" s="5" t="s">
        <v>236</v>
      </c>
      <c r="AS7" s="5" t="s">
        <v>237</v>
      </c>
      <c r="AT7" s="5" t="s">
        <v>238</v>
      </c>
      <c r="AU7" s="5" t="s">
        <v>239</v>
      </c>
      <c r="AV7" s="5" t="s">
        <v>78</v>
      </c>
      <c r="AW7" s="5" t="s">
        <v>240</v>
      </c>
      <c r="AX7" s="5" t="s">
        <v>241</v>
      </c>
      <c r="AY7" s="5" t="s">
        <v>242</v>
      </c>
      <c r="AZ7" s="5" t="s">
        <v>243</v>
      </c>
      <c r="BA7" s="5" t="s">
        <v>244</v>
      </c>
      <c r="BB7" s="5" t="s">
        <v>77</v>
      </c>
    </row>
    <row r="8" spans="2:54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7" t="s">
        <v>28</v>
      </c>
      <c r="AM8" s="697" t="s">
        <v>29</v>
      </c>
      <c r="AN8" s="698" t="s">
        <v>106</v>
      </c>
      <c r="AO8" s="697" t="s">
        <v>16</v>
      </c>
      <c r="AP8" s="697" t="s">
        <v>4</v>
      </c>
      <c r="AQ8" s="697" t="s">
        <v>123</v>
      </c>
      <c r="AR8" s="697" t="s">
        <v>11</v>
      </c>
      <c r="AS8" s="697" t="s">
        <v>107</v>
      </c>
      <c r="AT8" s="697" t="s">
        <v>75</v>
      </c>
      <c r="AU8" s="697" t="s">
        <v>30</v>
      </c>
      <c r="AV8" s="697" t="s">
        <v>15</v>
      </c>
      <c r="AW8" s="697" t="s">
        <v>40</v>
      </c>
      <c r="AX8" s="697" t="s">
        <v>18</v>
      </c>
      <c r="AY8" s="699" t="s">
        <v>41</v>
      </c>
      <c r="AZ8" s="700" t="s">
        <v>225</v>
      </c>
      <c r="BA8" s="700" t="s">
        <v>45</v>
      </c>
      <c r="BB8" s="697" t="s">
        <v>26</v>
      </c>
    </row>
    <row r="9" spans="2:54" x14ac:dyDescent="0.25">
      <c r="B9" s="5">
        <v>12.3</v>
      </c>
      <c r="C9" s="5">
        <v>87</v>
      </c>
      <c r="D9" s="5">
        <v>10.199999999999999</v>
      </c>
      <c r="E9" s="5">
        <v>12.3</v>
      </c>
      <c r="F9" s="5">
        <v>7.6</v>
      </c>
      <c r="G9" s="5">
        <v>9.4</v>
      </c>
      <c r="H9" s="5">
        <v>990.2</v>
      </c>
      <c r="I9" s="5">
        <v>0</v>
      </c>
      <c r="J9" s="5">
        <v>0</v>
      </c>
      <c r="K9" s="5">
        <v>1.4</v>
      </c>
      <c r="L9" s="5">
        <v>0</v>
      </c>
      <c r="M9" s="5">
        <v>0</v>
      </c>
      <c r="N9">
        <v>118.6</v>
      </c>
      <c r="O9">
        <v>118.6</v>
      </c>
      <c r="P9">
        <v>11.8</v>
      </c>
      <c r="Q9">
        <v>11.9</v>
      </c>
      <c r="R9" s="54">
        <v>0</v>
      </c>
      <c r="S9" s="418" t="s">
        <v>251</v>
      </c>
      <c r="T9" s="387"/>
      <c r="U9" s="96"/>
      <c r="V9" s="42">
        <f>IF($K9&gt;0,1,"")</f>
        <v>1</v>
      </c>
      <c r="W9" s="96"/>
      <c r="X9" s="419"/>
      <c r="Y9" s="5"/>
      <c r="Z9" s="694"/>
      <c r="AA9"/>
      <c r="AC9" s="5">
        <v>1</v>
      </c>
      <c r="AD9" s="54">
        <v>0</v>
      </c>
      <c r="AL9" s="5"/>
      <c r="AM9" s="5"/>
      <c r="AN9" s="5"/>
      <c r="AQ9" s="5"/>
      <c r="AS9" s="5"/>
      <c r="AT9" s="5"/>
      <c r="AU9" s="5"/>
      <c r="AV9" s="5"/>
      <c r="AW9" s="5"/>
      <c r="BB9" s="55">
        <v>0</v>
      </c>
    </row>
    <row r="10" spans="2:54" x14ac:dyDescent="0.25">
      <c r="B10" s="5">
        <v>12.3</v>
      </c>
      <c r="C10" s="5">
        <v>88</v>
      </c>
      <c r="D10" s="5">
        <v>10.3</v>
      </c>
      <c r="E10" s="5">
        <v>12.3</v>
      </c>
      <c r="F10" s="5">
        <v>9.6999999999999993</v>
      </c>
      <c r="G10" s="5">
        <v>10.1</v>
      </c>
      <c r="H10" s="5">
        <v>990.5</v>
      </c>
      <c r="I10" s="5">
        <v>0</v>
      </c>
      <c r="J10" s="5">
        <v>0</v>
      </c>
      <c r="K10" s="5">
        <v>1.6</v>
      </c>
      <c r="L10" s="5">
        <v>0.2</v>
      </c>
      <c r="M10" s="5">
        <v>0.2</v>
      </c>
      <c r="N10">
        <v>118.8</v>
      </c>
      <c r="O10">
        <v>118.8</v>
      </c>
      <c r="P10">
        <v>11.8</v>
      </c>
      <c r="Q10">
        <v>11.9</v>
      </c>
      <c r="R10" s="54">
        <v>6.9444444444444447E-4</v>
      </c>
      <c r="T10" s="93"/>
      <c r="U10" s="96"/>
      <c r="V10" s="92">
        <f>IF($K10&gt;0,1,"")</f>
        <v>1</v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5"/>
      <c r="AM10" s="5"/>
      <c r="AN10" s="5"/>
      <c r="AQ10" s="5"/>
      <c r="AS10" s="5"/>
      <c r="AT10" s="5"/>
      <c r="AU10" s="5"/>
      <c r="AV10" s="5"/>
      <c r="AW10" s="5"/>
      <c r="BB10" s="55">
        <v>6.9444444444444447E-4</v>
      </c>
    </row>
    <row r="11" spans="2:54" x14ac:dyDescent="0.25">
      <c r="B11" s="5">
        <v>12.2</v>
      </c>
      <c r="C11" s="5">
        <v>88</v>
      </c>
      <c r="D11" s="5">
        <v>10.199999999999999</v>
      </c>
      <c r="E11" s="5">
        <v>12.2</v>
      </c>
      <c r="F11" s="5">
        <v>6.1</v>
      </c>
      <c r="G11" s="5">
        <v>14.4</v>
      </c>
      <c r="H11" s="5">
        <v>990.5</v>
      </c>
      <c r="I11" s="5">
        <v>0</v>
      </c>
      <c r="J11" s="5">
        <v>0</v>
      </c>
      <c r="K11" s="5">
        <v>1.8</v>
      </c>
      <c r="L11" s="5">
        <v>0.4</v>
      </c>
      <c r="M11" s="5">
        <v>0.4</v>
      </c>
      <c r="N11">
        <v>119</v>
      </c>
      <c r="O11">
        <v>119</v>
      </c>
      <c r="P11">
        <v>11.7</v>
      </c>
      <c r="Q11">
        <v>11.9</v>
      </c>
      <c r="R11" s="54">
        <v>1.38888888888889E-3</v>
      </c>
      <c r="T11" s="93"/>
      <c r="U11" s="96"/>
      <c r="V11" s="92">
        <f t="shared" ref="V11:V74" si="0">IF($K11&gt;0,1,"")</f>
        <v>1</v>
      </c>
      <c r="W11" s="96"/>
      <c r="X11" s="93"/>
      <c r="Y11" s="293">
        <v>45658</v>
      </c>
      <c r="Z11" s="310">
        <v>208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5"/>
      <c r="AM11" s="5"/>
      <c r="AN11" s="5"/>
      <c r="AQ11" s="5"/>
      <c r="AS11" s="5"/>
      <c r="AT11" s="5"/>
      <c r="AU11" s="5"/>
      <c r="AV11" s="5"/>
      <c r="AW11" s="5"/>
      <c r="BB11" s="55">
        <v>1.38888888888889E-3</v>
      </c>
    </row>
    <row r="12" spans="2:54" x14ac:dyDescent="0.25">
      <c r="B12" s="5">
        <v>12.2</v>
      </c>
      <c r="C12" s="5">
        <v>89</v>
      </c>
      <c r="D12" s="5">
        <v>10.4</v>
      </c>
      <c r="E12" s="5">
        <v>12.2</v>
      </c>
      <c r="F12" s="5">
        <v>7.9</v>
      </c>
      <c r="G12" s="5">
        <v>11.5</v>
      </c>
      <c r="H12" s="5">
        <v>990.6</v>
      </c>
      <c r="I12" s="5">
        <v>0</v>
      </c>
      <c r="J12" s="5">
        <v>0</v>
      </c>
      <c r="K12" s="5">
        <v>1.8</v>
      </c>
      <c r="L12" s="5">
        <v>0.4</v>
      </c>
      <c r="M12" s="5">
        <v>0.4</v>
      </c>
      <c r="N12">
        <v>119</v>
      </c>
      <c r="O12">
        <v>119</v>
      </c>
      <c r="P12">
        <v>11.8</v>
      </c>
      <c r="Q12">
        <v>11.9</v>
      </c>
      <c r="R12" s="54">
        <v>2.0833333333333298E-3</v>
      </c>
      <c r="T12" s="93"/>
      <c r="U12" s="96"/>
      <c r="V12" s="92">
        <f t="shared" si="0"/>
        <v>1</v>
      </c>
      <c r="W12" s="96"/>
      <c r="X12" s="420"/>
      <c r="Y12" s="293">
        <v>45663</v>
      </c>
      <c r="Z12" s="310">
        <v>264</v>
      </c>
      <c r="AA12" s="5">
        <f t="shared" ref="AA12:AA17" si="1">Z12-Z11</f>
        <v>56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5"/>
      <c r="AM12" s="5"/>
      <c r="AN12" s="5"/>
      <c r="AQ12" s="5"/>
      <c r="AS12" s="5"/>
      <c r="AT12" s="5"/>
      <c r="AU12" s="5"/>
      <c r="AV12" s="5"/>
      <c r="AW12" s="5"/>
      <c r="BB12" s="55">
        <v>2.0833333333333298E-3</v>
      </c>
    </row>
    <row r="13" spans="2:54" ht="15.75" x14ac:dyDescent="0.25">
      <c r="B13" s="5">
        <v>12.3</v>
      </c>
      <c r="C13" s="5">
        <v>89</v>
      </c>
      <c r="D13" s="5">
        <v>10.5</v>
      </c>
      <c r="E13" s="5">
        <v>12.3</v>
      </c>
      <c r="F13" s="5">
        <v>10.8</v>
      </c>
      <c r="G13" s="5">
        <v>20.5</v>
      </c>
      <c r="H13" s="5">
        <v>991</v>
      </c>
      <c r="I13" s="5">
        <v>0</v>
      </c>
      <c r="J13" s="5">
        <v>0</v>
      </c>
      <c r="K13" s="5">
        <v>1.8</v>
      </c>
      <c r="L13" s="5">
        <v>0.4</v>
      </c>
      <c r="M13" s="5">
        <v>0.4</v>
      </c>
      <c r="N13">
        <v>119</v>
      </c>
      <c r="O13">
        <v>119</v>
      </c>
      <c r="P13">
        <v>11.8</v>
      </c>
      <c r="Q13">
        <v>11.9</v>
      </c>
      <c r="R13" s="54">
        <v>2.7777777777777801E-3</v>
      </c>
      <c r="T13" s="93"/>
      <c r="U13" s="96"/>
      <c r="V13" s="92">
        <f>IF($K13&gt;0,1,"")</f>
        <v>1</v>
      </c>
      <c r="W13" s="96"/>
      <c r="X13" s="421"/>
      <c r="Y13" s="293">
        <v>45665</v>
      </c>
      <c r="Z13">
        <v>267</v>
      </c>
      <c r="AA13" s="5">
        <f t="shared" si="1"/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5"/>
      <c r="AM13" s="5"/>
      <c r="AN13" s="5"/>
      <c r="AQ13" s="5"/>
      <c r="AS13" s="5"/>
      <c r="AT13" s="5"/>
      <c r="AU13" s="5"/>
      <c r="AV13" s="5"/>
      <c r="AW13" s="5"/>
      <c r="BB13" s="55">
        <v>2.7777777777777801E-3</v>
      </c>
    </row>
    <row r="14" spans="2:54" x14ac:dyDescent="0.25">
      <c r="B14" s="5">
        <v>12.3</v>
      </c>
      <c r="C14" s="5">
        <v>89</v>
      </c>
      <c r="D14" s="5">
        <v>10.5</v>
      </c>
      <c r="E14" s="5">
        <v>12.3</v>
      </c>
      <c r="F14" s="5">
        <v>13.3</v>
      </c>
      <c r="G14" s="5">
        <v>20.2</v>
      </c>
      <c r="H14" s="5">
        <v>991</v>
      </c>
      <c r="I14" s="5">
        <v>0</v>
      </c>
      <c r="J14" s="5">
        <v>0</v>
      </c>
      <c r="K14" s="5">
        <v>1.7</v>
      </c>
      <c r="L14" s="5">
        <v>0.4</v>
      </c>
      <c r="M14" s="5">
        <v>0.4</v>
      </c>
      <c r="N14">
        <v>119</v>
      </c>
      <c r="O14">
        <v>119</v>
      </c>
      <c r="P14">
        <v>11.8</v>
      </c>
      <c r="Q14">
        <v>11.9</v>
      </c>
      <c r="R14" s="54">
        <v>3.4722222222222199E-3</v>
      </c>
      <c r="T14" s="93"/>
      <c r="U14" s="96"/>
      <c r="V14" s="92">
        <f t="shared" si="0"/>
        <v>1</v>
      </c>
      <c r="W14" s="96"/>
      <c r="X14" s="421"/>
      <c r="Y14" s="293">
        <v>45667</v>
      </c>
      <c r="Z14" s="310">
        <v>282</v>
      </c>
      <c r="AA14" s="5">
        <f t="shared" si="1"/>
        <v>15</v>
      </c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5"/>
      <c r="AM14" s="5"/>
      <c r="AN14" s="5"/>
      <c r="AQ14" s="5"/>
      <c r="AS14" s="5"/>
      <c r="AT14" s="5"/>
      <c r="AU14" s="5"/>
      <c r="AV14" s="5"/>
      <c r="AW14" s="5"/>
      <c r="BB14" s="55">
        <v>3.4722222222222199E-3</v>
      </c>
    </row>
    <row r="15" spans="2:54" x14ac:dyDescent="0.25">
      <c r="B15" s="5">
        <v>12.2</v>
      </c>
      <c r="C15" s="5">
        <v>89</v>
      </c>
      <c r="D15" s="5">
        <v>10.4</v>
      </c>
      <c r="E15" s="5">
        <v>12.2</v>
      </c>
      <c r="F15" s="5">
        <v>9</v>
      </c>
      <c r="G15" s="5">
        <v>11.2</v>
      </c>
      <c r="H15" s="5">
        <v>991</v>
      </c>
      <c r="I15" s="5">
        <v>0</v>
      </c>
      <c r="J15" s="5">
        <v>0</v>
      </c>
      <c r="K15" s="5">
        <v>1.7</v>
      </c>
      <c r="L15" s="5">
        <v>0.4</v>
      </c>
      <c r="M15" s="5">
        <v>0.4</v>
      </c>
      <c r="N15">
        <v>119</v>
      </c>
      <c r="O15">
        <v>119</v>
      </c>
      <c r="P15">
        <v>11.8</v>
      </c>
      <c r="Q15">
        <v>11.9</v>
      </c>
      <c r="R15" s="54">
        <v>4.1666666666666701E-3</v>
      </c>
      <c r="T15" s="93"/>
      <c r="U15" s="96"/>
      <c r="V15" s="92">
        <f t="shared" si="0"/>
        <v>1</v>
      </c>
      <c r="W15" s="96"/>
      <c r="X15" s="422"/>
      <c r="Y15" s="293">
        <v>45673</v>
      </c>
      <c r="Z15" s="310">
        <v>295</v>
      </c>
      <c r="AA15" s="5">
        <f t="shared" si="1"/>
        <v>13</v>
      </c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5"/>
      <c r="AM15" s="5"/>
      <c r="AN15" s="5"/>
      <c r="AQ15" s="5"/>
      <c r="AS15" s="5"/>
      <c r="AT15" s="5"/>
      <c r="AU15" s="5"/>
      <c r="AV15" s="5"/>
      <c r="AW15" s="5"/>
      <c r="BB15" s="55">
        <v>4.1666666666666701E-3</v>
      </c>
    </row>
    <row r="16" spans="2:54" x14ac:dyDescent="0.25">
      <c r="B16" s="5">
        <v>12.1</v>
      </c>
      <c r="C16" s="5">
        <v>88</v>
      </c>
      <c r="D16" s="5">
        <v>10.1</v>
      </c>
      <c r="E16" s="5">
        <v>12.1</v>
      </c>
      <c r="F16" s="5">
        <v>5.8</v>
      </c>
      <c r="G16" s="5">
        <v>10.1</v>
      </c>
      <c r="H16" s="5">
        <v>991.2</v>
      </c>
      <c r="I16" s="5">
        <v>0</v>
      </c>
      <c r="J16" s="5">
        <v>0</v>
      </c>
      <c r="K16" s="5">
        <v>1.7</v>
      </c>
      <c r="L16" s="5">
        <v>0.4</v>
      </c>
      <c r="M16" s="5">
        <v>0.4</v>
      </c>
      <c r="N16">
        <v>119</v>
      </c>
      <c r="O16">
        <v>119</v>
      </c>
      <c r="P16">
        <v>11.8</v>
      </c>
      <c r="Q16">
        <v>11.9</v>
      </c>
      <c r="R16" s="54">
        <v>4.8611111111111103E-3</v>
      </c>
      <c r="T16" s="93"/>
      <c r="U16" s="96"/>
      <c r="V16" s="92">
        <f t="shared" si="0"/>
        <v>1</v>
      </c>
      <c r="W16" s="96"/>
      <c r="X16" s="422"/>
      <c r="Y16" s="293">
        <v>45678</v>
      </c>
      <c r="Z16" s="310">
        <v>300</v>
      </c>
      <c r="AA16" s="5">
        <f t="shared" si="1"/>
        <v>5</v>
      </c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5"/>
      <c r="AM16" s="5"/>
      <c r="AN16" s="5"/>
      <c r="AQ16" s="5"/>
      <c r="AS16" s="5"/>
      <c r="AT16" s="5"/>
      <c r="AU16" s="5"/>
      <c r="AV16" s="5"/>
      <c r="AW16" s="5"/>
      <c r="BB16" s="55">
        <v>4.8611111111111103E-3</v>
      </c>
    </row>
    <row r="17" spans="2:54" x14ac:dyDescent="0.25">
      <c r="B17" s="5">
        <v>11.9</v>
      </c>
      <c r="C17" s="5">
        <v>87</v>
      </c>
      <c r="D17" s="5">
        <v>9.8000000000000007</v>
      </c>
      <c r="E17" s="5">
        <v>11.9</v>
      </c>
      <c r="F17" s="5">
        <v>14</v>
      </c>
      <c r="G17" s="5">
        <v>19.100000000000001</v>
      </c>
      <c r="H17" s="5">
        <v>991.2</v>
      </c>
      <c r="I17" s="5">
        <v>0</v>
      </c>
      <c r="J17" s="5">
        <v>0</v>
      </c>
      <c r="K17" s="5">
        <v>1.7</v>
      </c>
      <c r="L17" s="5">
        <v>0.4</v>
      </c>
      <c r="M17" s="5">
        <v>0.4</v>
      </c>
      <c r="N17">
        <v>119</v>
      </c>
      <c r="O17">
        <v>119</v>
      </c>
      <c r="P17">
        <v>11.8</v>
      </c>
      <c r="Q17">
        <v>11.9</v>
      </c>
      <c r="R17" s="54">
        <v>5.5555555555555601E-3</v>
      </c>
      <c r="T17" s="93"/>
      <c r="U17" s="96"/>
      <c r="V17" s="92">
        <f t="shared" si="0"/>
        <v>1</v>
      </c>
      <c r="W17" s="96"/>
      <c r="X17" s="422"/>
      <c r="Y17" s="293">
        <v>45682</v>
      </c>
      <c r="Z17" s="310">
        <v>313</v>
      </c>
      <c r="AA17" s="5">
        <f t="shared" si="1"/>
        <v>13</v>
      </c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5"/>
      <c r="AM17" s="5"/>
      <c r="AN17" s="5"/>
      <c r="AQ17" s="5"/>
      <c r="AS17" s="5"/>
      <c r="AT17" s="5"/>
      <c r="AU17" s="5"/>
      <c r="AV17" s="5"/>
      <c r="AW17" s="5"/>
      <c r="BB17" s="55">
        <v>5.5555555555555601E-3</v>
      </c>
    </row>
    <row r="18" spans="2:54" x14ac:dyDescent="0.25">
      <c r="B18" s="5">
        <v>11.8</v>
      </c>
      <c r="C18" s="5">
        <v>85</v>
      </c>
      <c r="D18" s="5">
        <v>9.4</v>
      </c>
      <c r="E18" s="5">
        <v>11.8</v>
      </c>
      <c r="F18" s="5">
        <v>11.9</v>
      </c>
      <c r="G18" s="5">
        <v>14</v>
      </c>
      <c r="H18" s="5">
        <v>991.2</v>
      </c>
      <c r="I18" s="5">
        <v>0</v>
      </c>
      <c r="J18" s="5">
        <v>0</v>
      </c>
      <c r="K18" s="5">
        <v>1.7</v>
      </c>
      <c r="L18" s="5">
        <v>0.4</v>
      </c>
      <c r="M18" s="5">
        <v>0.4</v>
      </c>
      <c r="N18">
        <v>119</v>
      </c>
      <c r="O18">
        <v>119</v>
      </c>
      <c r="P18">
        <v>11.8</v>
      </c>
      <c r="Q18">
        <v>11.9</v>
      </c>
      <c r="R18" s="54">
        <v>6.2500000000000003E-3</v>
      </c>
      <c r="T18" s="93"/>
      <c r="U18" s="96"/>
      <c r="V18" s="92">
        <f t="shared" si="0"/>
        <v>1</v>
      </c>
      <c r="W18" s="96"/>
      <c r="X18" s="422"/>
      <c r="Y18" s="293"/>
      <c r="Z18" s="310"/>
      <c r="AC18" s="5"/>
      <c r="AD18" s="54">
        <v>6.2500000000000003E-3</v>
      </c>
      <c r="AL18" s="5"/>
      <c r="AM18" s="5"/>
      <c r="AN18" s="5"/>
      <c r="AQ18" s="5"/>
      <c r="AS18" s="5"/>
      <c r="AT18" s="5"/>
      <c r="AU18" s="5"/>
      <c r="AV18" s="5"/>
      <c r="AW18" s="5"/>
      <c r="BB18" s="55">
        <v>6.2500000000000003E-3</v>
      </c>
    </row>
    <row r="19" spans="2:54" x14ac:dyDescent="0.25">
      <c r="B19" s="5">
        <v>11.8</v>
      </c>
      <c r="C19" s="5">
        <v>85</v>
      </c>
      <c r="D19" s="5">
        <v>9.4</v>
      </c>
      <c r="E19" s="5">
        <v>11.8</v>
      </c>
      <c r="F19" s="5">
        <v>15.5</v>
      </c>
      <c r="G19" s="5">
        <v>18.7</v>
      </c>
      <c r="H19" s="5">
        <v>991.1</v>
      </c>
      <c r="I19" s="5">
        <v>0</v>
      </c>
      <c r="J19" s="5">
        <v>0</v>
      </c>
      <c r="K19" s="5">
        <v>1.5</v>
      </c>
      <c r="L19" s="5">
        <v>0.4</v>
      </c>
      <c r="M19" s="5">
        <v>0.4</v>
      </c>
      <c r="N19">
        <v>119</v>
      </c>
      <c r="O19">
        <v>119</v>
      </c>
      <c r="P19">
        <v>11.7</v>
      </c>
      <c r="Q19">
        <v>11.9</v>
      </c>
      <c r="R19" s="54">
        <v>6.9444444444444397E-3</v>
      </c>
      <c r="T19" s="93"/>
      <c r="U19" s="96"/>
      <c r="V19" s="92">
        <f t="shared" si="0"/>
        <v>1</v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5"/>
      <c r="AM19" s="5"/>
      <c r="AN19" s="5"/>
      <c r="AQ19" s="5"/>
      <c r="AS19" s="5"/>
      <c r="AT19" s="5"/>
      <c r="AU19" s="5"/>
      <c r="AV19" s="5"/>
      <c r="AW19" s="5"/>
      <c r="BB19" s="55">
        <v>6.9444444444444397E-3</v>
      </c>
    </row>
    <row r="20" spans="2:54" x14ac:dyDescent="0.25">
      <c r="B20" s="5">
        <v>11.7</v>
      </c>
      <c r="C20" s="5">
        <v>85</v>
      </c>
      <c r="D20" s="5">
        <v>9.3000000000000007</v>
      </c>
      <c r="E20" s="5">
        <v>11.7</v>
      </c>
      <c r="F20" s="5">
        <v>13.7</v>
      </c>
      <c r="G20" s="5">
        <v>17.600000000000001</v>
      </c>
      <c r="H20" s="5">
        <v>991.1</v>
      </c>
      <c r="I20" s="5">
        <v>0</v>
      </c>
      <c r="J20" s="5">
        <v>0</v>
      </c>
      <c r="K20" s="5">
        <v>1.5</v>
      </c>
      <c r="L20" s="5">
        <v>0.4</v>
      </c>
      <c r="M20" s="5">
        <v>0.4</v>
      </c>
      <c r="N20">
        <v>119</v>
      </c>
      <c r="O20">
        <v>119</v>
      </c>
      <c r="P20">
        <v>11.6</v>
      </c>
      <c r="Q20">
        <v>11.8</v>
      </c>
      <c r="R20" s="54">
        <v>7.6388888888888904E-3</v>
      </c>
      <c r="T20" s="93"/>
      <c r="U20" s="96"/>
      <c r="V20" s="92">
        <f t="shared" si="0"/>
        <v>1</v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5"/>
      <c r="AM20" s="5"/>
      <c r="AN20" s="5"/>
      <c r="AQ20" s="5"/>
      <c r="AS20" s="5"/>
      <c r="AT20" s="5"/>
      <c r="AU20" s="5"/>
      <c r="AV20" s="5"/>
      <c r="AW20" s="5"/>
      <c r="BB20" s="55">
        <v>7.6388888888888904E-3</v>
      </c>
    </row>
    <row r="21" spans="2:54" x14ac:dyDescent="0.25">
      <c r="B21" s="5">
        <v>11.6</v>
      </c>
      <c r="C21" s="5">
        <v>85</v>
      </c>
      <c r="D21" s="5">
        <v>9.1999999999999993</v>
      </c>
      <c r="E21" s="5">
        <v>11.6</v>
      </c>
      <c r="F21" s="5">
        <v>4.3</v>
      </c>
      <c r="G21" s="5">
        <v>6.5</v>
      </c>
      <c r="H21" s="5">
        <v>991.1</v>
      </c>
      <c r="I21" s="5">
        <v>0</v>
      </c>
      <c r="J21" s="5">
        <v>0</v>
      </c>
      <c r="K21" s="5">
        <v>1.6</v>
      </c>
      <c r="L21" s="5">
        <v>0.5</v>
      </c>
      <c r="M21" s="5">
        <v>0.5</v>
      </c>
      <c r="N21">
        <v>119.1</v>
      </c>
      <c r="O21">
        <v>119.1</v>
      </c>
      <c r="P21">
        <v>11.6</v>
      </c>
      <c r="Q21">
        <v>11.8</v>
      </c>
      <c r="R21" s="54">
        <v>8.3333333333333297E-3</v>
      </c>
      <c r="T21" s="93"/>
      <c r="U21" s="96"/>
      <c r="V21" s="92">
        <f t="shared" si="0"/>
        <v>1</v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5"/>
      <c r="AM21" s="5"/>
      <c r="AN21" s="5"/>
      <c r="AQ21" s="5"/>
      <c r="AS21" s="5"/>
      <c r="AT21" s="5"/>
      <c r="AU21" s="5"/>
      <c r="AV21" s="5"/>
      <c r="AW21" s="5"/>
      <c r="BB21" s="55">
        <v>8.3333333333333297E-3</v>
      </c>
    </row>
    <row r="22" spans="2:54" x14ac:dyDescent="0.25">
      <c r="B22" s="5">
        <v>11.6</v>
      </c>
      <c r="C22" s="5">
        <v>85</v>
      </c>
      <c r="D22" s="5">
        <v>9.1999999999999993</v>
      </c>
      <c r="E22" s="5">
        <v>11.6</v>
      </c>
      <c r="F22" s="5">
        <v>7.2</v>
      </c>
      <c r="G22" s="5">
        <v>10.1</v>
      </c>
      <c r="H22" s="5">
        <v>990.9</v>
      </c>
      <c r="I22" s="5">
        <v>0</v>
      </c>
      <c r="J22" s="5">
        <v>0</v>
      </c>
      <c r="K22" s="5">
        <v>1.6</v>
      </c>
      <c r="L22" s="5">
        <v>0.5</v>
      </c>
      <c r="M22" s="5">
        <v>0.5</v>
      </c>
      <c r="N22">
        <v>119.1</v>
      </c>
      <c r="O22">
        <v>119.1</v>
      </c>
      <c r="P22">
        <v>11.5</v>
      </c>
      <c r="Q22">
        <v>11.7</v>
      </c>
      <c r="R22" s="54">
        <v>9.0277777777777804E-3</v>
      </c>
      <c r="T22" s="93"/>
      <c r="U22" s="96"/>
      <c r="V22" s="92">
        <f t="shared" si="0"/>
        <v>1</v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5"/>
      <c r="AM22" s="5"/>
      <c r="AN22" s="5"/>
      <c r="AQ22" s="5"/>
      <c r="AS22" s="5"/>
      <c r="AT22" s="5"/>
      <c r="AU22" s="5"/>
      <c r="AV22" s="5"/>
      <c r="AW22" s="5"/>
      <c r="BB22" s="55">
        <v>9.0277777777777804E-3</v>
      </c>
    </row>
    <row r="23" spans="2:54" x14ac:dyDescent="0.25">
      <c r="B23" s="5">
        <v>11.5</v>
      </c>
      <c r="C23" s="5">
        <v>86</v>
      </c>
      <c r="D23" s="5">
        <v>9.3000000000000007</v>
      </c>
      <c r="E23" s="5">
        <v>11.5</v>
      </c>
      <c r="F23" s="5">
        <v>3.6</v>
      </c>
      <c r="G23" s="5">
        <v>6.5</v>
      </c>
      <c r="H23" s="5">
        <v>990.8</v>
      </c>
      <c r="I23" s="5">
        <v>0</v>
      </c>
      <c r="J23" s="5">
        <v>0</v>
      </c>
      <c r="K23" s="5">
        <v>1.6</v>
      </c>
      <c r="L23" s="5">
        <v>0.5</v>
      </c>
      <c r="M23" s="5">
        <v>0.5</v>
      </c>
      <c r="N23">
        <v>119.1</v>
      </c>
      <c r="O23">
        <v>119.1</v>
      </c>
      <c r="P23">
        <v>11.4</v>
      </c>
      <c r="Q23">
        <v>11.7</v>
      </c>
      <c r="R23" s="54">
        <v>9.7222222222222206E-3</v>
      </c>
      <c r="T23" s="93"/>
      <c r="U23" s="96"/>
      <c r="V23" s="92">
        <f t="shared" si="0"/>
        <v>1</v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5"/>
      <c r="AM23" s="5"/>
      <c r="AN23" s="5"/>
      <c r="AQ23" s="5"/>
      <c r="AS23" s="5"/>
      <c r="AT23" s="5"/>
      <c r="AU23" s="5"/>
      <c r="AV23" s="5"/>
      <c r="AW23" s="5"/>
      <c r="BB23" s="55">
        <v>9.7222222222222206E-3</v>
      </c>
    </row>
    <row r="24" spans="2:54" x14ac:dyDescent="0.25">
      <c r="B24" s="5">
        <v>11.4</v>
      </c>
      <c r="C24" s="5">
        <v>86</v>
      </c>
      <c r="D24" s="5">
        <v>9.1999999999999993</v>
      </c>
      <c r="E24" s="5">
        <v>11.4</v>
      </c>
      <c r="F24" s="5">
        <v>5</v>
      </c>
      <c r="G24" s="5">
        <v>5</v>
      </c>
      <c r="H24" s="5">
        <v>990.7</v>
      </c>
      <c r="I24" s="5">
        <v>0</v>
      </c>
      <c r="J24" s="5">
        <v>0</v>
      </c>
      <c r="K24" s="5">
        <v>1.1000000000000001</v>
      </c>
      <c r="L24" s="5">
        <v>0.5</v>
      </c>
      <c r="M24" s="5">
        <v>0.5</v>
      </c>
      <c r="N24">
        <v>119.1</v>
      </c>
      <c r="O24">
        <v>119.1</v>
      </c>
      <c r="P24">
        <v>11.4</v>
      </c>
      <c r="Q24">
        <v>11.6</v>
      </c>
      <c r="R24" s="54">
        <v>1.0416666666666701E-2</v>
      </c>
      <c r="T24" s="93"/>
      <c r="U24" s="96"/>
      <c r="V24" s="92">
        <f t="shared" si="0"/>
        <v>1</v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5"/>
      <c r="AM24" s="5"/>
      <c r="AN24" s="5"/>
      <c r="AQ24" s="5"/>
      <c r="AS24" s="5"/>
      <c r="AT24" s="5"/>
      <c r="AU24" s="5"/>
      <c r="AV24" s="5"/>
      <c r="AW24" s="5"/>
      <c r="BB24" s="55">
        <v>1.0416666666666701E-2</v>
      </c>
    </row>
    <row r="25" spans="2:54" x14ac:dyDescent="0.25">
      <c r="B25" s="5">
        <v>11.3</v>
      </c>
      <c r="C25" s="5">
        <v>86</v>
      </c>
      <c r="D25" s="5">
        <v>9.1</v>
      </c>
      <c r="E25" s="5">
        <v>11.3</v>
      </c>
      <c r="F25" s="5">
        <v>2.5</v>
      </c>
      <c r="G25" s="5">
        <v>5.8</v>
      </c>
      <c r="H25" s="5">
        <v>990.8</v>
      </c>
      <c r="I25" s="5">
        <v>0</v>
      </c>
      <c r="J25" s="5">
        <v>0</v>
      </c>
      <c r="K25" s="5">
        <v>1.1000000000000001</v>
      </c>
      <c r="L25" s="5">
        <v>0.5</v>
      </c>
      <c r="M25" s="5">
        <v>0.5</v>
      </c>
      <c r="N25">
        <v>119.1</v>
      </c>
      <c r="O25">
        <v>119.1</v>
      </c>
      <c r="P25">
        <v>11.3</v>
      </c>
      <c r="Q25">
        <v>11.6</v>
      </c>
      <c r="R25" s="54">
        <v>1.1111111111111099E-2</v>
      </c>
      <c r="T25" s="93"/>
      <c r="U25" s="96"/>
      <c r="V25" s="92">
        <f t="shared" si="0"/>
        <v>1</v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5"/>
      <c r="AM25" s="5"/>
      <c r="AN25" s="5"/>
      <c r="AQ25" s="5"/>
      <c r="AS25" s="5"/>
      <c r="AT25" s="5"/>
      <c r="AU25" s="5"/>
      <c r="AV25" s="5"/>
      <c r="AW25" s="5"/>
      <c r="BB25" s="55">
        <v>1.1111111111111099E-2</v>
      </c>
    </row>
    <row r="26" spans="2:54" x14ac:dyDescent="0.25">
      <c r="B26" s="5">
        <v>11.2</v>
      </c>
      <c r="C26" s="5">
        <v>86</v>
      </c>
      <c r="D26" s="5">
        <v>9</v>
      </c>
      <c r="E26" s="5">
        <v>11.2</v>
      </c>
      <c r="F26" s="5">
        <v>7.6</v>
      </c>
      <c r="G26" s="5">
        <v>7.6</v>
      </c>
      <c r="H26" s="5">
        <v>990.9</v>
      </c>
      <c r="I26" s="5">
        <v>0</v>
      </c>
      <c r="J26" s="5">
        <v>0</v>
      </c>
      <c r="K26" s="5">
        <v>1.1000000000000001</v>
      </c>
      <c r="L26" s="5">
        <v>0.5</v>
      </c>
      <c r="M26" s="5">
        <v>0.5</v>
      </c>
      <c r="N26">
        <v>119.1</v>
      </c>
      <c r="O26">
        <v>119.1</v>
      </c>
      <c r="P26">
        <v>11.2</v>
      </c>
      <c r="Q26">
        <v>11.6</v>
      </c>
      <c r="R26" s="54">
        <v>1.18055555555556E-2</v>
      </c>
      <c r="T26" s="93"/>
      <c r="U26" s="96"/>
      <c r="V26" s="92">
        <f t="shared" si="0"/>
        <v>1</v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5"/>
      <c r="AM26" s="5"/>
      <c r="AN26" s="5"/>
      <c r="AQ26" s="5"/>
      <c r="AS26" s="5"/>
      <c r="AT26" s="5"/>
      <c r="AU26" s="5"/>
      <c r="AV26" s="5"/>
      <c r="AW26" s="5"/>
      <c r="BB26" s="55">
        <v>1.18055555555556E-2</v>
      </c>
    </row>
    <row r="27" spans="2:54" x14ac:dyDescent="0.25">
      <c r="B27" s="5">
        <v>11.1</v>
      </c>
      <c r="C27" s="5">
        <v>85</v>
      </c>
      <c r="D27" s="5">
        <v>8.6999999999999993</v>
      </c>
      <c r="E27" s="5">
        <v>11.1</v>
      </c>
      <c r="F27" s="5">
        <v>3.6</v>
      </c>
      <c r="G27" s="5">
        <v>5.4</v>
      </c>
      <c r="H27" s="5">
        <v>990.9</v>
      </c>
      <c r="I27" s="5">
        <v>0</v>
      </c>
      <c r="J27" s="5">
        <v>0</v>
      </c>
      <c r="K27" s="5">
        <v>1.1000000000000001</v>
      </c>
      <c r="L27" s="5">
        <v>0.5</v>
      </c>
      <c r="M27" s="5">
        <v>0.5</v>
      </c>
      <c r="N27">
        <v>119.1</v>
      </c>
      <c r="O27">
        <v>119.1</v>
      </c>
      <c r="P27">
        <v>11.2</v>
      </c>
      <c r="Q27">
        <v>11.6</v>
      </c>
      <c r="R27" s="54">
        <v>1.2500000000000001E-2</v>
      </c>
      <c r="T27" s="93"/>
      <c r="U27" s="96"/>
      <c r="V27" s="92">
        <f t="shared" si="0"/>
        <v>1</v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5"/>
      <c r="AM27" s="5"/>
      <c r="AN27" s="5"/>
      <c r="AQ27" s="5"/>
      <c r="AS27" s="5"/>
      <c r="AT27" s="5"/>
      <c r="AU27" s="5"/>
      <c r="AV27" s="5"/>
      <c r="AW27" s="5"/>
      <c r="BB27" s="55">
        <v>1.2500000000000001E-2</v>
      </c>
    </row>
    <row r="28" spans="2:54" x14ac:dyDescent="0.25">
      <c r="B28" s="5">
        <v>11</v>
      </c>
      <c r="C28" s="5">
        <v>85</v>
      </c>
      <c r="D28" s="5">
        <v>8.6</v>
      </c>
      <c r="E28" s="5">
        <v>11</v>
      </c>
      <c r="F28" s="5">
        <v>3.2</v>
      </c>
      <c r="G28" s="5">
        <v>7.2</v>
      </c>
      <c r="H28" s="5">
        <v>991</v>
      </c>
      <c r="I28" s="5">
        <v>0</v>
      </c>
      <c r="J28" s="5">
        <v>0</v>
      </c>
      <c r="K28" s="5">
        <v>1.1000000000000001</v>
      </c>
      <c r="L28" s="5">
        <v>0.5</v>
      </c>
      <c r="M28" s="5">
        <v>0.5</v>
      </c>
      <c r="N28">
        <v>119.1</v>
      </c>
      <c r="O28">
        <v>119.1</v>
      </c>
      <c r="P28">
        <v>11.1</v>
      </c>
      <c r="Q28">
        <v>11.6</v>
      </c>
      <c r="R28" s="54">
        <v>1.3194444444444399E-2</v>
      </c>
      <c r="T28" s="93"/>
      <c r="U28" s="96"/>
      <c r="V28" s="92">
        <f t="shared" si="0"/>
        <v>1</v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5"/>
      <c r="AM28" s="5"/>
      <c r="AN28" s="5"/>
      <c r="AQ28" s="5"/>
      <c r="AS28" s="5"/>
      <c r="AT28" s="5"/>
      <c r="AU28" s="5"/>
      <c r="AV28" s="5"/>
      <c r="AW28" s="5"/>
      <c r="BB28" s="55">
        <v>1.3194444444444399E-2</v>
      </c>
    </row>
    <row r="29" spans="2:54" x14ac:dyDescent="0.25">
      <c r="B29" s="5">
        <v>11</v>
      </c>
      <c r="C29" s="5">
        <v>85</v>
      </c>
      <c r="D29" s="5">
        <v>8.6</v>
      </c>
      <c r="E29" s="5">
        <v>11</v>
      </c>
      <c r="F29" s="5">
        <v>5.4</v>
      </c>
      <c r="G29" s="5">
        <v>7.6</v>
      </c>
      <c r="H29" s="5">
        <v>991</v>
      </c>
      <c r="I29" s="5">
        <v>0</v>
      </c>
      <c r="J29" s="5">
        <v>0</v>
      </c>
      <c r="K29" s="5">
        <v>1.1000000000000001</v>
      </c>
      <c r="L29" s="5">
        <v>0.5</v>
      </c>
      <c r="M29" s="5">
        <v>0.5</v>
      </c>
      <c r="N29">
        <v>119.1</v>
      </c>
      <c r="O29">
        <v>119.1</v>
      </c>
      <c r="P29">
        <v>11.1</v>
      </c>
      <c r="Q29">
        <v>11.6</v>
      </c>
      <c r="R29" s="54">
        <v>1.38888888888889E-2</v>
      </c>
      <c r="T29" s="93"/>
      <c r="U29" s="96"/>
      <c r="V29" s="92">
        <f t="shared" si="0"/>
        <v>1</v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5"/>
      <c r="AM29" s="5"/>
      <c r="AN29" s="5"/>
      <c r="AQ29" s="5"/>
      <c r="AS29" s="5"/>
      <c r="AT29" s="5"/>
      <c r="AU29" s="5"/>
      <c r="AV29" s="5"/>
      <c r="AW29" s="5"/>
      <c r="BB29" s="55">
        <v>1.38888888888889E-2</v>
      </c>
    </row>
    <row r="30" spans="2:54" x14ac:dyDescent="0.25">
      <c r="B30" s="5">
        <v>10.9</v>
      </c>
      <c r="C30" s="5">
        <v>85</v>
      </c>
      <c r="D30" s="5">
        <v>8.5</v>
      </c>
      <c r="E30" s="5">
        <v>10.9</v>
      </c>
      <c r="F30" s="5">
        <v>4.7</v>
      </c>
      <c r="G30" s="5">
        <v>5.8</v>
      </c>
      <c r="H30" s="5">
        <v>991</v>
      </c>
      <c r="I30" s="5">
        <v>0</v>
      </c>
      <c r="J30" s="5">
        <v>0</v>
      </c>
      <c r="K30" s="5">
        <v>1.1000000000000001</v>
      </c>
      <c r="L30" s="5">
        <v>0.5</v>
      </c>
      <c r="M30" s="5">
        <v>0.5</v>
      </c>
      <c r="N30">
        <v>119.1</v>
      </c>
      <c r="O30">
        <v>119.1</v>
      </c>
      <c r="P30">
        <v>11</v>
      </c>
      <c r="Q30">
        <v>11.3</v>
      </c>
      <c r="R30" s="54">
        <v>1.4583333333333301E-2</v>
      </c>
      <c r="T30" s="93"/>
      <c r="U30" s="96"/>
      <c r="V30" s="92">
        <f t="shared" si="0"/>
        <v>1</v>
      </c>
      <c r="W30" s="96"/>
      <c r="X30" s="93"/>
      <c r="Y30" s="333" t="s">
        <v>227</v>
      </c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5"/>
      <c r="AM30" s="5"/>
      <c r="AN30" s="5"/>
      <c r="AQ30" s="5"/>
      <c r="AS30" s="5"/>
      <c r="AT30" s="5"/>
      <c r="AU30" s="5"/>
      <c r="AV30" s="5"/>
      <c r="AW30" s="5"/>
      <c r="BB30" s="55">
        <v>1.4583333333333301E-2</v>
      </c>
    </row>
    <row r="31" spans="2:54" x14ac:dyDescent="0.25">
      <c r="B31" s="5">
        <v>10.9</v>
      </c>
      <c r="C31" s="5">
        <v>84</v>
      </c>
      <c r="D31" s="5">
        <v>8.3000000000000007</v>
      </c>
      <c r="E31" s="5">
        <v>10.9</v>
      </c>
      <c r="F31" s="5">
        <v>3.6</v>
      </c>
      <c r="G31" s="5">
        <v>8.6</v>
      </c>
      <c r="H31" s="5">
        <v>991.2</v>
      </c>
      <c r="I31" s="5">
        <v>0</v>
      </c>
      <c r="J31" s="5">
        <v>0</v>
      </c>
      <c r="K31" s="5">
        <v>1.1000000000000001</v>
      </c>
      <c r="L31" s="5">
        <v>0.5</v>
      </c>
      <c r="M31" s="5">
        <v>0.5</v>
      </c>
      <c r="N31">
        <v>119.1</v>
      </c>
      <c r="O31">
        <v>119.1</v>
      </c>
      <c r="P31">
        <v>10.9</v>
      </c>
      <c r="Q31">
        <v>11.3</v>
      </c>
      <c r="R31" s="54">
        <v>1.52777777777778E-2</v>
      </c>
      <c r="T31" s="93"/>
      <c r="U31" s="96"/>
      <c r="V31" s="92">
        <f t="shared" si="0"/>
        <v>1</v>
      </c>
      <c r="W31" s="96"/>
      <c r="X31" s="93"/>
      <c r="Y31" s="333">
        <v>45658</v>
      </c>
      <c r="Z31" s="310">
        <v>11</v>
      </c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5"/>
      <c r="AM31" s="5"/>
      <c r="AN31" s="5"/>
      <c r="AQ31" s="5"/>
      <c r="AS31" s="5"/>
      <c r="AT31" s="5"/>
      <c r="AU31" s="5"/>
      <c r="AV31" s="5"/>
      <c r="AW31" s="5"/>
      <c r="BB31" s="55">
        <v>1.52777777777778E-2</v>
      </c>
    </row>
    <row r="32" spans="2:54" x14ac:dyDescent="0.25">
      <c r="B32" s="5">
        <v>10.9</v>
      </c>
      <c r="C32" s="5">
        <v>84</v>
      </c>
      <c r="D32" s="5">
        <v>8.3000000000000007</v>
      </c>
      <c r="E32" s="5">
        <v>10.9</v>
      </c>
      <c r="F32" s="5">
        <v>4.3</v>
      </c>
      <c r="G32" s="5">
        <v>6.8</v>
      </c>
      <c r="H32" s="5">
        <v>991.1</v>
      </c>
      <c r="I32" s="5">
        <v>0</v>
      </c>
      <c r="J32" s="5">
        <v>0</v>
      </c>
      <c r="K32" s="5">
        <v>1.1000000000000001</v>
      </c>
      <c r="L32" s="5">
        <v>0.5</v>
      </c>
      <c r="M32" s="5">
        <v>0.5</v>
      </c>
      <c r="N32">
        <v>119.1</v>
      </c>
      <c r="O32">
        <v>119.1</v>
      </c>
      <c r="P32">
        <v>10.9</v>
      </c>
      <c r="Q32">
        <v>11.3</v>
      </c>
      <c r="R32" s="54">
        <v>1.59722222222222E-2</v>
      </c>
      <c r="T32" s="93"/>
      <c r="U32" s="96"/>
      <c r="V32" s="92">
        <f t="shared" si="0"/>
        <v>1</v>
      </c>
      <c r="W32" s="96"/>
      <c r="X32" s="93"/>
      <c r="Y32" s="333">
        <v>45673</v>
      </c>
      <c r="Z32" s="310">
        <v>16</v>
      </c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5"/>
      <c r="AM32" s="5"/>
      <c r="AN32" s="5"/>
      <c r="AQ32" s="5"/>
      <c r="AS32" s="5"/>
      <c r="AT32" s="5"/>
      <c r="AU32" s="5"/>
      <c r="AV32" s="5"/>
      <c r="AW32" s="5"/>
      <c r="BB32" s="55">
        <v>1.59722222222222E-2</v>
      </c>
    </row>
    <row r="33" spans="2:54" x14ac:dyDescent="0.25">
      <c r="B33" s="5">
        <v>10.8</v>
      </c>
      <c r="C33" s="5">
        <v>84</v>
      </c>
      <c r="D33" s="5">
        <v>8.1999999999999993</v>
      </c>
      <c r="E33" s="5">
        <v>10.8</v>
      </c>
      <c r="F33" s="5">
        <v>8.6</v>
      </c>
      <c r="G33" s="5">
        <v>8.6</v>
      </c>
      <c r="H33" s="5">
        <v>991.1</v>
      </c>
      <c r="I33" s="5">
        <v>0</v>
      </c>
      <c r="J33" s="5">
        <v>0</v>
      </c>
      <c r="K33" s="5">
        <v>1.1000000000000001</v>
      </c>
      <c r="L33" s="5">
        <v>0.5</v>
      </c>
      <c r="M33" s="5">
        <v>0.5</v>
      </c>
      <c r="N33">
        <v>119.1</v>
      </c>
      <c r="O33">
        <v>119.1</v>
      </c>
      <c r="P33">
        <v>10.8</v>
      </c>
      <c r="Q33">
        <v>11.3</v>
      </c>
      <c r="R33" s="54">
        <v>1.6666666666666701E-2</v>
      </c>
      <c r="T33" s="93"/>
      <c r="U33" s="96"/>
      <c r="V33" s="92">
        <f t="shared" si="0"/>
        <v>1</v>
      </c>
      <c r="W33" s="96"/>
      <c r="X33" s="93"/>
      <c r="Y33" s="333">
        <v>45678</v>
      </c>
      <c r="Z33" s="310">
        <v>17</v>
      </c>
      <c r="AA33">
        <f>Z33-Z32</f>
        <v>1</v>
      </c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5"/>
      <c r="AM33" s="5"/>
      <c r="AN33" s="5"/>
      <c r="AQ33" s="5"/>
      <c r="AS33" s="5"/>
      <c r="AT33" s="5"/>
      <c r="AU33" s="5"/>
      <c r="AV33" s="5"/>
      <c r="AW33" s="5"/>
      <c r="BB33" s="55">
        <v>1.6666666666666701E-2</v>
      </c>
    </row>
    <row r="34" spans="2:54" x14ac:dyDescent="0.25">
      <c r="B34" s="5">
        <v>10.9</v>
      </c>
      <c r="C34" s="5">
        <v>84</v>
      </c>
      <c r="D34" s="5">
        <v>8.3000000000000007</v>
      </c>
      <c r="E34" s="5">
        <v>10.9</v>
      </c>
      <c r="F34" s="5">
        <v>6.8</v>
      </c>
      <c r="G34" s="5">
        <v>6.8</v>
      </c>
      <c r="H34" s="5">
        <v>991.1</v>
      </c>
      <c r="I34" s="5">
        <v>0</v>
      </c>
      <c r="J34" s="5">
        <v>0</v>
      </c>
      <c r="K34" s="5">
        <v>1.1000000000000001</v>
      </c>
      <c r="L34" s="5">
        <v>0.5</v>
      </c>
      <c r="M34" s="5">
        <v>0.5</v>
      </c>
      <c r="N34">
        <v>119.1</v>
      </c>
      <c r="O34">
        <v>119.1</v>
      </c>
      <c r="P34">
        <v>10.8</v>
      </c>
      <c r="Q34">
        <v>11.3</v>
      </c>
      <c r="R34" s="54">
        <v>1.7361111111111101E-2</v>
      </c>
      <c r="T34" s="93"/>
      <c r="U34" s="96"/>
      <c r="V34" s="92">
        <f t="shared" si="0"/>
        <v>1</v>
      </c>
      <c r="W34" s="96"/>
      <c r="X34" s="93"/>
      <c r="Y34" s="333">
        <v>45682</v>
      </c>
      <c r="Z34" s="310">
        <v>21</v>
      </c>
      <c r="AA34">
        <f>Z34-Z33</f>
        <v>4</v>
      </c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5"/>
      <c r="AM34" s="5"/>
      <c r="AN34" s="5"/>
      <c r="AQ34" s="5"/>
      <c r="AS34" s="5"/>
      <c r="AT34" s="5"/>
      <c r="AU34" s="5"/>
      <c r="AV34" s="5"/>
      <c r="AW34" s="5"/>
      <c r="BB34" s="55">
        <v>1.7361111111111101E-2</v>
      </c>
    </row>
    <row r="35" spans="2:54" x14ac:dyDescent="0.25">
      <c r="B35" s="5">
        <v>10.9</v>
      </c>
      <c r="C35" s="5">
        <v>84</v>
      </c>
      <c r="D35" s="5">
        <v>8.3000000000000007</v>
      </c>
      <c r="E35" s="5">
        <v>10.9</v>
      </c>
      <c r="F35" s="5">
        <v>5.4</v>
      </c>
      <c r="G35" s="5">
        <v>7.6</v>
      </c>
      <c r="H35" s="5">
        <v>991.1</v>
      </c>
      <c r="I35" s="5">
        <v>0</v>
      </c>
      <c r="J35" s="5">
        <v>0</v>
      </c>
      <c r="K35" s="5">
        <v>1.1000000000000001</v>
      </c>
      <c r="L35" s="5">
        <v>0.5</v>
      </c>
      <c r="M35" s="5">
        <v>0.5</v>
      </c>
      <c r="N35">
        <v>119.1</v>
      </c>
      <c r="O35">
        <v>119.1</v>
      </c>
      <c r="P35">
        <v>10.8</v>
      </c>
      <c r="Q35">
        <v>11.3</v>
      </c>
      <c r="R35" s="54">
        <v>1.8055555555555599E-2</v>
      </c>
      <c r="T35" s="93"/>
      <c r="U35" s="96"/>
      <c r="V35" s="92">
        <f t="shared" si="0"/>
        <v>1</v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5"/>
      <c r="AM35" s="5"/>
      <c r="AN35" s="5"/>
      <c r="AQ35" s="5"/>
      <c r="AS35" s="5"/>
      <c r="AT35" s="5"/>
      <c r="AU35" s="5"/>
      <c r="AV35" s="5"/>
      <c r="AW35" s="5"/>
      <c r="BB35" s="55">
        <v>1.8055555555555599E-2</v>
      </c>
    </row>
    <row r="36" spans="2:54" x14ac:dyDescent="0.25">
      <c r="B36" s="5">
        <v>10.9</v>
      </c>
      <c r="C36" s="5">
        <v>84</v>
      </c>
      <c r="D36" s="5">
        <v>8.3000000000000007</v>
      </c>
      <c r="E36" s="5">
        <v>10.9</v>
      </c>
      <c r="F36" s="5">
        <v>1.8</v>
      </c>
      <c r="G36" s="5">
        <v>6.8</v>
      </c>
      <c r="H36" s="5">
        <v>990.9</v>
      </c>
      <c r="I36" s="5">
        <v>0</v>
      </c>
      <c r="J36" s="5">
        <v>0</v>
      </c>
      <c r="K36" s="5">
        <v>1.1000000000000001</v>
      </c>
      <c r="L36" s="5">
        <v>0.5</v>
      </c>
      <c r="M36" s="5">
        <v>0.5</v>
      </c>
      <c r="N36">
        <v>119.1</v>
      </c>
      <c r="O36">
        <v>119.1</v>
      </c>
      <c r="P36">
        <v>10.7</v>
      </c>
      <c r="Q36">
        <v>11.1</v>
      </c>
      <c r="R36" s="54">
        <v>1.8749999999999999E-2</v>
      </c>
      <c r="T36" s="93"/>
      <c r="U36" s="96"/>
      <c r="V36" s="92">
        <f t="shared" si="0"/>
        <v>1</v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5"/>
      <c r="AM36" s="5"/>
      <c r="AN36" s="5"/>
      <c r="AQ36" s="5"/>
      <c r="AS36" s="5"/>
      <c r="AT36" s="5"/>
      <c r="AU36" s="5"/>
      <c r="AV36" s="5"/>
      <c r="AW36" s="5"/>
      <c r="BB36" s="55">
        <v>1.8749999999999999E-2</v>
      </c>
    </row>
    <row r="37" spans="2:54" x14ac:dyDescent="0.25">
      <c r="B37" s="5">
        <v>10.9</v>
      </c>
      <c r="C37" s="5">
        <v>84</v>
      </c>
      <c r="D37" s="5">
        <v>8.3000000000000007</v>
      </c>
      <c r="E37" s="5">
        <v>10.9</v>
      </c>
      <c r="F37" s="5">
        <v>4</v>
      </c>
      <c r="G37" s="5">
        <v>6.8</v>
      </c>
      <c r="H37" s="5">
        <v>991.1</v>
      </c>
      <c r="I37" s="5">
        <v>0</v>
      </c>
      <c r="J37" s="5">
        <v>0</v>
      </c>
      <c r="K37" s="5">
        <v>1.1000000000000001</v>
      </c>
      <c r="L37" s="5">
        <v>0.5</v>
      </c>
      <c r="M37" s="5">
        <v>0.5</v>
      </c>
      <c r="N37">
        <v>119.1</v>
      </c>
      <c r="O37">
        <v>119.1</v>
      </c>
      <c r="P37">
        <v>10.7</v>
      </c>
      <c r="Q37">
        <v>11.1</v>
      </c>
      <c r="R37" s="54">
        <v>1.94444444444444E-2</v>
      </c>
      <c r="T37" s="93"/>
      <c r="U37" s="96"/>
      <c r="V37" s="92">
        <f t="shared" si="0"/>
        <v>1</v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5"/>
      <c r="AM37" s="5"/>
      <c r="AN37" s="5"/>
      <c r="AQ37" s="5"/>
      <c r="AS37" s="5"/>
      <c r="AT37" s="5"/>
      <c r="AU37" s="5"/>
      <c r="AV37" s="5"/>
      <c r="AW37" s="5"/>
      <c r="BB37" s="55">
        <v>1.94444444444444E-2</v>
      </c>
    </row>
    <row r="38" spans="2:54" x14ac:dyDescent="0.25">
      <c r="B38" s="5">
        <v>10.9</v>
      </c>
      <c r="C38" s="5">
        <v>84</v>
      </c>
      <c r="D38" s="5">
        <v>8.3000000000000007</v>
      </c>
      <c r="E38" s="5">
        <v>10.9</v>
      </c>
      <c r="F38" s="5">
        <v>2.2000000000000002</v>
      </c>
      <c r="G38" s="5">
        <v>5.8</v>
      </c>
      <c r="H38" s="5">
        <v>991.1</v>
      </c>
      <c r="I38" s="5">
        <v>0</v>
      </c>
      <c r="J38" s="5">
        <v>0</v>
      </c>
      <c r="K38" s="5">
        <v>1.1000000000000001</v>
      </c>
      <c r="L38" s="5">
        <v>0.5</v>
      </c>
      <c r="M38" s="5">
        <v>0.5</v>
      </c>
      <c r="N38">
        <v>119.1</v>
      </c>
      <c r="O38">
        <v>119.1</v>
      </c>
      <c r="P38">
        <v>10.7</v>
      </c>
      <c r="Q38">
        <v>11.1</v>
      </c>
      <c r="R38" s="54">
        <v>2.0138888888888901E-2</v>
      </c>
      <c r="T38" s="93"/>
      <c r="U38" s="96"/>
      <c r="V38" s="92">
        <f t="shared" si="0"/>
        <v>1</v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5"/>
      <c r="AM38" s="5"/>
      <c r="AN38" s="5"/>
      <c r="AQ38" s="5"/>
      <c r="AS38" s="5"/>
      <c r="AT38" s="5"/>
      <c r="AU38" s="5"/>
      <c r="AV38" s="5"/>
      <c r="AW38" s="5"/>
      <c r="BB38" s="55">
        <v>2.0138888888888901E-2</v>
      </c>
    </row>
    <row r="39" spans="2:54" x14ac:dyDescent="0.25">
      <c r="B39" s="5">
        <v>10.8</v>
      </c>
      <c r="C39" s="5">
        <v>84</v>
      </c>
      <c r="D39" s="5">
        <v>8.1999999999999993</v>
      </c>
      <c r="E39" s="5">
        <v>10.8</v>
      </c>
      <c r="F39" s="5">
        <v>4.7</v>
      </c>
      <c r="G39" s="5">
        <v>6.1</v>
      </c>
      <c r="H39" s="5">
        <v>990.9</v>
      </c>
      <c r="I39" s="5">
        <v>0</v>
      </c>
      <c r="J39" s="5">
        <v>0</v>
      </c>
      <c r="K39" s="5">
        <v>1.1000000000000001</v>
      </c>
      <c r="L39" s="5">
        <v>0.5</v>
      </c>
      <c r="M39" s="5">
        <v>0.5</v>
      </c>
      <c r="N39">
        <v>119.1</v>
      </c>
      <c r="O39">
        <v>119.1</v>
      </c>
      <c r="P39">
        <v>10.7</v>
      </c>
      <c r="Q39">
        <v>11</v>
      </c>
      <c r="R39" s="54">
        <v>2.0833333333333301E-2</v>
      </c>
      <c r="T39" s="93"/>
      <c r="U39" s="96"/>
      <c r="V39" s="92">
        <f t="shared" si="0"/>
        <v>1</v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5"/>
      <c r="AM39" s="5"/>
      <c r="AN39" s="5"/>
      <c r="AQ39" s="5"/>
      <c r="AS39" s="5"/>
      <c r="AT39" s="5"/>
      <c r="AU39" s="5"/>
      <c r="AV39" s="5"/>
      <c r="AW39" s="5"/>
      <c r="BB39" s="55">
        <v>2.0833333333333301E-2</v>
      </c>
    </row>
    <row r="40" spans="2:54" x14ac:dyDescent="0.25">
      <c r="B40" s="5">
        <v>10.8</v>
      </c>
      <c r="C40" s="5">
        <v>84</v>
      </c>
      <c r="D40" s="5">
        <v>8.1999999999999993</v>
      </c>
      <c r="E40" s="5">
        <v>10.8</v>
      </c>
      <c r="F40" s="5">
        <v>2.9</v>
      </c>
      <c r="G40" s="5">
        <v>4</v>
      </c>
      <c r="H40" s="5">
        <v>990.8</v>
      </c>
      <c r="I40" s="5">
        <v>0</v>
      </c>
      <c r="J40" s="5">
        <v>0</v>
      </c>
      <c r="K40" s="5">
        <v>1.1000000000000001</v>
      </c>
      <c r="L40" s="5">
        <v>0.5</v>
      </c>
      <c r="M40" s="5">
        <v>0.5</v>
      </c>
      <c r="N40">
        <v>119.1</v>
      </c>
      <c r="O40">
        <v>119.1</v>
      </c>
      <c r="P40">
        <v>10.6</v>
      </c>
      <c r="Q40">
        <v>11</v>
      </c>
      <c r="R40" s="54">
        <v>2.1527777777777798E-2</v>
      </c>
      <c r="T40" s="93"/>
      <c r="U40" s="96"/>
      <c r="V40" s="92">
        <f t="shared" si="0"/>
        <v>1</v>
      </c>
      <c r="W40" s="96"/>
      <c r="X40" s="93"/>
      <c r="Z40" s="5"/>
      <c r="AA40"/>
      <c r="AC40" s="5"/>
      <c r="AD40" s="54">
        <v>2.1527777777777798E-2</v>
      </c>
      <c r="AL40" s="5"/>
      <c r="AM40" s="5"/>
      <c r="AN40" s="5"/>
      <c r="AQ40" s="5"/>
      <c r="AS40" s="5"/>
      <c r="AT40" s="5"/>
      <c r="AU40" s="5"/>
      <c r="AV40" s="5"/>
      <c r="AW40" s="5"/>
      <c r="BB40" s="55">
        <v>2.1527777777777798E-2</v>
      </c>
    </row>
    <row r="41" spans="2:54" x14ac:dyDescent="0.25">
      <c r="B41" s="5">
        <v>10.8</v>
      </c>
      <c r="C41" s="5">
        <v>84</v>
      </c>
      <c r="D41" s="5">
        <v>8.1999999999999993</v>
      </c>
      <c r="E41" s="5">
        <v>10.8</v>
      </c>
      <c r="F41" s="5">
        <v>7.2</v>
      </c>
      <c r="G41" s="5">
        <v>9.6999999999999993</v>
      </c>
      <c r="H41" s="5">
        <v>991</v>
      </c>
      <c r="I41" s="5">
        <v>0</v>
      </c>
      <c r="J41" s="5">
        <v>0</v>
      </c>
      <c r="K41" s="5">
        <v>1.1000000000000001</v>
      </c>
      <c r="L41" s="5">
        <v>0.5</v>
      </c>
      <c r="M41" s="5">
        <v>0.5</v>
      </c>
      <c r="N41">
        <v>119.1</v>
      </c>
      <c r="O41">
        <v>119.1</v>
      </c>
      <c r="P41">
        <v>10.6</v>
      </c>
      <c r="Q41">
        <v>11</v>
      </c>
      <c r="R41" s="54">
        <v>2.2222222222222199E-2</v>
      </c>
      <c r="T41" s="93"/>
      <c r="U41" s="96"/>
      <c r="V41" s="92">
        <f t="shared" si="0"/>
        <v>1</v>
      </c>
      <c r="W41" s="96"/>
      <c r="X41" s="93"/>
      <c r="Z41" s="5"/>
      <c r="AA41"/>
      <c r="AC41" s="5">
        <v>17</v>
      </c>
      <c r="AD41" s="54">
        <v>2.2222222222222199E-2</v>
      </c>
      <c r="AL41" s="5"/>
      <c r="AM41" s="5"/>
      <c r="AN41" s="5"/>
      <c r="AQ41" s="5"/>
      <c r="AS41" s="5"/>
      <c r="AT41" s="5"/>
      <c r="AU41" s="5"/>
      <c r="AV41" s="5"/>
      <c r="AW41" s="5"/>
      <c r="BB41" s="55">
        <v>2.2222222222222199E-2</v>
      </c>
    </row>
    <row r="42" spans="2:54" x14ac:dyDescent="0.25">
      <c r="B42" s="5">
        <v>10.8</v>
      </c>
      <c r="C42" s="5">
        <v>85</v>
      </c>
      <c r="D42" s="5">
        <v>8.4</v>
      </c>
      <c r="E42" s="5">
        <v>10.8</v>
      </c>
      <c r="F42" s="5">
        <v>6.5</v>
      </c>
      <c r="G42" s="5">
        <v>7.9</v>
      </c>
      <c r="H42" s="5">
        <v>990.9</v>
      </c>
      <c r="I42" s="5">
        <v>0</v>
      </c>
      <c r="J42" s="5">
        <v>0</v>
      </c>
      <c r="K42" s="5">
        <v>1.1000000000000001</v>
      </c>
      <c r="L42" s="5">
        <v>0.5</v>
      </c>
      <c r="M42" s="5">
        <v>0.5</v>
      </c>
      <c r="N42">
        <v>119.1</v>
      </c>
      <c r="O42">
        <v>119.1</v>
      </c>
      <c r="P42">
        <v>10.6</v>
      </c>
      <c r="Q42">
        <v>11</v>
      </c>
      <c r="R42" s="54">
        <v>2.29166666666667E-2</v>
      </c>
      <c r="T42" s="93"/>
      <c r="U42" s="96"/>
      <c r="V42" s="92">
        <f t="shared" si="0"/>
        <v>1</v>
      </c>
      <c r="W42" s="96"/>
      <c r="X42" s="93"/>
      <c r="Z42" s="5"/>
      <c r="AA42"/>
      <c r="AC42" s="5"/>
      <c r="AD42" s="54">
        <v>2.29166666666667E-2</v>
      </c>
      <c r="AL42" s="5"/>
      <c r="AM42" s="5"/>
      <c r="AN42" s="5"/>
      <c r="AQ42" s="5"/>
      <c r="AS42" s="5"/>
      <c r="AT42" s="5"/>
      <c r="AU42" s="5"/>
      <c r="AV42" s="5"/>
      <c r="AW42" s="5"/>
      <c r="BB42" s="55">
        <v>2.29166666666667E-2</v>
      </c>
    </row>
    <row r="43" spans="2:54" x14ac:dyDescent="0.25">
      <c r="B43" s="5">
        <v>10.8</v>
      </c>
      <c r="C43" s="5">
        <v>85</v>
      </c>
      <c r="D43" s="5">
        <v>8.4</v>
      </c>
      <c r="E43" s="5">
        <v>10.8</v>
      </c>
      <c r="F43" s="5">
        <v>2.9</v>
      </c>
      <c r="G43" s="5">
        <v>5</v>
      </c>
      <c r="H43" s="5">
        <v>990.8</v>
      </c>
      <c r="I43" s="5">
        <v>0</v>
      </c>
      <c r="J43" s="5">
        <v>0</v>
      </c>
      <c r="K43" s="5">
        <v>1.1000000000000001</v>
      </c>
      <c r="L43" s="5">
        <v>0.5</v>
      </c>
      <c r="M43" s="5">
        <v>0.5</v>
      </c>
      <c r="N43">
        <v>119.1</v>
      </c>
      <c r="O43">
        <v>119.1</v>
      </c>
      <c r="P43">
        <v>10.6</v>
      </c>
      <c r="Q43">
        <v>11</v>
      </c>
      <c r="R43" s="54">
        <v>2.36111111111111E-2</v>
      </c>
      <c r="T43" s="93"/>
      <c r="U43" s="96"/>
      <c r="V43" s="92">
        <f t="shared" si="0"/>
        <v>1</v>
      </c>
      <c r="W43" s="96"/>
      <c r="X43" s="93"/>
      <c r="Z43" s="5"/>
      <c r="AA43"/>
      <c r="AC43" s="5">
        <v>18</v>
      </c>
      <c r="AD43" s="54">
        <v>2.36111111111111E-2</v>
      </c>
      <c r="AL43" s="5"/>
      <c r="AM43" s="5"/>
      <c r="AN43" s="5"/>
      <c r="AQ43" s="5"/>
      <c r="AS43" s="5"/>
      <c r="AT43" s="5"/>
      <c r="AU43" s="5"/>
      <c r="AV43" s="5"/>
      <c r="AW43" s="5"/>
      <c r="BB43" s="55">
        <v>2.36111111111111E-2</v>
      </c>
    </row>
    <row r="44" spans="2:54" x14ac:dyDescent="0.25">
      <c r="B44" s="5">
        <v>10.7</v>
      </c>
      <c r="C44" s="5">
        <v>85</v>
      </c>
      <c r="D44" s="5">
        <v>8.3000000000000007</v>
      </c>
      <c r="E44" s="5">
        <v>10.7</v>
      </c>
      <c r="F44" s="5">
        <v>4</v>
      </c>
      <c r="G44" s="5">
        <v>6.1</v>
      </c>
      <c r="H44" s="5">
        <v>990.9</v>
      </c>
      <c r="I44" s="5">
        <v>0</v>
      </c>
      <c r="J44" s="5">
        <v>0</v>
      </c>
      <c r="K44" s="5">
        <v>1</v>
      </c>
      <c r="L44" s="5">
        <v>0.5</v>
      </c>
      <c r="M44" s="5">
        <v>0.5</v>
      </c>
      <c r="N44">
        <v>119.1</v>
      </c>
      <c r="O44">
        <v>119.1</v>
      </c>
      <c r="P44">
        <v>10.5</v>
      </c>
      <c r="Q44">
        <v>11</v>
      </c>
      <c r="R44" s="54">
        <v>2.4305555555555601E-2</v>
      </c>
      <c r="T44" s="93"/>
      <c r="U44" s="96"/>
      <c r="V44" s="92">
        <f t="shared" si="0"/>
        <v>1</v>
      </c>
      <c r="W44" s="96"/>
      <c r="X44" s="93"/>
      <c r="Z44" s="5"/>
      <c r="AA44"/>
      <c r="AC44" s="5"/>
      <c r="AD44" s="54">
        <v>2.4305555555555601E-2</v>
      </c>
      <c r="AL44" s="5"/>
      <c r="AM44" s="5"/>
      <c r="AN44" s="5"/>
      <c r="AQ44" s="5"/>
      <c r="AS44" s="5"/>
      <c r="AT44" s="5"/>
      <c r="AU44" s="5"/>
      <c r="AV44" s="5"/>
      <c r="AW44" s="5"/>
      <c r="BB44" s="55">
        <v>2.4305555555555601E-2</v>
      </c>
    </row>
    <row r="45" spans="2:54" x14ac:dyDescent="0.25">
      <c r="B45" s="5">
        <v>10.7</v>
      </c>
      <c r="C45" s="5">
        <v>85</v>
      </c>
      <c r="D45" s="5">
        <v>8.3000000000000007</v>
      </c>
      <c r="E45" s="5">
        <v>10.7</v>
      </c>
      <c r="F45" s="5">
        <v>2.5</v>
      </c>
      <c r="G45" s="5">
        <v>5.8</v>
      </c>
      <c r="H45" s="5">
        <v>990.8</v>
      </c>
      <c r="I45" s="5">
        <v>0</v>
      </c>
      <c r="J45" s="5">
        <v>0</v>
      </c>
      <c r="K45" s="5">
        <v>1</v>
      </c>
      <c r="L45" s="5">
        <v>0.5</v>
      </c>
      <c r="M45" s="5">
        <v>0.5</v>
      </c>
      <c r="N45">
        <v>119.1</v>
      </c>
      <c r="O45">
        <v>119.1</v>
      </c>
      <c r="P45">
        <v>10.5</v>
      </c>
      <c r="Q45">
        <v>11</v>
      </c>
      <c r="R45" s="54">
        <v>2.5000000000000001E-2</v>
      </c>
      <c r="T45" s="93"/>
      <c r="U45" s="96"/>
      <c r="V45" s="92">
        <f t="shared" si="0"/>
        <v>1</v>
      </c>
      <c r="W45" s="96"/>
      <c r="X45" s="93"/>
      <c r="Z45" s="5"/>
      <c r="AA45"/>
      <c r="AC45" s="5">
        <v>19</v>
      </c>
      <c r="AD45" s="54">
        <v>2.5000000000000001E-2</v>
      </c>
      <c r="AL45" s="5"/>
      <c r="AM45" s="5"/>
      <c r="AN45" s="5"/>
      <c r="AQ45" s="5"/>
      <c r="AS45" s="5"/>
      <c r="AT45" s="5"/>
      <c r="AU45" s="5"/>
      <c r="AV45" s="5"/>
      <c r="AW45" s="5"/>
      <c r="BB45" s="55">
        <v>2.5000000000000001E-2</v>
      </c>
    </row>
    <row r="46" spans="2:54" x14ac:dyDescent="0.25">
      <c r="B46" s="5">
        <v>10.7</v>
      </c>
      <c r="C46" s="5">
        <v>85</v>
      </c>
      <c r="D46" s="5">
        <v>8.3000000000000007</v>
      </c>
      <c r="E46" s="5">
        <v>10.7</v>
      </c>
      <c r="F46" s="5">
        <v>3.2</v>
      </c>
      <c r="G46" s="5">
        <v>3.6</v>
      </c>
      <c r="H46" s="5">
        <v>990.7</v>
      </c>
      <c r="I46" s="5">
        <v>0</v>
      </c>
      <c r="J46" s="5">
        <v>0</v>
      </c>
      <c r="K46" s="5">
        <v>1</v>
      </c>
      <c r="L46" s="5">
        <v>0.5</v>
      </c>
      <c r="M46" s="5">
        <v>0.5</v>
      </c>
      <c r="N46">
        <v>119.1</v>
      </c>
      <c r="O46">
        <v>119.1</v>
      </c>
      <c r="P46">
        <v>10.5</v>
      </c>
      <c r="Q46">
        <v>11</v>
      </c>
      <c r="R46" s="54">
        <v>2.5694444444444402E-2</v>
      </c>
      <c r="T46" s="93"/>
      <c r="U46" s="96"/>
      <c r="V46" s="92">
        <f t="shared" si="0"/>
        <v>1</v>
      </c>
      <c r="W46" s="96"/>
      <c r="X46" s="93"/>
      <c r="Z46" s="5"/>
      <c r="AA46"/>
      <c r="AC46" s="5"/>
      <c r="AD46" s="54">
        <v>2.5694444444444402E-2</v>
      </c>
      <c r="AL46" s="5"/>
      <c r="AM46" s="5"/>
      <c r="AN46" s="5"/>
      <c r="AQ46" s="5"/>
      <c r="AS46" s="5"/>
      <c r="AT46" s="5"/>
      <c r="AU46" s="5"/>
      <c r="AV46" s="5"/>
      <c r="AW46" s="5"/>
      <c r="BB46" s="55">
        <v>2.5694444444444402E-2</v>
      </c>
    </row>
    <row r="47" spans="2:54" x14ac:dyDescent="0.25">
      <c r="B47" s="5">
        <v>10.7</v>
      </c>
      <c r="C47" s="5">
        <v>84</v>
      </c>
      <c r="D47" s="5">
        <v>8.1</v>
      </c>
      <c r="E47" s="5">
        <v>10.7</v>
      </c>
      <c r="F47" s="5">
        <v>6.5</v>
      </c>
      <c r="G47" s="5">
        <v>6.5</v>
      </c>
      <c r="H47" s="5">
        <v>990.8</v>
      </c>
      <c r="I47" s="5">
        <v>0</v>
      </c>
      <c r="J47" s="5">
        <v>0</v>
      </c>
      <c r="K47" s="5">
        <v>1</v>
      </c>
      <c r="L47" s="5">
        <v>0.5</v>
      </c>
      <c r="M47" s="5">
        <v>0.5</v>
      </c>
      <c r="N47">
        <v>119.1</v>
      </c>
      <c r="O47">
        <v>119.1</v>
      </c>
      <c r="P47">
        <v>10.5</v>
      </c>
      <c r="Q47">
        <v>11</v>
      </c>
      <c r="R47" s="54">
        <v>2.6388888888888899E-2</v>
      </c>
      <c r="T47" s="93"/>
      <c r="U47" s="96"/>
      <c r="V47" s="92">
        <f t="shared" si="0"/>
        <v>1</v>
      </c>
      <c r="W47" s="96"/>
      <c r="X47" s="93"/>
      <c r="Z47" s="5"/>
      <c r="AA47"/>
      <c r="AC47" s="5">
        <v>20</v>
      </c>
      <c r="AD47" s="54">
        <v>2.6388888888888899E-2</v>
      </c>
      <c r="AL47" s="5"/>
      <c r="AM47" s="5"/>
      <c r="AN47" s="5"/>
      <c r="AQ47" s="5"/>
      <c r="AS47" s="5"/>
      <c r="AT47" s="5"/>
      <c r="AU47" s="5"/>
      <c r="AV47" s="5"/>
      <c r="AW47" s="5"/>
      <c r="BB47" s="55">
        <v>2.6388888888888899E-2</v>
      </c>
    </row>
    <row r="48" spans="2:54" x14ac:dyDescent="0.25">
      <c r="B48" s="5">
        <v>10.7</v>
      </c>
      <c r="C48" s="5">
        <v>85</v>
      </c>
      <c r="D48" s="5">
        <v>8.3000000000000007</v>
      </c>
      <c r="E48" s="5">
        <v>10.7</v>
      </c>
      <c r="F48" s="5">
        <v>3.2</v>
      </c>
      <c r="G48" s="5">
        <v>7.9</v>
      </c>
      <c r="H48" s="5">
        <v>990.9</v>
      </c>
      <c r="I48" s="5">
        <v>0</v>
      </c>
      <c r="J48" s="5">
        <v>0</v>
      </c>
      <c r="K48" s="5">
        <v>1</v>
      </c>
      <c r="L48" s="5">
        <v>0.5</v>
      </c>
      <c r="M48" s="5">
        <v>0.5</v>
      </c>
      <c r="N48">
        <v>119.1</v>
      </c>
      <c r="O48">
        <v>119.1</v>
      </c>
      <c r="P48">
        <v>10.5</v>
      </c>
      <c r="Q48">
        <v>11</v>
      </c>
      <c r="R48" s="54">
        <v>2.70833333333333E-2</v>
      </c>
      <c r="T48" s="93"/>
      <c r="U48" s="96"/>
      <c r="V48" s="92">
        <f t="shared" si="0"/>
        <v>1</v>
      </c>
      <c r="W48" s="96"/>
      <c r="X48" s="93"/>
      <c r="Z48" s="5"/>
      <c r="AA48"/>
      <c r="AC48" s="5"/>
      <c r="AD48" s="54">
        <v>2.70833333333333E-2</v>
      </c>
      <c r="AL48" s="5"/>
      <c r="AM48" s="5"/>
      <c r="AN48" s="5"/>
      <c r="AQ48" s="5"/>
      <c r="AS48" s="5"/>
      <c r="AT48" s="5"/>
      <c r="AU48" s="5"/>
      <c r="AV48" s="5"/>
      <c r="AW48" s="5"/>
      <c r="BB48" s="55">
        <v>2.70833333333333E-2</v>
      </c>
    </row>
    <row r="49" spans="2:54" x14ac:dyDescent="0.25">
      <c r="B49" s="5">
        <v>10.7</v>
      </c>
      <c r="C49" s="5">
        <v>85</v>
      </c>
      <c r="D49" s="5">
        <v>8.3000000000000007</v>
      </c>
      <c r="E49" s="5">
        <v>10.7</v>
      </c>
      <c r="F49" s="5">
        <v>5.4</v>
      </c>
      <c r="G49" s="5">
        <v>7.2</v>
      </c>
      <c r="H49" s="5">
        <v>990.9</v>
      </c>
      <c r="I49" s="5">
        <v>0</v>
      </c>
      <c r="J49" s="5">
        <v>0</v>
      </c>
      <c r="K49" s="5">
        <v>1</v>
      </c>
      <c r="L49" s="5">
        <v>0.5</v>
      </c>
      <c r="M49" s="5">
        <v>0.5</v>
      </c>
      <c r="N49">
        <v>119.1</v>
      </c>
      <c r="O49">
        <v>119.1</v>
      </c>
      <c r="P49">
        <v>10.5</v>
      </c>
      <c r="Q49">
        <v>10.8</v>
      </c>
      <c r="R49" s="54">
        <v>2.7777777777777801E-2</v>
      </c>
      <c r="T49" s="93"/>
      <c r="U49" s="96"/>
      <c r="V49" s="92">
        <f t="shared" si="0"/>
        <v>1</v>
      </c>
      <c r="W49" s="96"/>
      <c r="X49" s="93"/>
      <c r="Z49" s="5"/>
      <c r="AA49"/>
      <c r="AC49" s="5">
        <v>21</v>
      </c>
      <c r="AD49" s="54">
        <v>2.7777777777777801E-2</v>
      </c>
      <c r="AL49" s="5"/>
      <c r="AM49" s="5"/>
      <c r="AN49" s="5"/>
      <c r="AQ49" s="5"/>
      <c r="AS49" s="5"/>
      <c r="AT49" s="5"/>
      <c r="AU49" s="5"/>
      <c r="AV49" s="5"/>
      <c r="AW49" s="5"/>
      <c r="BB49" s="55">
        <v>2.7777777777777801E-2</v>
      </c>
    </row>
    <row r="50" spans="2:54" x14ac:dyDescent="0.25">
      <c r="B50" s="5">
        <v>10.6</v>
      </c>
      <c r="C50" s="5">
        <v>85</v>
      </c>
      <c r="D50" s="5">
        <v>8.1999999999999993</v>
      </c>
      <c r="E50" s="5">
        <v>10.6</v>
      </c>
      <c r="F50" s="5">
        <v>3.2</v>
      </c>
      <c r="G50" s="5">
        <v>3.2</v>
      </c>
      <c r="H50" s="5">
        <v>990.8</v>
      </c>
      <c r="I50" s="5">
        <v>0</v>
      </c>
      <c r="J50" s="5">
        <v>0</v>
      </c>
      <c r="K50" s="5">
        <v>1</v>
      </c>
      <c r="L50" s="5">
        <v>0.5</v>
      </c>
      <c r="M50" s="5">
        <v>0.5</v>
      </c>
      <c r="N50">
        <v>119.1</v>
      </c>
      <c r="O50">
        <v>119.1</v>
      </c>
      <c r="P50">
        <v>10.5</v>
      </c>
      <c r="Q50">
        <v>10.8</v>
      </c>
      <c r="R50" s="54">
        <v>2.8472222222222201E-2</v>
      </c>
      <c r="T50" s="93"/>
      <c r="U50" s="96"/>
      <c r="V50" s="92">
        <f t="shared" si="0"/>
        <v>1</v>
      </c>
      <c r="W50" s="96"/>
      <c r="X50" s="93"/>
      <c r="Z50" s="5"/>
      <c r="AA50"/>
      <c r="AC50" s="5"/>
      <c r="AD50" s="54">
        <v>2.8472222222222201E-2</v>
      </c>
      <c r="AL50" s="5"/>
      <c r="AM50" s="5"/>
      <c r="AN50" s="5"/>
      <c r="AQ50" s="5"/>
      <c r="AS50" s="5"/>
      <c r="AT50" s="5"/>
      <c r="AU50" s="5"/>
      <c r="AV50" s="5"/>
      <c r="AW50" s="5"/>
      <c r="BB50" s="55">
        <v>2.8472222222222201E-2</v>
      </c>
    </row>
    <row r="51" spans="2:54" x14ac:dyDescent="0.25">
      <c r="B51" s="5">
        <v>10.6</v>
      </c>
      <c r="C51" s="5">
        <v>84</v>
      </c>
      <c r="D51" s="5">
        <v>8</v>
      </c>
      <c r="E51" s="5">
        <v>10.6</v>
      </c>
      <c r="F51" s="5">
        <v>6.5</v>
      </c>
      <c r="G51" s="5">
        <v>7.6</v>
      </c>
      <c r="H51" s="5">
        <v>990.8</v>
      </c>
      <c r="I51" s="5">
        <v>0</v>
      </c>
      <c r="J51" s="5">
        <v>0</v>
      </c>
      <c r="K51" s="5">
        <v>1</v>
      </c>
      <c r="L51" s="5">
        <v>0.5</v>
      </c>
      <c r="M51" s="5">
        <v>0.5</v>
      </c>
      <c r="N51">
        <v>119.1</v>
      </c>
      <c r="O51">
        <v>119.1</v>
      </c>
      <c r="P51">
        <v>10.5</v>
      </c>
      <c r="Q51">
        <v>10.8</v>
      </c>
      <c r="R51" s="54">
        <v>2.9166666666666698E-2</v>
      </c>
      <c r="T51" s="93"/>
      <c r="U51" s="96"/>
      <c r="V51" s="92">
        <f t="shared" si="0"/>
        <v>1</v>
      </c>
      <c r="W51" s="96"/>
      <c r="X51" s="93"/>
      <c r="Z51" s="5"/>
      <c r="AA51"/>
      <c r="AC51" s="5">
        <v>22</v>
      </c>
      <c r="AD51" s="54">
        <v>2.9166666666666698E-2</v>
      </c>
      <c r="AL51" s="5"/>
      <c r="AM51" s="5"/>
      <c r="AN51" s="5"/>
      <c r="AQ51" s="5"/>
      <c r="AS51" s="5"/>
      <c r="AT51" s="5"/>
      <c r="AU51" s="5"/>
      <c r="AV51" s="5"/>
      <c r="AW51" s="5"/>
      <c r="BB51" s="55">
        <v>2.9166666666666698E-2</v>
      </c>
    </row>
    <row r="52" spans="2:54" x14ac:dyDescent="0.25">
      <c r="B52" s="5">
        <v>10.6</v>
      </c>
      <c r="C52" s="5">
        <v>84</v>
      </c>
      <c r="D52" s="5">
        <v>8</v>
      </c>
      <c r="E52" s="5">
        <v>10.6</v>
      </c>
      <c r="F52" s="5">
        <v>3.6</v>
      </c>
      <c r="G52" s="5">
        <v>4.3</v>
      </c>
      <c r="H52" s="5">
        <v>990.7</v>
      </c>
      <c r="I52" s="5">
        <v>0</v>
      </c>
      <c r="J52" s="5">
        <v>0</v>
      </c>
      <c r="K52" s="5">
        <v>1</v>
      </c>
      <c r="L52" s="5">
        <v>0.5</v>
      </c>
      <c r="M52" s="5">
        <v>0.5</v>
      </c>
      <c r="N52">
        <v>119.1</v>
      </c>
      <c r="O52">
        <v>119.1</v>
      </c>
      <c r="P52">
        <v>10.5</v>
      </c>
      <c r="Q52">
        <v>10.8</v>
      </c>
      <c r="R52" s="54">
        <v>2.9861111111111099E-2</v>
      </c>
      <c r="T52" s="93"/>
      <c r="U52" s="96"/>
      <c r="V52" s="92">
        <f t="shared" si="0"/>
        <v>1</v>
      </c>
      <c r="W52" s="96"/>
      <c r="X52" s="93"/>
      <c r="Z52" s="5"/>
      <c r="AA52"/>
      <c r="AC52" s="5"/>
      <c r="AD52" s="54">
        <v>2.9861111111111099E-2</v>
      </c>
      <c r="AL52" s="5"/>
      <c r="AM52" s="5"/>
      <c r="AN52" s="5"/>
      <c r="AQ52" s="5"/>
      <c r="AS52" s="5"/>
      <c r="AT52" s="5"/>
      <c r="AU52" s="5"/>
      <c r="AV52" s="5"/>
      <c r="AW52" s="5"/>
      <c r="BB52" s="55">
        <v>2.9861111111111099E-2</v>
      </c>
    </row>
    <row r="53" spans="2:54" x14ac:dyDescent="0.25">
      <c r="B53" s="5">
        <v>10.6</v>
      </c>
      <c r="C53" s="5">
        <v>84</v>
      </c>
      <c r="D53" s="5">
        <v>8</v>
      </c>
      <c r="E53" s="5">
        <v>10.6</v>
      </c>
      <c r="F53" s="5">
        <v>5.8</v>
      </c>
      <c r="G53" s="5">
        <v>6.5</v>
      </c>
      <c r="H53" s="5">
        <v>990.8</v>
      </c>
      <c r="I53" s="5">
        <v>0</v>
      </c>
      <c r="J53" s="5">
        <v>0</v>
      </c>
      <c r="K53" s="5">
        <v>1</v>
      </c>
      <c r="L53" s="5">
        <v>0.5</v>
      </c>
      <c r="M53" s="5">
        <v>0.5</v>
      </c>
      <c r="N53">
        <v>119.1</v>
      </c>
      <c r="O53">
        <v>119.1</v>
      </c>
      <c r="P53">
        <v>10.5</v>
      </c>
      <c r="Q53">
        <v>10.8</v>
      </c>
      <c r="R53" s="54">
        <v>3.05555555555556E-2</v>
      </c>
      <c r="T53" s="93"/>
      <c r="U53" s="96"/>
      <c r="V53" s="92">
        <f t="shared" si="0"/>
        <v>1</v>
      </c>
      <c r="W53" s="96"/>
      <c r="X53" s="93"/>
      <c r="Z53" s="5"/>
      <c r="AA53"/>
      <c r="AC53" s="5">
        <v>23</v>
      </c>
      <c r="AD53" s="54">
        <v>3.05555555555556E-2</v>
      </c>
      <c r="AL53" s="5"/>
      <c r="AM53" s="5"/>
      <c r="AN53" s="5"/>
      <c r="AQ53" s="5"/>
      <c r="AS53" s="5"/>
      <c r="AT53" s="5"/>
      <c r="AU53" s="5"/>
      <c r="AV53" s="5"/>
      <c r="AW53" s="5"/>
      <c r="BB53" s="55">
        <v>3.05555555555556E-2</v>
      </c>
    </row>
    <row r="54" spans="2:54" x14ac:dyDescent="0.25">
      <c r="B54" s="5">
        <v>10.6</v>
      </c>
      <c r="C54" s="5">
        <v>85</v>
      </c>
      <c r="D54" s="5">
        <v>8.1999999999999993</v>
      </c>
      <c r="E54" s="5">
        <v>10.6</v>
      </c>
      <c r="F54" s="5">
        <v>2.9</v>
      </c>
      <c r="G54" s="5">
        <v>7.2</v>
      </c>
      <c r="H54" s="5">
        <v>991.1</v>
      </c>
      <c r="I54" s="5">
        <v>0</v>
      </c>
      <c r="J54" s="5">
        <v>0</v>
      </c>
      <c r="K54" s="5">
        <v>1</v>
      </c>
      <c r="L54" s="5">
        <v>0.5</v>
      </c>
      <c r="M54" s="5">
        <v>0.5</v>
      </c>
      <c r="N54">
        <v>119.1</v>
      </c>
      <c r="O54">
        <v>119.1</v>
      </c>
      <c r="P54">
        <v>10.5</v>
      </c>
      <c r="Q54">
        <v>10.8</v>
      </c>
      <c r="R54" s="54">
        <v>3.125E-2</v>
      </c>
      <c r="T54" s="93"/>
      <c r="U54" s="96"/>
      <c r="V54" s="92">
        <f t="shared" si="0"/>
        <v>1</v>
      </c>
      <c r="W54" s="96"/>
      <c r="X54" s="93"/>
      <c r="Z54" s="5"/>
      <c r="AA54"/>
      <c r="AC54" s="5"/>
      <c r="AD54" s="54">
        <v>3.125E-2</v>
      </c>
      <c r="AL54" s="5"/>
      <c r="AM54" s="5"/>
      <c r="AN54" s="5"/>
      <c r="AQ54" s="5"/>
      <c r="AS54" s="5"/>
      <c r="AT54" s="5"/>
      <c r="AU54" s="5"/>
      <c r="AV54" s="5"/>
      <c r="AW54" s="5"/>
      <c r="BB54" s="55">
        <v>3.125E-2</v>
      </c>
    </row>
    <row r="55" spans="2:54" x14ac:dyDescent="0.25">
      <c r="B55" s="5">
        <v>10.5</v>
      </c>
      <c r="C55" s="5">
        <v>85</v>
      </c>
      <c r="D55" s="5">
        <v>8.1</v>
      </c>
      <c r="E55" s="5">
        <v>10.5</v>
      </c>
      <c r="F55" s="5">
        <v>5</v>
      </c>
      <c r="G55" s="5">
        <v>6.8</v>
      </c>
      <c r="H55" s="5">
        <v>991.1</v>
      </c>
      <c r="I55" s="5">
        <v>0</v>
      </c>
      <c r="J55" s="5">
        <v>0</v>
      </c>
      <c r="K55" s="5">
        <v>1</v>
      </c>
      <c r="L55" s="5">
        <v>0.5</v>
      </c>
      <c r="M55" s="5">
        <v>0.5</v>
      </c>
      <c r="N55">
        <v>119.1</v>
      </c>
      <c r="O55">
        <v>119.1</v>
      </c>
      <c r="P55">
        <v>10.4</v>
      </c>
      <c r="Q55">
        <v>10.7</v>
      </c>
      <c r="R55" s="54">
        <v>3.19444444444444E-2</v>
      </c>
      <c r="T55" s="93"/>
      <c r="U55" s="96"/>
      <c r="V55" s="92">
        <f t="shared" si="0"/>
        <v>1</v>
      </c>
      <c r="W55" s="96"/>
      <c r="X55" s="93"/>
      <c r="Z55" s="5"/>
      <c r="AA55"/>
      <c r="AC55" s="5">
        <v>24</v>
      </c>
      <c r="AD55" s="54">
        <v>3.19444444444444E-2</v>
      </c>
      <c r="AL55" s="5"/>
      <c r="AM55" s="5"/>
      <c r="AN55" s="5"/>
      <c r="AQ55" s="5"/>
      <c r="AS55" s="5"/>
      <c r="AT55" s="5"/>
      <c r="AU55" s="5"/>
      <c r="AV55" s="5"/>
      <c r="AW55" s="5"/>
      <c r="BB55" s="55">
        <v>3.19444444444444E-2</v>
      </c>
    </row>
    <row r="56" spans="2:54" x14ac:dyDescent="0.25">
      <c r="B56" s="5">
        <v>10.5</v>
      </c>
      <c r="C56" s="5">
        <v>85</v>
      </c>
      <c r="D56" s="5">
        <v>8.1</v>
      </c>
      <c r="E56" s="5">
        <v>10.5</v>
      </c>
      <c r="F56" s="5">
        <v>7.6</v>
      </c>
      <c r="G56" s="5">
        <v>7.6</v>
      </c>
      <c r="H56" s="5">
        <v>990.9</v>
      </c>
      <c r="I56" s="5">
        <v>0</v>
      </c>
      <c r="J56" s="5">
        <v>0</v>
      </c>
      <c r="K56" s="5">
        <v>1</v>
      </c>
      <c r="L56" s="5">
        <v>0.5</v>
      </c>
      <c r="M56" s="5">
        <v>0.5</v>
      </c>
      <c r="N56">
        <v>119.1</v>
      </c>
      <c r="O56">
        <v>119.1</v>
      </c>
      <c r="P56">
        <v>10.4</v>
      </c>
      <c r="Q56">
        <v>10.7</v>
      </c>
      <c r="R56" s="54">
        <v>3.2638888888888898E-2</v>
      </c>
      <c r="T56" s="93"/>
      <c r="U56" s="96"/>
      <c r="V56" s="92">
        <f t="shared" si="0"/>
        <v>1</v>
      </c>
      <c r="W56" s="96"/>
      <c r="X56" s="93"/>
      <c r="Z56" s="5"/>
      <c r="AA56"/>
      <c r="AC56" s="5"/>
      <c r="AD56" s="54">
        <v>3.2638888888888898E-2</v>
      </c>
      <c r="AL56" s="5"/>
      <c r="AM56" s="5"/>
      <c r="AN56" s="5"/>
      <c r="AQ56" s="5"/>
      <c r="AS56" s="5"/>
      <c r="AT56" s="5"/>
      <c r="AU56" s="5"/>
      <c r="AV56" s="5"/>
      <c r="AW56" s="5"/>
      <c r="BB56" s="55">
        <v>3.2638888888888898E-2</v>
      </c>
    </row>
    <row r="57" spans="2:54" x14ac:dyDescent="0.25">
      <c r="B57" s="5">
        <v>10.5</v>
      </c>
      <c r="C57" s="5">
        <v>85</v>
      </c>
      <c r="D57" s="5">
        <v>8.1</v>
      </c>
      <c r="E57" s="5">
        <v>10.5</v>
      </c>
      <c r="F57" s="5">
        <v>8.3000000000000007</v>
      </c>
      <c r="G57" s="5">
        <v>8.3000000000000007</v>
      </c>
      <c r="H57" s="5">
        <v>990.9</v>
      </c>
      <c r="I57" s="5">
        <v>0</v>
      </c>
      <c r="J57" s="5">
        <v>0</v>
      </c>
      <c r="K57" s="5">
        <v>1</v>
      </c>
      <c r="L57" s="5">
        <v>0.5</v>
      </c>
      <c r="M57" s="5">
        <v>0.5</v>
      </c>
      <c r="N57">
        <v>119.1</v>
      </c>
      <c r="O57">
        <v>119.1</v>
      </c>
      <c r="P57">
        <v>10.4</v>
      </c>
      <c r="Q57">
        <v>10.7</v>
      </c>
      <c r="R57" s="54">
        <v>3.3333333333333298E-2</v>
      </c>
      <c r="T57" s="93"/>
      <c r="U57" s="96"/>
      <c r="V57" s="92">
        <f t="shared" si="0"/>
        <v>1</v>
      </c>
      <c r="W57" s="96"/>
      <c r="X57" s="93"/>
      <c r="Z57" s="5"/>
      <c r="AA57"/>
      <c r="AC57" s="5">
        <v>25</v>
      </c>
      <c r="AD57" s="54">
        <v>3.3333333333333298E-2</v>
      </c>
      <c r="AL57" s="5"/>
      <c r="AM57" s="5"/>
      <c r="AN57" s="5"/>
      <c r="AQ57" s="5"/>
      <c r="AS57" s="5"/>
      <c r="AT57" s="5"/>
      <c r="AU57" s="5"/>
      <c r="AV57" s="5"/>
      <c r="AW57" s="5"/>
      <c r="BB57" s="55">
        <v>3.3333333333333298E-2</v>
      </c>
    </row>
    <row r="58" spans="2:54" x14ac:dyDescent="0.25">
      <c r="B58" s="5">
        <v>10.5</v>
      </c>
      <c r="C58" s="5">
        <v>85</v>
      </c>
      <c r="D58" s="5">
        <v>8.1</v>
      </c>
      <c r="E58" s="5">
        <v>10.5</v>
      </c>
      <c r="F58" s="5">
        <v>3.6</v>
      </c>
      <c r="G58" s="5">
        <v>6.1</v>
      </c>
      <c r="H58" s="5">
        <v>990.7</v>
      </c>
      <c r="I58" s="5">
        <v>0</v>
      </c>
      <c r="J58" s="5">
        <v>0</v>
      </c>
      <c r="K58" s="5">
        <v>1</v>
      </c>
      <c r="L58" s="5">
        <v>0.5</v>
      </c>
      <c r="M58" s="5">
        <v>0.5</v>
      </c>
      <c r="N58">
        <v>119.1</v>
      </c>
      <c r="O58">
        <v>119.1</v>
      </c>
      <c r="P58">
        <v>10.4</v>
      </c>
      <c r="Q58">
        <v>10.7</v>
      </c>
      <c r="R58" s="54">
        <v>3.4027777777777803E-2</v>
      </c>
      <c r="T58" s="93"/>
      <c r="U58" s="96"/>
      <c r="V58" s="92">
        <f t="shared" si="0"/>
        <v>1</v>
      </c>
      <c r="W58" s="96"/>
      <c r="X58" s="93"/>
      <c r="Z58" s="5"/>
      <c r="AA58"/>
      <c r="AC58" s="5"/>
      <c r="AD58" s="54">
        <v>3.4027777777777803E-2</v>
      </c>
      <c r="AL58" s="5"/>
      <c r="AM58" s="5"/>
      <c r="AN58" s="5"/>
      <c r="AQ58" s="5"/>
      <c r="AS58" s="5"/>
      <c r="AT58" s="5"/>
      <c r="AU58" s="5"/>
      <c r="AV58" s="5"/>
      <c r="AW58" s="5"/>
      <c r="BB58" s="55">
        <v>3.4027777777777803E-2</v>
      </c>
    </row>
    <row r="59" spans="2:54" x14ac:dyDescent="0.25">
      <c r="B59" s="5">
        <v>10.5</v>
      </c>
      <c r="C59" s="5">
        <v>85</v>
      </c>
      <c r="D59" s="5">
        <v>8.1</v>
      </c>
      <c r="E59" s="5">
        <v>10.5</v>
      </c>
      <c r="F59" s="5">
        <v>4.3</v>
      </c>
      <c r="G59" s="5">
        <v>6.8</v>
      </c>
      <c r="H59" s="5">
        <v>990.8</v>
      </c>
      <c r="I59" s="5">
        <v>0</v>
      </c>
      <c r="J59" s="5">
        <v>0</v>
      </c>
      <c r="K59" s="5">
        <v>1</v>
      </c>
      <c r="L59" s="5">
        <v>0.5</v>
      </c>
      <c r="M59" s="5">
        <v>0.5</v>
      </c>
      <c r="N59">
        <v>119.1</v>
      </c>
      <c r="O59">
        <v>119.1</v>
      </c>
      <c r="P59">
        <v>10.4</v>
      </c>
      <c r="Q59">
        <v>10.7</v>
      </c>
      <c r="R59" s="54">
        <v>3.4722222222222203E-2</v>
      </c>
      <c r="T59" s="93"/>
      <c r="U59" s="96"/>
      <c r="V59" s="92">
        <f t="shared" si="0"/>
        <v>1</v>
      </c>
      <c r="W59" s="96"/>
      <c r="X59" s="93"/>
      <c r="Z59" s="5"/>
      <c r="AA59"/>
      <c r="AC59" s="5">
        <v>26</v>
      </c>
      <c r="AD59" s="54">
        <v>3.4722222222222203E-2</v>
      </c>
      <c r="AL59" s="5"/>
      <c r="AM59" s="5"/>
      <c r="AN59" s="5"/>
      <c r="AQ59" s="5"/>
      <c r="AS59" s="5"/>
      <c r="AT59" s="5"/>
      <c r="AU59" s="5"/>
      <c r="AV59" s="5"/>
      <c r="AW59" s="5"/>
      <c r="BB59" s="55">
        <v>3.4722222222222203E-2</v>
      </c>
    </row>
    <row r="60" spans="2:54" x14ac:dyDescent="0.25">
      <c r="B60" s="5">
        <v>10.6</v>
      </c>
      <c r="C60" s="5">
        <v>85</v>
      </c>
      <c r="D60" s="5">
        <v>8.1999999999999993</v>
      </c>
      <c r="E60" s="5">
        <v>10.6</v>
      </c>
      <c r="F60" s="5">
        <v>4.3</v>
      </c>
      <c r="G60" s="5">
        <v>9.4</v>
      </c>
      <c r="H60" s="5">
        <v>991</v>
      </c>
      <c r="I60" s="5">
        <v>0</v>
      </c>
      <c r="J60" s="5">
        <v>0</v>
      </c>
      <c r="K60" s="5">
        <v>1</v>
      </c>
      <c r="L60" s="5">
        <v>0.5</v>
      </c>
      <c r="M60" s="5">
        <v>0.5</v>
      </c>
      <c r="N60">
        <v>119.1</v>
      </c>
      <c r="O60">
        <v>119.1</v>
      </c>
      <c r="P60">
        <v>10.4</v>
      </c>
      <c r="Q60">
        <v>10.7</v>
      </c>
      <c r="R60" s="54">
        <v>3.54166666666667E-2</v>
      </c>
      <c r="T60" s="93"/>
      <c r="U60" s="96"/>
      <c r="V60" s="92">
        <f t="shared" si="0"/>
        <v>1</v>
      </c>
      <c r="W60" s="96"/>
      <c r="X60" s="93"/>
      <c r="Z60" s="5"/>
      <c r="AA60"/>
      <c r="AC60" s="5"/>
      <c r="AD60" s="54">
        <v>3.54166666666667E-2</v>
      </c>
      <c r="AL60" s="5"/>
      <c r="AM60" s="5"/>
      <c r="AN60" s="5"/>
      <c r="AQ60" s="5"/>
      <c r="AS60" s="5"/>
      <c r="AT60" s="5"/>
      <c r="AU60" s="5"/>
      <c r="AV60" s="5"/>
      <c r="AW60" s="5"/>
      <c r="BB60" s="55">
        <v>3.54166666666667E-2</v>
      </c>
    </row>
    <row r="61" spans="2:54" x14ac:dyDescent="0.25">
      <c r="B61" s="5">
        <v>10.6</v>
      </c>
      <c r="C61" s="5">
        <v>85</v>
      </c>
      <c r="D61" s="5">
        <v>8.1999999999999993</v>
      </c>
      <c r="E61" s="5">
        <v>10.6</v>
      </c>
      <c r="F61" s="5">
        <v>4.3</v>
      </c>
      <c r="G61" s="5">
        <v>7.2</v>
      </c>
      <c r="H61" s="5">
        <v>990.7</v>
      </c>
      <c r="I61" s="5">
        <v>0</v>
      </c>
      <c r="J61" s="5">
        <v>0</v>
      </c>
      <c r="K61" s="5">
        <v>1</v>
      </c>
      <c r="L61" s="5">
        <v>0.5</v>
      </c>
      <c r="M61" s="5">
        <v>0.5</v>
      </c>
      <c r="N61">
        <v>119.1</v>
      </c>
      <c r="O61">
        <v>119.1</v>
      </c>
      <c r="P61">
        <v>10.3</v>
      </c>
      <c r="Q61">
        <v>10.7</v>
      </c>
      <c r="R61" s="54">
        <v>3.6111111111111101E-2</v>
      </c>
      <c r="T61" s="93"/>
      <c r="U61" s="96"/>
      <c r="V61" s="92">
        <f t="shared" si="0"/>
        <v>1</v>
      </c>
      <c r="W61" s="96"/>
      <c r="X61" s="93"/>
      <c r="Z61" s="5"/>
      <c r="AA61"/>
      <c r="AC61" s="5">
        <v>27</v>
      </c>
      <c r="AD61" s="54">
        <v>3.6111111111111101E-2</v>
      </c>
      <c r="AL61" s="5"/>
      <c r="AM61" s="5"/>
      <c r="AN61" s="5"/>
      <c r="AQ61" s="5"/>
      <c r="AS61" s="5"/>
      <c r="AT61" s="5"/>
      <c r="AU61" s="5"/>
      <c r="AV61" s="5"/>
      <c r="AW61" s="5"/>
      <c r="BB61" s="55">
        <v>3.6111111111111101E-2</v>
      </c>
    </row>
    <row r="62" spans="2:54" x14ac:dyDescent="0.25">
      <c r="B62" s="5">
        <v>10.6</v>
      </c>
      <c r="C62" s="5">
        <v>86</v>
      </c>
      <c r="D62" s="5">
        <v>8.4</v>
      </c>
      <c r="E62" s="5">
        <v>10.6</v>
      </c>
      <c r="F62" s="5">
        <v>10.4</v>
      </c>
      <c r="G62" s="5">
        <v>10.8</v>
      </c>
      <c r="H62" s="5">
        <v>990.9</v>
      </c>
      <c r="I62" s="5">
        <v>0</v>
      </c>
      <c r="J62" s="5">
        <v>0</v>
      </c>
      <c r="K62" s="5">
        <v>1</v>
      </c>
      <c r="L62" s="5">
        <v>0.5</v>
      </c>
      <c r="M62" s="5">
        <v>0.5</v>
      </c>
      <c r="N62">
        <v>119.1</v>
      </c>
      <c r="O62">
        <v>119.1</v>
      </c>
      <c r="P62">
        <v>10.3</v>
      </c>
      <c r="Q62">
        <v>10.7</v>
      </c>
      <c r="R62" s="54">
        <v>3.6805555555555598E-2</v>
      </c>
      <c r="T62" s="93"/>
      <c r="U62" s="96"/>
      <c r="V62" s="92">
        <f t="shared" si="0"/>
        <v>1</v>
      </c>
      <c r="W62" s="96"/>
      <c r="X62" s="93"/>
      <c r="Z62" s="5"/>
      <c r="AA62"/>
      <c r="AC62" s="5"/>
      <c r="AD62" s="54">
        <v>3.6805555555555598E-2</v>
      </c>
      <c r="AL62" s="5"/>
      <c r="AM62" s="5"/>
      <c r="AN62" s="5"/>
      <c r="AQ62" s="5"/>
      <c r="AS62" s="5"/>
      <c r="AT62" s="5"/>
      <c r="AU62" s="5"/>
      <c r="AV62" s="5"/>
      <c r="AW62" s="5"/>
      <c r="BB62" s="55">
        <v>3.6805555555555598E-2</v>
      </c>
    </row>
    <row r="63" spans="2:54" x14ac:dyDescent="0.25">
      <c r="B63" s="5">
        <v>10.6</v>
      </c>
      <c r="C63" s="5">
        <v>86</v>
      </c>
      <c r="D63" s="5">
        <v>8.4</v>
      </c>
      <c r="E63" s="5">
        <v>10.6</v>
      </c>
      <c r="F63" s="5">
        <v>6.8</v>
      </c>
      <c r="G63" s="5">
        <v>7.9</v>
      </c>
      <c r="H63" s="5">
        <v>991</v>
      </c>
      <c r="I63" s="5">
        <v>0</v>
      </c>
      <c r="J63" s="5">
        <v>0</v>
      </c>
      <c r="K63" s="5">
        <v>1</v>
      </c>
      <c r="L63" s="5">
        <v>0.5</v>
      </c>
      <c r="M63" s="5">
        <v>0.5</v>
      </c>
      <c r="N63">
        <v>119.1</v>
      </c>
      <c r="O63">
        <v>119.1</v>
      </c>
      <c r="P63">
        <v>10.3</v>
      </c>
      <c r="Q63">
        <v>10.6</v>
      </c>
      <c r="R63" s="54">
        <v>3.7499999999999999E-2</v>
      </c>
      <c r="T63" s="93"/>
      <c r="U63" s="96"/>
      <c r="V63" s="92">
        <f t="shared" si="0"/>
        <v>1</v>
      </c>
      <c r="W63" s="96"/>
      <c r="X63" s="93"/>
      <c r="Z63" s="5"/>
      <c r="AA63"/>
      <c r="AC63" s="5">
        <v>28</v>
      </c>
      <c r="AD63" s="54">
        <v>3.7499999999999999E-2</v>
      </c>
      <c r="AL63" s="5"/>
      <c r="AM63" s="5"/>
      <c r="AN63" s="5"/>
      <c r="AQ63" s="5"/>
      <c r="AS63" s="5"/>
      <c r="AT63" s="5"/>
      <c r="AU63" s="5"/>
      <c r="AV63" s="5"/>
      <c r="AW63" s="5"/>
      <c r="BB63" s="55">
        <v>3.7499999999999999E-2</v>
      </c>
    </row>
    <row r="64" spans="2:54" x14ac:dyDescent="0.25">
      <c r="B64" s="5">
        <v>10.6</v>
      </c>
      <c r="C64" s="5">
        <v>86</v>
      </c>
      <c r="D64" s="5">
        <v>8.4</v>
      </c>
      <c r="E64" s="5">
        <v>10.6</v>
      </c>
      <c r="F64" s="5">
        <v>3.6</v>
      </c>
      <c r="G64" s="5">
        <v>7.6</v>
      </c>
      <c r="H64" s="5">
        <v>991</v>
      </c>
      <c r="I64" s="5">
        <v>0</v>
      </c>
      <c r="J64" s="5">
        <v>0</v>
      </c>
      <c r="K64" s="5">
        <v>0.5</v>
      </c>
      <c r="L64" s="5">
        <v>0.5</v>
      </c>
      <c r="M64" s="5">
        <v>0.5</v>
      </c>
      <c r="N64">
        <v>119.1</v>
      </c>
      <c r="O64">
        <v>119.1</v>
      </c>
      <c r="P64">
        <v>10.3</v>
      </c>
      <c r="Q64">
        <v>10.6</v>
      </c>
      <c r="R64" s="54">
        <v>3.8194444444444399E-2</v>
      </c>
      <c r="T64" s="93"/>
      <c r="U64" s="96"/>
      <c r="V64" s="92">
        <f t="shared" si="0"/>
        <v>1</v>
      </c>
      <c r="W64" s="96"/>
      <c r="X64" s="93"/>
      <c r="Z64" s="5"/>
      <c r="AA64"/>
      <c r="AC64" s="5"/>
      <c r="AD64" s="54">
        <v>3.8194444444444399E-2</v>
      </c>
      <c r="AL64" s="5"/>
      <c r="AM64" s="5"/>
      <c r="AN64" s="5"/>
      <c r="AQ64" s="5"/>
      <c r="AS64" s="5"/>
      <c r="AT64" s="5"/>
      <c r="AU64" s="5"/>
      <c r="AV64" s="5"/>
      <c r="AW64" s="5"/>
      <c r="BB64" s="55">
        <v>3.8194444444444399E-2</v>
      </c>
    </row>
    <row r="65" spans="2:54" x14ac:dyDescent="0.25">
      <c r="B65" s="5">
        <v>10.7</v>
      </c>
      <c r="C65" s="5">
        <v>86</v>
      </c>
      <c r="D65" s="5">
        <v>8.5</v>
      </c>
      <c r="E65" s="5">
        <v>10.7</v>
      </c>
      <c r="F65" s="5">
        <v>9.4</v>
      </c>
      <c r="G65" s="5">
        <v>9.6999999999999993</v>
      </c>
      <c r="H65" s="5">
        <v>990.9</v>
      </c>
      <c r="I65" s="5">
        <v>0</v>
      </c>
      <c r="J65" s="5">
        <v>0</v>
      </c>
      <c r="K65" s="5">
        <v>0.5</v>
      </c>
      <c r="L65" s="5">
        <v>0.5</v>
      </c>
      <c r="M65" s="5">
        <v>0.5</v>
      </c>
      <c r="N65">
        <v>119.1</v>
      </c>
      <c r="O65">
        <v>119.1</v>
      </c>
      <c r="P65">
        <v>10.3</v>
      </c>
      <c r="Q65">
        <v>10.6</v>
      </c>
      <c r="R65" s="54">
        <v>3.8888888888888903E-2</v>
      </c>
      <c r="T65" s="93"/>
      <c r="U65" s="96"/>
      <c r="V65" s="92">
        <f t="shared" si="0"/>
        <v>1</v>
      </c>
      <c r="W65" s="96"/>
      <c r="X65" s="93"/>
      <c r="Z65" s="5"/>
      <c r="AA65"/>
      <c r="AC65" s="5">
        <v>29</v>
      </c>
      <c r="AD65" s="54">
        <v>3.8888888888888903E-2</v>
      </c>
      <c r="AL65" s="5"/>
      <c r="AM65" s="5"/>
      <c r="AN65" s="5"/>
      <c r="AQ65" s="5"/>
      <c r="AS65" s="5"/>
      <c r="AT65" s="5"/>
      <c r="AU65" s="5"/>
      <c r="AV65" s="5"/>
      <c r="AW65" s="5"/>
      <c r="BB65" s="55">
        <v>3.8888888888888903E-2</v>
      </c>
    </row>
    <row r="66" spans="2:54" x14ac:dyDescent="0.25">
      <c r="B66" s="5">
        <v>10.7</v>
      </c>
      <c r="C66" s="5">
        <v>87</v>
      </c>
      <c r="D66" s="5">
        <v>8.6</v>
      </c>
      <c r="E66" s="5">
        <v>10.7</v>
      </c>
      <c r="F66" s="5">
        <v>7.6</v>
      </c>
      <c r="G66" s="5">
        <v>7.6</v>
      </c>
      <c r="H66" s="5">
        <v>991</v>
      </c>
      <c r="I66" s="5">
        <v>0</v>
      </c>
      <c r="J66" s="5">
        <v>0</v>
      </c>
      <c r="K66" s="5">
        <v>0.5</v>
      </c>
      <c r="L66" s="5">
        <v>0.5</v>
      </c>
      <c r="M66" s="5">
        <v>0.5</v>
      </c>
      <c r="N66">
        <v>119.1</v>
      </c>
      <c r="O66">
        <v>119.1</v>
      </c>
      <c r="P66">
        <v>10.3</v>
      </c>
      <c r="Q66">
        <v>10.6</v>
      </c>
      <c r="R66" s="54">
        <v>3.9583333333333297E-2</v>
      </c>
      <c r="T66" s="93"/>
      <c r="U66" s="96"/>
      <c r="V66" s="92">
        <f t="shared" si="0"/>
        <v>1</v>
      </c>
      <c r="W66" s="96"/>
      <c r="X66" s="93"/>
      <c r="Z66" s="5"/>
      <c r="AA66"/>
      <c r="AC66" s="5"/>
      <c r="AD66" s="54">
        <v>3.9583333333333297E-2</v>
      </c>
      <c r="AL66" s="5"/>
      <c r="AM66" s="5"/>
      <c r="AN66" s="5"/>
      <c r="AQ66" s="5"/>
      <c r="AS66" s="5"/>
      <c r="AT66" s="5"/>
      <c r="AU66" s="5"/>
      <c r="AV66" s="5"/>
      <c r="AW66" s="5"/>
      <c r="BB66" s="55">
        <v>3.9583333333333297E-2</v>
      </c>
    </row>
    <row r="67" spans="2:54" x14ac:dyDescent="0.25">
      <c r="B67" s="5">
        <v>10.7</v>
      </c>
      <c r="C67" s="5">
        <v>87</v>
      </c>
      <c r="D67" s="5">
        <v>8.6</v>
      </c>
      <c r="E67" s="5">
        <v>10.7</v>
      </c>
      <c r="F67" s="5">
        <v>4.3</v>
      </c>
      <c r="G67" s="5">
        <v>6.8</v>
      </c>
      <c r="H67" s="5">
        <v>991</v>
      </c>
      <c r="I67" s="5">
        <v>0</v>
      </c>
      <c r="J67" s="5">
        <v>0</v>
      </c>
      <c r="K67" s="5">
        <v>0.5</v>
      </c>
      <c r="L67" s="5">
        <v>0.5</v>
      </c>
      <c r="M67" s="5">
        <v>0.5</v>
      </c>
      <c r="N67">
        <v>119.1</v>
      </c>
      <c r="O67">
        <v>119.1</v>
      </c>
      <c r="P67">
        <v>10.199999999999999</v>
      </c>
      <c r="Q67">
        <v>10.6</v>
      </c>
      <c r="R67" s="54">
        <v>4.0277777777777801E-2</v>
      </c>
      <c r="T67" s="93"/>
      <c r="U67" s="96"/>
      <c r="V67" s="92">
        <f t="shared" si="0"/>
        <v>1</v>
      </c>
      <c r="W67" s="96"/>
      <c r="X67" s="93"/>
      <c r="Z67" s="5"/>
      <c r="AA67"/>
      <c r="AC67" s="5">
        <v>30</v>
      </c>
      <c r="AD67" s="54">
        <v>4.0277777777777801E-2</v>
      </c>
      <c r="AL67" s="5"/>
      <c r="AM67" s="5"/>
      <c r="AN67" s="5"/>
      <c r="AQ67" s="5"/>
      <c r="AS67" s="5"/>
      <c r="AT67" s="5"/>
      <c r="AU67" s="5"/>
      <c r="AV67" s="5"/>
      <c r="AW67" s="5"/>
      <c r="BB67" s="55">
        <v>4.0277777777777801E-2</v>
      </c>
    </row>
    <row r="68" spans="2:54" x14ac:dyDescent="0.25">
      <c r="B68" s="5">
        <v>10.8</v>
      </c>
      <c r="C68" s="5">
        <v>87</v>
      </c>
      <c r="D68" s="5">
        <v>8.6999999999999993</v>
      </c>
      <c r="E68" s="5">
        <v>10.8</v>
      </c>
      <c r="F68" s="5">
        <v>6.5</v>
      </c>
      <c r="G68" s="5">
        <v>7.6</v>
      </c>
      <c r="H68" s="5">
        <v>991</v>
      </c>
      <c r="I68" s="5">
        <v>0</v>
      </c>
      <c r="J68" s="5">
        <v>0</v>
      </c>
      <c r="K68" s="5">
        <v>0.5</v>
      </c>
      <c r="L68" s="5">
        <v>0.5</v>
      </c>
      <c r="M68" s="5">
        <v>0.5</v>
      </c>
      <c r="N68">
        <v>119.1</v>
      </c>
      <c r="O68">
        <v>119.1</v>
      </c>
      <c r="P68">
        <v>10.3</v>
      </c>
      <c r="Q68">
        <v>10.6</v>
      </c>
      <c r="R68" s="54">
        <v>4.0972222222222202E-2</v>
      </c>
      <c r="T68" s="93"/>
      <c r="U68" s="96"/>
      <c r="V68" s="92">
        <f t="shared" si="0"/>
        <v>1</v>
      </c>
      <c r="W68" s="96"/>
      <c r="X68" s="93"/>
      <c r="Z68" s="5"/>
      <c r="AA68"/>
      <c r="AC68" s="5"/>
      <c r="AD68" s="54">
        <v>4.0972222222222202E-2</v>
      </c>
      <c r="AL68" s="5"/>
      <c r="AM68" s="5"/>
      <c r="AN68" s="5"/>
      <c r="AQ68" s="5"/>
      <c r="AS68" s="5"/>
      <c r="AT68" s="5"/>
      <c r="AU68" s="5"/>
      <c r="AV68" s="5"/>
      <c r="AW68" s="5"/>
      <c r="BB68" s="55">
        <v>4.0972222222222202E-2</v>
      </c>
    </row>
    <row r="69" spans="2:54" x14ac:dyDescent="0.25">
      <c r="B69" s="5">
        <v>10.8</v>
      </c>
      <c r="C69" s="5">
        <v>86</v>
      </c>
      <c r="D69" s="5">
        <v>8.6</v>
      </c>
      <c r="E69" s="5">
        <v>10.8</v>
      </c>
      <c r="F69" s="5">
        <v>5.8</v>
      </c>
      <c r="G69" s="5">
        <v>8.3000000000000007</v>
      </c>
      <c r="H69" s="5">
        <v>991</v>
      </c>
      <c r="I69" s="5">
        <v>0</v>
      </c>
      <c r="J69" s="5">
        <v>0</v>
      </c>
      <c r="K69" s="5">
        <v>0.1</v>
      </c>
      <c r="L69" s="5">
        <v>0.5</v>
      </c>
      <c r="M69" s="5">
        <v>0.5</v>
      </c>
      <c r="N69">
        <v>119.1</v>
      </c>
      <c r="O69">
        <v>119.1</v>
      </c>
      <c r="P69">
        <v>10.199999999999999</v>
      </c>
      <c r="Q69">
        <v>10.6</v>
      </c>
      <c r="R69" s="54">
        <v>4.1666666666666699E-2</v>
      </c>
      <c r="T69" s="93"/>
      <c r="U69" s="96"/>
      <c r="V69" s="92">
        <f t="shared" si="0"/>
        <v>1</v>
      </c>
      <c r="W69" s="96"/>
      <c r="X69" s="93"/>
      <c r="Z69" s="5"/>
      <c r="AA69"/>
      <c r="AC69" s="5">
        <v>31</v>
      </c>
      <c r="AD69" s="54">
        <v>4.1666666666666699E-2</v>
      </c>
      <c r="AL69" s="5"/>
      <c r="AM69" s="5"/>
      <c r="AN69" s="5"/>
      <c r="AQ69" s="5"/>
      <c r="AS69" s="5"/>
      <c r="AT69" s="5"/>
      <c r="AU69" s="5"/>
      <c r="AV69" s="5"/>
      <c r="AW69" s="5"/>
      <c r="BB69" s="55">
        <v>4.1666666666666699E-2</v>
      </c>
    </row>
    <row r="70" spans="2:54" x14ac:dyDescent="0.25">
      <c r="B70" s="5">
        <v>10.8</v>
      </c>
      <c r="C70" s="5">
        <v>86</v>
      </c>
      <c r="D70" s="5">
        <v>8.6</v>
      </c>
      <c r="E70" s="5">
        <v>10.8</v>
      </c>
      <c r="F70" s="5">
        <v>2.9</v>
      </c>
      <c r="G70" s="5">
        <v>7.2</v>
      </c>
      <c r="H70" s="5">
        <v>991.1</v>
      </c>
      <c r="I70" s="5">
        <v>0</v>
      </c>
      <c r="J70" s="5">
        <v>0</v>
      </c>
      <c r="K70" s="5">
        <v>0.1</v>
      </c>
      <c r="L70" s="5">
        <v>0.5</v>
      </c>
      <c r="M70" s="5">
        <v>0.5</v>
      </c>
      <c r="N70">
        <v>119.1</v>
      </c>
      <c r="O70">
        <v>119.1</v>
      </c>
      <c r="P70">
        <v>10.3</v>
      </c>
      <c r="Q70">
        <v>10.6</v>
      </c>
      <c r="R70" s="54">
        <v>4.2361111111111099E-2</v>
      </c>
      <c r="T70" s="93"/>
      <c r="U70" s="96"/>
      <c r="V70" s="92">
        <f t="shared" si="0"/>
        <v>1</v>
      </c>
      <c r="W70" s="96"/>
      <c r="X70" s="93"/>
      <c r="Z70" s="5"/>
      <c r="AA70"/>
      <c r="AC70" s="5"/>
      <c r="AD70" s="54">
        <v>4.2361111111111099E-2</v>
      </c>
      <c r="AL70" s="5"/>
      <c r="AM70" s="5"/>
      <c r="AN70" s="5"/>
      <c r="AQ70" s="5"/>
      <c r="AS70" s="5"/>
      <c r="AT70" s="5"/>
      <c r="AU70" s="5"/>
      <c r="AV70" s="5"/>
      <c r="AW70" s="5"/>
      <c r="BB70" s="55">
        <v>4.2361111111111099E-2</v>
      </c>
    </row>
    <row r="71" spans="2:54" x14ac:dyDescent="0.25">
      <c r="B71" s="5">
        <v>10.9</v>
      </c>
      <c r="C71" s="5">
        <v>86</v>
      </c>
      <c r="D71" s="5">
        <v>8.6999999999999993</v>
      </c>
      <c r="E71" s="5">
        <v>10.9</v>
      </c>
      <c r="F71" s="5">
        <v>6.5</v>
      </c>
      <c r="G71" s="5">
        <v>6.5</v>
      </c>
      <c r="H71" s="5">
        <v>991.3</v>
      </c>
      <c r="I71" s="5">
        <v>0</v>
      </c>
      <c r="J71" s="5">
        <v>0</v>
      </c>
      <c r="K71" s="5">
        <v>0.1</v>
      </c>
      <c r="L71" s="5">
        <v>0.5</v>
      </c>
      <c r="M71" s="5">
        <v>0.5</v>
      </c>
      <c r="N71">
        <v>119.1</v>
      </c>
      <c r="O71">
        <v>119.1</v>
      </c>
      <c r="P71">
        <v>10.199999999999999</v>
      </c>
      <c r="Q71">
        <v>10.6</v>
      </c>
      <c r="R71" s="54">
        <v>4.3055555555555597E-2</v>
      </c>
      <c r="T71" s="93"/>
      <c r="U71" s="96"/>
      <c r="V71" s="92">
        <f t="shared" si="0"/>
        <v>1</v>
      </c>
      <c r="W71" s="96"/>
      <c r="X71" s="93"/>
      <c r="Z71" s="5"/>
      <c r="AA71"/>
      <c r="AC71" s="5"/>
      <c r="AD71" s="54">
        <v>4.3055555555555597E-2</v>
      </c>
      <c r="AL71" s="5"/>
      <c r="AM71" s="5"/>
      <c r="AN71" s="5"/>
      <c r="AQ71" s="5"/>
      <c r="AS71" s="5"/>
      <c r="AT71" s="5"/>
      <c r="AU71" s="5"/>
      <c r="AV71" s="5"/>
      <c r="AW71" s="5"/>
      <c r="BB71" s="55">
        <v>4.3055555555555555E-2</v>
      </c>
    </row>
    <row r="72" spans="2:54" x14ac:dyDescent="0.25">
      <c r="B72" s="5">
        <v>10.9</v>
      </c>
      <c r="C72" s="5">
        <v>85</v>
      </c>
      <c r="D72" s="5">
        <v>8.5</v>
      </c>
      <c r="E72" s="5">
        <v>10.9</v>
      </c>
      <c r="F72" s="5">
        <v>6.5</v>
      </c>
      <c r="G72" s="5">
        <v>10.8</v>
      </c>
      <c r="H72" s="5">
        <v>991.1</v>
      </c>
      <c r="I72" s="5">
        <v>0</v>
      </c>
      <c r="J72" s="5">
        <v>0</v>
      </c>
      <c r="K72" s="5">
        <v>0.1</v>
      </c>
      <c r="L72" s="5">
        <v>0.5</v>
      </c>
      <c r="M72" s="5">
        <v>0.5</v>
      </c>
      <c r="N72">
        <v>119.1</v>
      </c>
      <c r="O72">
        <v>119.1</v>
      </c>
      <c r="P72">
        <v>10.3</v>
      </c>
      <c r="Q72">
        <v>10.6</v>
      </c>
      <c r="R72" s="54">
        <v>4.3749999999999997E-2</v>
      </c>
      <c r="T72" s="93"/>
      <c r="U72" s="96"/>
      <c r="V72" s="92">
        <f t="shared" si="0"/>
        <v>1</v>
      </c>
      <c r="W72" s="96"/>
      <c r="X72" s="93"/>
      <c r="Z72" s="5"/>
      <c r="AA72"/>
      <c r="AC72" s="375"/>
      <c r="AD72" s="54">
        <v>4.3749999999999997E-2</v>
      </c>
      <c r="AL72" s="5"/>
      <c r="AM72" s="5"/>
      <c r="AN72" s="5"/>
      <c r="AQ72" s="5"/>
      <c r="AS72" s="5"/>
      <c r="AT72" s="5"/>
      <c r="AU72" s="5"/>
      <c r="AV72" s="5"/>
      <c r="AW72" s="5"/>
      <c r="BB72" s="55">
        <v>4.3749999999999997E-2</v>
      </c>
    </row>
    <row r="73" spans="2:54" x14ac:dyDescent="0.25">
      <c r="B73" s="5">
        <v>10.9</v>
      </c>
      <c r="C73" s="5">
        <v>85</v>
      </c>
      <c r="D73" s="5">
        <v>8.5</v>
      </c>
      <c r="E73" s="5">
        <v>10.9</v>
      </c>
      <c r="F73" s="5">
        <v>7.6</v>
      </c>
      <c r="G73" s="5">
        <v>8.6</v>
      </c>
      <c r="H73" s="5">
        <v>991.3</v>
      </c>
      <c r="I73" s="5">
        <v>0</v>
      </c>
      <c r="J73" s="5">
        <v>0</v>
      </c>
      <c r="K73" s="5">
        <v>0.1</v>
      </c>
      <c r="L73" s="5">
        <v>0.5</v>
      </c>
      <c r="M73" s="5">
        <v>0.5</v>
      </c>
      <c r="N73">
        <v>119.1</v>
      </c>
      <c r="O73">
        <v>119.1</v>
      </c>
      <c r="P73">
        <v>10.3</v>
      </c>
      <c r="Q73">
        <v>10.6</v>
      </c>
      <c r="R73" s="54">
        <v>4.4444444444444398E-2</v>
      </c>
      <c r="T73" s="93"/>
      <c r="U73" s="96"/>
      <c r="V73" s="92">
        <f t="shared" si="0"/>
        <v>1</v>
      </c>
      <c r="W73" s="96"/>
      <c r="X73" s="93"/>
      <c r="Z73" s="5"/>
      <c r="AA73"/>
      <c r="AC73" s="375"/>
      <c r="AD73" s="54">
        <v>4.4444444444444398E-2</v>
      </c>
      <c r="AL73" s="5"/>
      <c r="AM73" s="5"/>
      <c r="AN73" s="5"/>
      <c r="AQ73" s="5"/>
      <c r="AS73" s="5"/>
      <c r="AT73" s="5"/>
      <c r="AU73" s="5"/>
      <c r="AV73" s="5"/>
      <c r="AW73" s="5"/>
      <c r="BB73" s="55">
        <v>4.4444444444444398E-2</v>
      </c>
    </row>
    <row r="74" spans="2:54" x14ac:dyDescent="0.25">
      <c r="B74" s="5">
        <v>10.9</v>
      </c>
      <c r="C74" s="5">
        <v>84</v>
      </c>
      <c r="D74" s="5">
        <v>8.3000000000000007</v>
      </c>
      <c r="E74" s="5">
        <v>10.9</v>
      </c>
      <c r="F74" s="5">
        <v>3.2</v>
      </c>
      <c r="G74" s="5">
        <v>10.1</v>
      </c>
      <c r="H74" s="5">
        <v>991.1</v>
      </c>
      <c r="I74" s="5">
        <v>0</v>
      </c>
      <c r="J74" s="5">
        <v>0</v>
      </c>
      <c r="K74" s="5">
        <v>0.1</v>
      </c>
      <c r="L74" s="5">
        <v>0.5</v>
      </c>
      <c r="M74" s="5">
        <v>0.5</v>
      </c>
      <c r="N74">
        <v>119.1</v>
      </c>
      <c r="O74">
        <v>119.1</v>
      </c>
      <c r="P74">
        <v>10.3</v>
      </c>
      <c r="Q74">
        <v>10.6</v>
      </c>
      <c r="R74" s="54">
        <v>4.5138888888888902E-2</v>
      </c>
      <c r="T74" s="93"/>
      <c r="U74" s="96"/>
      <c r="V74" s="92">
        <f t="shared" si="0"/>
        <v>1</v>
      </c>
      <c r="W74" s="96"/>
      <c r="X74" s="93"/>
      <c r="Z74" s="5"/>
      <c r="AA74"/>
      <c r="AC74" s="375"/>
      <c r="AD74" s="54">
        <v>4.5138888888888902E-2</v>
      </c>
      <c r="AL74" s="5"/>
      <c r="AM74" s="5"/>
      <c r="AN74" s="5"/>
      <c r="AQ74" s="5"/>
      <c r="AS74" s="5"/>
      <c r="AT74" s="5"/>
      <c r="AU74" s="5"/>
      <c r="AV74" s="5"/>
      <c r="AW74" s="5"/>
      <c r="BB74" s="55">
        <v>4.5138888888888902E-2</v>
      </c>
    </row>
    <row r="75" spans="2:54" x14ac:dyDescent="0.25">
      <c r="B75" s="5">
        <v>11</v>
      </c>
      <c r="C75" s="5">
        <v>84</v>
      </c>
      <c r="D75" s="5">
        <v>8.4</v>
      </c>
      <c r="E75" s="5">
        <v>11</v>
      </c>
      <c r="F75" s="5">
        <v>6.5</v>
      </c>
      <c r="G75" s="5">
        <v>7.2</v>
      </c>
      <c r="H75" s="5">
        <v>991.1</v>
      </c>
      <c r="I75" s="5">
        <v>0</v>
      </c>
      <c r="J75" s="5">
        <v>0</v>
      </c>
      <c r="K75" s="5">
        <v>0.1</v>
      </c>
      <c r="L75" s="5">
        <v>0.5</v>
      </c>
      <c r="M75" s="5">
        <v>0.5</v>
      </c>
      <c r="N75">
        <v>119.1</v>
      </c>
      <c r="O75">
        <v>119.1</v>
      </c>
      <c r="P75">
        <v>10.3</v>
      </c>
      <c r="Q75">
        <v>10.6</v>
      </c>
      <c r="R75" s="54">
        <v>4.5833333333333302E-2</v>
      </c>
      <c r="T75" s="93"/>
      <c r="U75" s="96"/>
      <c r="V75" s="92">
        <f t="shared" ref="V75:V138" si="3">IF($K75&gt;0,1,"")</f>
        <v>1</v>
      </c>
      <c r="W75" s="96"/>
      <c r="X75" s="93"/>
      <c r="Z75" s="5"/>
      <c r="AA75"/>
      <c r="AC75" s="375"/>
      <c r="AD75" s="54">
        <v>4.5833333333333302E-2</v>
      </c>
      <c r="AL75" s="5"/>
      <c r="AM75" s="5"/>
      <c r="AN75" s="5"/>
      <c r="AQ75" s="5"/>
      <c r="AS75" s="5"/>
      <c r="AT75" s="5"/>
      <c r="AU75" s="5"/>
      <c r="AV75" s="5"/>
      <c r="AW75" s="5"/>
      <c r="BB75" s="55">
        <v>4.5833333333333302E-2</v>
      </c>
    </row>
    <row r="76" spans="2:54" x14ac:dyDescent="0.25">
      <c r="B76" s="5">
        <v>11</v>
      </c>
      <c r="C76" s="5">
        <v>84</v>
      </c>
      <c r="D76" s="5">
        <v>8.4</v>
      </c>
      <c r="E76" s="5">
        <v>11</v>
      </c>
      <c r="F76" s="5">
        <v>6.5</v>
      </c>
      <c r="G76" s="5">
        <v>6.5</v>
      </c>
      <c r="H76" s="5">
        <v>991.2</v>
      </c>
      <c r="I76" s="5">
        <v>0</v>
      </c>
      <c r="J76" s="5">
        <v>0</v>
      </c>
      <c r="K76" s="5">
        <v>0.1</v>
      </c>
      <c r="L76" s="5">
        <v>0.5</v>
      </c>
      <c r="M76" s="5">
        <v>0.5</v>
      </c>
      <c r="N76">
        <v>119.1</v>
      </c>
      <c r="O76">
        <v>119.1</v>
      </c>
      <c r="P76">
        <v>10.3</v>
      </c>
      <c r="Q76">
        <v>10.6</v>
      </c>
      <c r="R76" s="54">
        <v>4.65277777777778E-2</v>
      </c>
      <c r="T76" s="93"/>
      <c r="U76" s="96"/>
      <c r="V76" s="92">
        <f t="shared" si="3"/>
        <v>1</v>
      </c>
      <c r="W76" s="96"/>
      <c r="X76" s="93"/>
      <c r="Z76" s="5"/>
      <c r="AA76"/>
      <c r="AC76" s="375"/>
      <c r="AD76" s="54">
        <v>4.65277777777778E-2</v>
      </c>
      <c r="AL76" s="5"/>
      <c r="AM76" s="5"/>
      <c r="AN76" s="5"/>
      <c r="AQ76" s="5"/>
      <c r="AS76" s="5"/>
      <c r="AT76" s="5"/>
      <c r="AU76" s="5"/>
      <c r="AV76" s="5"/>
      <c r="AW76" s="5"/>
      <c r="BB76" s="55">
        <v>4.65277777777778E-2</v>
      </c>
    </row>
    <row r="77" spans="2:54" x14ac:dyDescent="0.25">
      <c r="B77" s="5">
        <v>11.1</v>
      </c>
      <c r="C77" s="5">
        <v>83</v>
      </c>
      <c r="D77" s="5">
        <v>8.3000000000000007</v>
      </c>
      <c r="E77" s="5">
        <v>11.1</v>
      </c>
      <c r="F77" s="5">
        <v>7.6</v>
      </c>
      <c r="G77" s="5">
        <v>9.6999999999999993</v>
      </c>
      <c r="H77" s="5">
        <v>991.1</v>
      </c>
      <c r="I77" s="5">
        <v>0</v>
      </c>
      <c r="J77" s="5">
        <v>0</v>
      </c>
      <c r="K77" s="5">
        <v>0.1</v>
      </c>
      <c r="L77" s="5">
        <v>0.5</v>
      </c>
      <c r="M77" s="5">
        <v>0.5</v>
      </c>
      <c r="N77">
        <v>119.1</v>
      </c>
      <c r="O77">
        <v>119.1</v>
      </c>
      <c r="P77">
        <v>10.3</v>
      </c>
      <c r="Q77">
        <v>10.7</v>
      </c>
      <c r="R77" s="54">
        <v>4.72222222222222E-2</v>
      </c>
      <c r="T77" s="93"/>
      <c r="U77" s="96"/>
      <c r="V77" s="92">
        <f t="shared" si="3"/>
        <v>1</v>
      </c>
      <c r="W77" s="96"/>
      <c r="X77" s="93"/>
      <c r="Z77" s="5"/>
      <c r="AA77"/>
      <c r="AC77" s="375"/>
      <c r="AD77" s="54">
        <v>4.72222222222222E-2</v>
      </c>
      <c r="AL77" s="5"/>
      <c r="AM77" s="5"/>
      <c r="AN77" s="5"/>
      <c r="AQ77" s="5"/>
      <c r="AS77" s="5"/>
      <c r="AT77" s="5"/>
      <c r="AU77" s="5"/>
      <c r="AV77" s="5"/>
      <c r="AW77" s="5"/>
      <c r="BB77" s="55">
        <v>4.72222222222222E-2</v>
      </c>
    </row>
    <row r="78" spans="2:54" x14ac:dyDescent="0.25">
      <c r="B78" s="5">
        <v>11.1</v>
      </c>
      <c r="C78" s="5">
        <v>83</v>
      </c>
      <c r="D78" s="5">
        <v>8.3000000000000007</v>
      </c>
      <c r="E78" s="5">
        <v>11.1</v>
      </c>
      <c r="F78" s="5">
        <v>7.9</v>
      </c>
      <c r="G78" s="5">
        <v>7.9</v>
      </c>
      <c r="H78" s="5">
        <v>991.1</v>
      </c>
      <c r="I78" s="5">
        <v>0</v>
      </c>
      <c r="J78" s="5">
        <v>0</v>
      </c>
      <c r="K78" s="5">
        <v>0.1</v>
      </c>
      <c r="L78" s="5">
        <v>0.5</v>
      </c>
      <c r="M78" s="5">
        <v>0.5</v>
      </c>
      <c r="N78">
        <v>119.1</v>
      </c>
      <c r="O78">
        <v>119.1</v>
      </c>
      <c r="P78">
        <v>10.4</v>
      </c>
      <c r="Q78">
        <v>10.7</v>
      </c>
      <c r="R78" s="54">
        <v>4.7916666666666698E-2</v>
      </c>
      <c r="T78" s="93"/>
      <c r="U78" s="96"/>
      <c r="V78" s="92">
        <f t="shared" si="3"/>
        <v>1</v>
      </c>
      <c r="W78" s="96"/>
      <c r="X78" s="93"/>
      <c r="Z78" s="5"/>
      <c r="AA78"/>
      <c r="AC78" s="375"/>
      <c r="AD78" s="54">
        <v>4.7916666666666698E-2</v>
      </c>
      <c r="AL78" s="5"/>
      <c r="AM78" s="5"/>
      <c r="AN78" s="5"/>
      <c r="AQ78" s="5"/>
      <c r="AS78" s="5"/>
      <c r="AT78" s="5"/>
      <c r="AU78" s="5"/>
      <c r="AV78" s="5"/>
      <c r="AW78" s="5"/>
      <c r="BB78" s="55">
        <v>4.7916666666666698E-2</v>
      </c>
    </row>
    <row r="79" spans="2:54" x14ac:dyDescent="0.25">
      <c r="B79" s="5">
        <v>11.1</v>
      </c>
      <c r="C79" s="5">
        <v>83</v>
      </c>
      <c r="D79" s="5">
        <v>8.3000000000000007</v>
      </c>
      <c r="E79" s="5">
        <v>11.1</v>
      </c>
      <c r="F79" s="5">
        <v>6.5</v>
      </c>
      <c r="G79" s="5">
        <v>6.5</v>
      </c>
      <c r="H79" s="5">
        <v>991.2</v>
      </c>
      <c r="I79" s="5">
        <v>0</v>
      </c>
      <c r="J79" s="5">
        <v>0</v>
      </c>
      <c r="K79" s="5">
        <v>0</v>
      </c>
      <c r="L79" s="5">
        <v>0.5</v>
      </c>
      <c r="M79" s="5">
        <v>0.5</v>
      </c>
      <c r="N79">
        <v>119.1</v>
      </c>
      <c r="O79">
        <v>119.1</v>
      </c>
      <c r="P79">
        <v>10.4</v>
      </c>
      <c r="Q79">
        <v>10.7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5"/>
      <c r="AM79" s="5"/>
      <c r="AN79" s="5"/>
      <c r="AQ79" s="5"/>
      <c r="AS79" s="5"/>
      <c r="AT79" s="5"/>
      <c r="AU79" s="5"/>
      <c r="AV79" s="5"/>
      <c r="AW79" s="5"/>
      <c r="BB79" s="55">
        <v>4.8611111111111098E-2</v>
      </c>
    </row>
    <row r="80" spans="2:54" x14ac:dyDescent="0.25">
      <c r="B80" s="5">
        <v>11.1</v>
      </c>
      <c r="C80" s="5">
        <v>83</v>
      </c>
      <c r="D80" s="5">
        <v>8.3000000000000007</v>
      </c>
      <c r="E80" s="5">
        <v>11.1</v>
      </c>
      <c r="F80" s="5">
        <v>6.5</v>
      </c>
      <c r="G80" s="5">
        <v>8.6</v>
      </c>
      <c r="H80" s="5">
        <v>991.1</v>
      </c>
      <c r="I80" s="5">
        <v>0</v>
      </c>
      <c r="J80" s="5">
        <v>0</v>
      </c>
      <c r="K80" s="5">
        <v>0</v>
      </c>
      <c r="L80" s="5">
        <v>0.5</v>
      </c>
      <c r="M80" s="5">
        <v>0.5</v>
      </c>
      <c r="N80">
        <v>119.1</v>
      </c>
      <c r="O80">
        <v>119.1</v>
      </c>
      <c r="P80">
        <v>10.4</v>
      </c>
      <c r="Q80">
        <v>10.7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5"/>
      <c r="AM80" s="5"/>
      <c r="AN80" s="5"/>
      <c r="AQ80" s="5"/>
      <c r="AS80" s="5"/>
      <c r="AT80" s="5"/>
      <c r="AU80" s="5"/>
      <c r="AV80" s="5"/>
      <c r="AW80" s="5"/>
      <c r="BB80" s="55">
        <v>4.9305555555555602E-2</v>
      </c>
    </row>
    <row r="81" spans="2:54" x14ac:dyDescent="0.25">
      <c r="B81" s="5">
        <v>11.1</v>
      </c>
      <c r="C81" s="5">
        <v>82</v>
      </c>
      <c r="D81" s="5">
        <v>8.1</v>
      </c>
      <c r="E81" s="5">
        <v>11.1</v>
      </c>
      <c r="F81" s="5">
        <v>6.5</v>
      </c>
      <c r="G81" s="5">
        <v>9.4</v>
      </c>
      <c r="H81" s="5">
        <v>990.9</v>
      </c>
      <c r="I81" s="5">
        <v>0</v>
      </c>
      <c r="J81" s="5">
        <v>0</v>
      </c>
      <c r="K81" s="5">
        <v>0</v>
      </c>
      <c r="L81" s="5">
        <v>0.5</v>
      </c>
      <c r="M81" s="5">
        <v>0.5</v>
      </c>
      <c r="N81">
        <v>119.1</v>
      </c>
      <c r="O81">
        <v>119.1</v>
      </c>
      <c r="P81">
        <v>10.4</v>
      </c>
      <c r="Q81">
        <v>10.7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5"/>
      <c r="AM81" s="5"/>
      <c r="AN81" s="5"/>
      <c r="AQ81" s="5"/>
      <c r="AS81" s="5"/>
      <c r="AT81" s="5"/>
      <c r="AU81" s="5"/>
      <c r="AV81" s="5"/>
      <c r="AW81" s="5"/>
      <c r="BB81" s="55">
        <v>0.05</v>
      </c>
    </row>
    <row r="82" spans="2:54" x14ac:dyDescent="0.25">
      <c r="B82" s="5">
        <v>11.1</v>
      </c>
      <c r="C82" s="5">
        <v>82</v>
      </c>
      <c r="D82" s="5">
        <v>8.1</v>
      </c>
      <c r="E82" s="5">
        <v>11.1</v>
      </c>
      <c r="F82" s="5">
        <v>4.3</v>
      </c>
      <c r="G82" s="5">
        <v>5.8</v>
      </c>
      <c r="H82" s="5">
        <v>990.8</v>
      </c>
      <c r="I82" s="5">
        <v>0</v>
      </c>
      <c r="J82" s="5">
        <v>0</v>
      </c>
      <c r="K82" s="5">
        <v>0</v>
      </c>
      <c r="L82" s="5">
        <v>0.5</v>
      </c>
      <c r="M82" s="5">
        <v>0.5</v>
      </c>
      <c r="N82">
        <v>119.1</v>
      </c>
      <c r="O82">
        <v>119.1</v>
      </c>
      <c r="P82">
        <v>10.4</v>
      </c>
      <c r="Q82">
        <v>10.7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5"/>
      <c r="AM82" s="5"/>
      <c r="AN82" s="5"/>
      <c r="AQ82" s="5"/>
      <c r="AS82" s="5"/>
      <c r="AT82" s="5"/>
      <c r="AU82" s="5"/>
      <c r="AV82" s="5"/>
      <c r="AW82" s="5"/>
      <c r="BB82" s="55">
        <v>5.0694444444444403E-2</v>
      </c>
    </row>
    <row r="83" spans="2:54" x14ac:dyDescent="0.25">
      <c r="B83" s="5">
        <v>11.1</v>
      </c>
      <c r="C83" s="5">
        <v>82</v>
      </c>
      <c r="D83" s="5">
        <v>8.1</v>
      </c>
      <c r="E83" s="5">
        <v>11.1</v>
      </c>
      <c r="F83" s="5">
        <v>2.9</v>
      </c>
      <c r="G83" s="5">
        <v>7.2</v>
      </c>
      <c r="H83" s="5">
        <v>991</v>
      </c>
      <c r="I83" s="5">
        <v>0</v>
      </c>
      <c r="J83" s="5">
        <v>0</v>
      </c>
      <c r="K83" s="5">
        <v>0</v>
      </c>
      <c r="L83" s="5">
        <v>0.5</v>
      </c>
      <c r="M83" s="5">
        <v>0.5</v>
      </c>
      <c r="N83">
        <v>119.1</v>
      </c>
      <c r="O83">
        <v>119.1</v>
      </c>
      <c r="P83">
        <v>10.4</v>
      </c>
      <c r="Q83">
        <v>10.7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5"/>
      <c r="AM83" s="5"/>
      <c r="AN83" s="5"/>
      <c r="AQ83" s="5"/>
      <c r="AS83" s="5"/>
      <c r="AT83" s="5"/>
      <c r="AU83" s="5"/>
      <c r="AV83" s="5"/>
      <c r="AW83" s="5"/>
      <c r="BB83" s="55">
        <v>5.1388888888888901E-2</v>
      </c>
    </row>
    <row r="84" spans="2:54" x14ac:dyDescent="0.25">
      <c r="B84" s="5">
        <v>11.1</v>
      </c>
      <c r="C84" s="5">
        <v>82</v>
      </c>
      <c r="D84" s="5">
        <v>8.1</v>
      </c>
      <c r="E84" s="5">
        <v>11.1</v>
      </c>
      <c r="F84" s="5">
        <v>4.7</v>
      </c>
      <c r="G84" s="5">
        <v>6.1</v>
      </c>
      <c r="H84" s="5">
        <v>991.1</v>
      </c>
      <c r="I84" s="5">
        <v>0</v>
      </c>
      <c r="J84" s="5">
        <v>0</v>
      </c>
      <c r="K84" s="5">
        <v>0</v>
      </c>
      <c r="L84" s="5">
        <v>0.5</v>
      </c>
      <c r="M84" s="5">
        <v>0.5</v>
      </c>
      <c r="N84">
        <v>119.1</v>
      </c>
      <c r="O84">
        <v>119.1</v>
      </c>
      <c r="P84">
        <v>10.4</v>
      </c>
      <c r="Q84">
        <v>10.7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5"/>
      <c r="AM84" s="5"/>
      <c r="AN84" s="5"/>
      <c r="AQ84" s="5"/>
      <c r="AS84" s="5"/>
      <c r="AT84" s="5"/>
      <c r="AU84" s="5"/>
      <c r="AV84" s="5"/>
      <c r="AW84" s="5"/>
      <c r="BB84" s="55">
        <v>5.2083333333333301E-2</v>
      </c>
    </row>
    <row r="85" spans="2:54" x14ac:dyDescent="0.25">
      <c r="B85" s="5">
        <v>11.1</v>
      </c>
      <c r="C85" s="5">
        <v>82</v>
      </c>
      <c r="D85" s="5">
        <v>8.1</v>
      </c>
      <c r="E85" s="5">
        <v>11.1</v>
      </c>
      <c r="F85" s="5">
        <v>9.6999999999999993</v>
      </c>
      <c r="G85" s="5">
        <v>10.4</v>
      </c>
      <c r="H85" s="5">
        <v>990.8</v>
      </c>
      <c r="I85" s="5">
        <v>0</v>
      </c>
      <c r="J85" s="5">
        <v>0</v>
      </c>
      <c r="K85" s="5">
        <v>0</v>
      </c>
      <c r="L85" s="5">
        <v>0.5</v>
      </c>
      <c r="M85" s="5">
        <v>0.5</v>
      </c>
      <c r="N85">
        <v>119.1</v>
      </c>
      <c r="O85">
        <v>119.1</v>
      </c>
      <c r="P85">
        <v>10.4</v>
      </c>
      <c r="Q85">
        <v>10.7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5"/>
      <c r="AM85" s="5"/>
      <c r="AN85" s="5"/>
      <c r="AQ85" s="5"/>
      <c r="AS85" s="5"/>
      <c r="AT85" s="5"/>
      <c r="AU85" s="5"/>
      <c r="AV85" s="5"/>
      <c r="AW85" s="5"/>
      <c r="BB85" s="55">
        <v>5.2777777777777798E-2</v>
      </c>
    </row>
    <row r="86" spans="2:54" x14ac:dyDescent="0.25">
      <c r="B86" s="5">
        <v>11</v>
      </c>
      <c r="C86" s="5">
        <v>82</v>
      </c>
      <c r="D86" s="5">
        <v>8.1</v>
      </c>
      <c r="E86" s="5">
        <v>11</v>
      </c>
      <c r="F86" s="5">
        <v>5</v>
      </c>
      <c r="G86" s="5">
        <v>6.1</v>
      </c>
      <c r="H86" s="5">
        <v>990.9</v>
      </c>
      <c r="I86" s="5">
        <v>0</v>
      </c>
      <c r="J86" s="5">
        <v>0</v>
      </c>
      <c r="K86" s="5">
        <v>0</v>
      </c>
      <c r="L86" s="5">
        <v>0.5</v>
      </c>
      <c r="M86" s="5">
        <v>0.5</v>
      </c>
      <c r="N86">
        <v>119.1</v>
      </c>
      <c r="O86">
        <v>119.1</v>
      </c>
      <c r="P86">
        <v>10.4</v>
      </c>
      <c r="Q86">
        <v>10.7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5"/>
      <c r="AM86" s="5"/>
      <c r="AN86" s="5"/>
      <c r="AQ86" s="5"/>
      <c r="AS86" s="5"/>
      <c r="AT86" s="5"/>
      <c r="AU86" s="5"/>
      <c r="AV86" s="5"/>
      <c r="AW86" s="5"/>
      <c r="BB86" s="55">
        <v>5.3472222222222199E-2</v>
      </c>
    </row>
    <row r="87" spans="2:54" x14ac:dyDescent="0.25">
      <c r="B87" s="5">
        <v>11</v>
      </c>
      <c r="C87" s="5">
        <v>82</v>
      </c>
      <c r="D87" s="5">
        <v>8.1</v>
      </c>
      <c r="E87" s="5">
        <v>11</v>
      </c>
      <c r="F87" s="5">
        <v>6.1</v>
      </c>
      <c r="G87" s="5">
        <v>7.9</v>
      </c>
      <c r="H87" s="5">
        <v>990.7</v>
      </c>
      <c r="I87" s="5">
        <v>0</v>
      </c>
      <c r="J87" s="5">
        <v>0</v>
      </c>
      <c r="K87" s="5">
        <v>0</v>
      </c>
      <c r="L87" s="5">
        <v>0.5</v>
      </c>
      <c r="M87" s="5">
        <v>0.5</v>
      </c>
      <c r="N87">
        <v>119.1</v>
      </c>
      <c r="O87">
        <v>119.1</v>
      </c>
      <c r="P87">
        <v>10.4</v>
      </c>
      <c r="Q87">
        <v>10.7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5"/>
      <c r="AM87" s="5"/>
      <c r="AN87" s="5"/>
      <c r="AQ87" s="5"/>
      <c r="AS87" s="5"/>
      <c r="AT87" s="5"/>
      <c r="AU87" s="5"/>
      <c r="AV87" s="5"/>
      <c r="AW87" s="5"/>
      <c r="BB87" s="55">
        <v>5.4166666666666703E-2</v>
      </c>
    </row>
    <row r="88" spans="2:54" x14ac:dyDescent="0.25">
      <c r="B88" s="5">
        <v>11</v>
      </c>
      <c r="C88" s="5">
        <v>82</v>
      </c>
      <c r="D88" s="5">
        <v>8.1</v>
      </c>
      <c r="E88" s="5">
        <v>11</v>
      </c>
      <c r="F88" s="5">
        <v>5.4</v>
      </c>
      <c r="G88" s="5">
        <v>5.8</v>
      </c>
      <c r="H88" s="5">
        <v>990.8</v>
      </c>
      <c r="I88" s="5">
        <v>0</v>
      </c>
      <c r="J88" s="5">
        <v>0</v>
      </c>
      <c r="K88" s="5">
        <v>0</v>
      </c>
      <c r="L88" s="5">
        <v>0.5</v>
      </c>
      <c r="M88" s="5">
        <v>0.5</v>
      </c>
      <c r="N88">
        <v>119.1</v>
      </c>
      <c r="O88">
        <v>119.1</v>
      </c>
      <c r="P88">
        <v>10.4</v>
      </c>
      <c r="Q88">
        <v>10.7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5"/>
      <c r="AM88" s="5"/>
      <c r="AN88" s="5"/>
      <c r="AQ88" s="5"/>
      <c r="AS88" s="5"/>
      <c r="AT88" s="5"/>
      <c r="AU88" s="5"/>
      <c r="AV88" s="5"/>
      <c r="AW88" s="5"/>
      <c r="BB88" s="55">
        <v>5.4861111111111097E-2</v>
      </c>
    </row>
    <row r="89" spans="2:54" x14ac:dyDescent="0.25">
      <c r="B89" s="5">
        <v>11</v>
      </c>
      <c r="C89" s="5">
        <v>82</v>
      </c>
      <c r="D89" s="5">
        <v>8.1</v>
      </c>
      <c r="E89" s="5">
        <v>11</v>
      </c>
      <c r="F89" s="5">
        <v>6.8</v>
      </c>
      <c r="G89" s="5">
        <v>7.6</v>
      </c>
      <c r="H89" s="5">
        <v>990.9</v>
      </c>
      <c r="I89" s="5">
        <v>0</v>
      </c>
      <c r="J89" s="5">
        <v>0</v>
      </c>
      <c r="K89" s="5">
        <v>0</v>
      </c>
      <c r="L89" s="5">
        <v>0.5</v>
      </c>
      <c r="M89" s="5">
        <v>0.5</v>
      </c>
      <c r="N89">
        <v>119.1</v>
      </c>
      <c r="O89">
        <v>119.1</v>
      </c>
      <c r="P89">
        <v>10.3</v>
      </c>
      <c r="Q89">
        <v>10.7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5"/>
      <c r="AM89" s="5"/>
      <c r="AN89" s="5"/>
      <c r="AQ89" s="5"/>
      <c r="AS89" s="5"/>
      <c r="AT89" s="5"/>
      <c r="AU89" s="5"/>
      <c r="AV89" s="5"/>
      <c r="AW89" s="5"/>
      <c r="BB89" s="55">
        <v>5.5555555555555601E-2</v>
      </c>
    </row>
    <row r="90" spans="2:54" x14ac:dyDescent="0.25">
      <c r="B90" s="5">
        <v>10.9</v>
      </c>
      <c r="C90" s="5">
        <v>82</v>
      </c>
      <c r="D90" s="5">
        <v>8</v>
      </c>
      <c r="E90" s="5">
        <v>10.9</v>
      </c>
      <c r="F90" s="5">
        <v>5.4</v>
      </c>
      <c r="G90" s="5">
        <v>5.4</v>
      </c>
      <c r="H90" s="5">
        <v>990.9</v>
      </c>
      <c r="I90" s="5">
        <v>0</v>
      </c>
      <c r="J90" s="5">
        <v>0</v>
      </c>
      <c r="K90" s="5">
        <v>0</v>
      </c>
      <c r="L90" s="5">
        <v>0.5</v>
      </c>
      <c r="M90" s="5">
        <v>0.5</v>
      </c>
      <c r="N90">
        <v>119.1</v>
      </c>
      <c r="O90">
        <v>119.1</v>
      </c>
      <c r="P90">
        <v>10.3</v>
      </c>
      <c r="Q90">
        <v>10.6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5"/>
      <c r="AM90" s="5"/>
      <c r="AN90" s="5"/>
      <c r="AQ90" s="5"/>
      <c r="AS90" s="5"/>
      <c r="AT90" s="5"/>
      <c r="AU90" s="5"/>
      <c r="AV90" s="5"/>
      <c r="AW90" s="5"/>
      <c r="BB90" s="55">
        <v>5.6250000000000001E-2</v>
      </c>
    </row>
    <row r="91" spans="2:54" x14ac:dyDescent="0.25">
      <c r="B91" s="5">
        <v>10.9</v>
      </c>
      <c r="C91" s="5">
        <v>82</v>
      </c>
      <c r="D91" s="5">
        <v>8</v>
      </c>
      <c r="E91" s="5">
        <v>10.9</v>
      </c>
      <c r="F91" s="5">
        <v>10.1</v>
      </c>
      <c r="G91" s="5">
        <v>10.1</v>
      </c>
      <c r="H91" s="5">
        <v>990.9</v>
      </c>
      <c r="I91" s="5">
        <v>0</v>
      </c>
      <c r="J91" s="5">
        <v>0</v>
      </c>
      <c r="K91" s="5">
        <v>0</v>
      </c>
      <c r="L91" s="5">
        <v>0.5</v>
      </c>
      <c r="M91" s="5">
        <v>0.5</v>
      </c>
      <c r="N91">
        <v>119.1</v>
      </c>
      <c r="O91">
        <v>119.1</v>
      </c>
      <c r="P91">
        <v>10.3</v>
      </c>
      <c r="Q91">
        <v>10.7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5"/>
      <c r="AM91" s="5"/>
      <c r="AN91" s="5"/>
      <c r="AQ91" s="5"/>
      <c r="AS91" s="5"/>
      <c r="AT91" s="5"/>
      <c r="AU91" s="5"/>
      <c r="AV91" s="5"/>
      <c r="AW91" s="5"/>
      <c r="BB91" s="55">
        <v>5.6944444444444402E-2</v>
      </c>
    </row>
    <row r="92" spans="2:54" x14ac:dyDescent="0.25">
      <c r="B92" s="5">
        <v>10.9</v>
      </c>
      <c r="C92" s="5">
        <v>82</v>
      </c>
      <c r="D92" s="5">
        <v>8</v>
      </c>
      <c r="E92" s="5">
        <v>10.9</v>
      </c>
      <c r="F92" s="5">
        <v>7.2</v>
      </c>
      <c r="G92" s="5">
        <v>9.4</v>
      </c>
      <c r="H92" s="5">
        <v>991</v>
      </c>
      <c r="I92" s="5">
        <v>0</v>
      </c>
      <c r="J92" s="5">
        <v>0</v>
      </c>
      <c r="K92" s="5">
        <v>0</v>
      </c>
      <c r="L92" s="5">
        <v>0.5</v>
      </c>
      <c r="M92" s="5">
        <v>0.5</v>
      </c>
      <c r="N92">
        <v>119.1</v>
      </c>
      <c r="O92">
        <v>119.1</v>
      </c>
      <c r="P92">
        <v>10.3</v>
      </c>
      <c r="Q92">
        <v>10.7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5"/>
      <c r="AM92" s="5"/>
      <c r="AN92" s="5"/>
      <c r="AQ92" s="5"/>
      <c r="AS92" s="5"/>
      <c r="AT92" s="5"/>
      <c r="AU92" s="5"/>
      <c r="AV92" s="5"/>
      <c r="AW92" s="5"/>
      <c r="BB92" s="55">
        <v>5.7638888888888899E-2</v>
      </c>
    </row>
    <row r="93" spans="2:54" x14ac:dyDescent="0.25">
      <c r="B93" s="5">
        <v>11</v>
      </c>
      <c r="C93" s="5">
        <v>82</v>
      </c>
      <c r="D93" s="5">
        <v>8.1</v>
      </c>
      <c r="E93" s="5">
        <v>11</v>
      </c>
      <c r="F93" s="5">
        <v>6.8</v>
      </c>
      <c r="G93" s="5">
        <v>8.3000000000000007</v>
      </c>
      <c r="H93" s="5">
        <v>990.8</v>
      </c>
      <c r="I93" s="5">
        <v>0</v>
      </c>
      <c r="J93" s="5">
        <v>0</v>
      </c>
      <c r="K93" s="5">
        <v>0</v>
      </c>
      <c r="L93" s="5">
        <v>0.5</v>
      </c>
      <c r="M93" s="5">
        <v>0.5</v>
      </c>
      <c r="N93">
        <v>119.1</v>
      </c>
      <c r="O93">
        <v>119.1</v>
      </c>
      <c r="P93">
        <v>10.199999999999999</v>
      </c>
      <c r="Q93">
        <v>10.6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5"/>
      <c r="AM93" s="5"/>
      <c r="AN93" s="5"/>
      <c r="AQ93" s="5"/>
      <c r="AS93" s="5"/>
      <c r="AT93" s="5"/>
      <c r="AU93" s="5"/>
      <c r="AV93" s="5"/>
      <c r="AW93" s="5"/>
      <c r="BB93" s="55">
        <v>5.83333333333333E-2</v>
      </c>
    </row>
    <row r="94" spans="2:54" x14ac:dyDescent="0.25">
      <c r="B94" s="5">
        <v>11</v>
      </c>
      <c r="C94" s="5">
        <v>82</v>
      </c>
      <c r="D94" s="5">
        <v>8.1</v>
      </c>
      <c r="E94" s="5">
        <v>11</v>
      </c>
      <c r="F94" s="5">
        <v>9.4</v>
      </c>
      <c r="G94" s="5">
        <v>11.2</v>
      </c>
      <c r="H94" s="5">
        <v>990.8</v>
      </c>
      <c r="I94" s="5">
        <v>0</v>
      </c>
      <c r="J94" s="5">
        <v>0</v>
      </c>
      <c r="K94" s="5">
        <v>0</v>
      </c>
      <c r="L94" s="5">
        <v>0.5</v>
      </c>
      <c r="M94" s="5">
        <v>0.5</v>
      </c>
      <c r="N94">
        <v>119.1</v>
      </c>
      <c r="O94">
        <v>119.1</v>
      </c>
      <c r="P94">
        <v>10.199999999999999</v>
      </c>
      <c r="Q94">
        <v>10.6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5"/>
      <c r="AM94" s="5"/>
      <c r="AN94" s="5"/>
      <c r="AQ94" s="5"/>
      <c r="AS94" s="5"/>
      <c r="AT94" s="5"/>
      <c r="AU94" s="5"/>
      <c r="AV94" s="5"/>
      <c r="AW94" s="5"/>
      <c r="BB94" s="55">
        <v>5.9027777777777797E-2</v>
      </c>
    </row>
    <row r="95" spans="2:54" x14ac:dyDescent="0.25">
      <c r="B95" s="5">
        <v>11</v>
      </c>
      <c r="C95" s="5">
        <v>82</v>
      </c>
      <c r="D95" s="5">
        <v>8.1</v>
      </c>
      <c r="E95" s="5">
        <v>11</v>
      </c>
      <c r="F95" s="5">
        <v>6.8</v>
      </c>
      <c r="G95" s="5">
        <v>6.8</v>
      </c>
      <c r="H95" s="5">
        <v>990.8</v>
      </c>
      <c r="I95" s="5">
        <v>0</v>
      </c>
      <c r="J95" s="5">
        <v>0</v>
      </c>
      <c r="K95" s="5">
        <v>0</v>
      </c>
      <c r="L95" s="5">
        <v>0.5</v>
      </c>
      <c r="M95" s="5">
        <v>0.5</v>
      </c>
      <c r="N95">
        <v>119.1</v>
      </c>
      <c r="O95">
        <v>119.1</v>
      </c>
      <c r="P95">
        <v>10.199999999999999</v>
      </c>
      <c r="Q95">
        <v>10.6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5"/>
      <c r="AM95" s="5"/>
      <c r="AN95" s="5"/>
      <c r="AQ95" s="5"/>
      <c r="AS95" s="5"/>
      <c r="AT95" s="5"/>
      <c r="AU95" s="5"/>
      <c r="AV95" s="5"/>
      <c r="AW95" s="5"/>
      <c r="BB95" s="55">
        <v>5.9722222222222197E-2</v>
      </c>
    </row>
    <row r="96" spans="2:54" x14ac:dyDescent="0.25">
      <c r="B96" s="5">
        <v>11</v>
      </c>
      <c r="C96" s="5">
        <v>82</v>
      </c>
      <c r="D96" s="5">
        <v>8.1</v>
      </c>
      <c r="E96" s="5">
        <v>11</v>
      </c>
      <c r="F96" s="5">
        <v>7.2</v>
      </c>
      <c r="G96" s="5">
        <v>9.4</v>
      </c>
      <c r="H96" s="5">
        <v>990.9</v>
      </c>
      <c r="I96" s="5">
        <v>0</v>
      </c>
      <c r="J96" s="5">
        <v>0</v>
      </c>
      <c r="K96" s="5">
        <v>0</v>
      </c>
      <c r="L96" s="5">
        <v>0.5</v>
      </c>
      <c r="M96" s="5">
        <v>0.5</v>
      </c>
      <c r="N96">
        <v>119.1</v>
      </c>
      <c r="O96">
        <v>119.1</v>
      </c>
      <c r="P96">
        <v>10.3</v>
      </c>
      <c r="Q96">
        <v>10.6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5"/>
      <c r="AM96" s="5"/>
      <c r="AN96" s="5"/>
      <c r="AQ96" s="5"/>
      <c r="AS96" s="5"/>
      <c r="AT96" s="5"/>
      <c r="AU96" s="5"/>
      <c r="AV96" s="5"/>
      <c r="AW96" s="5"/>
      <c r="BB96" s="55">
        <v>6.0416666666666702E-2</v>
      </c>
    </row>
    <row r="97" spans="2:54" x14ac:dyDescent="0.25">
      <c r="B97" s="5">
        <v>11</v>
      </c>
      <c r="C97" s="5">
        <v>82</v>
      </c>
      <c r="D97" s="5">
        <v>8.1</v>
      </c>
      <c r="E97" s="5">
        <v>11</v>
      </c>
      <c r="F97" s="5">
        <v>8.3000000000000007</v>
      </c>
      <c r="G97" s="5">
        <v>8.3000000000000007</v>
      </c>
      <c r="H97" s="5">
        <v>991.1</v>
      </c>
      <c r="I97" s="5">
        <v>0</v>
      </c>
      <c r="J97" s="5">
        <v>0</v>
      </c>
      <c r="K97" s="5">
        <v>0</v>
      </c>
      <c r="L97" s="5">
        <v>0.5</v>
      </c>
      <c r="M97" s="5">
        <v>0.5</v>
      </c>
      <c r="N97">
        <v>119.1</v>
      </c>
      <c r="O97">
        <v>119.1</v>
      </c>
      <c r="P97">
        <v>10.199999999999999</v>
      </c>
      <c r="Q97">
        <v>10.6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5"/>
      <c r="AM97" s="5"/>
      <c r="AN97" s="5"/>
      <c r="AQ97" s="5"/>
      <c r="AS97" s="5"/>
      <c r="AT97" s="5"/>
      <c r="AU97" s="5"/>
      <c r="AV97" s="5"/>
      <c r="AW97" s="5"/>
      <c r="BB97" s="55">
        <v>6.1111111111111102E-2</v>
      </c>
    </row>
    <row r="98" spans="2:54" x14ac:dyDescent="0.25">
      <c r="B98" s="5">
        <v>11</v>
      </c>
      <c r="C98" s="5">
        <v>81</v>
      </c>
      <c r="D98" s="5">
        <v>7.9</v>
      </c>
      <c r="E98" s="5">
        <v>11</v>
      </c>
      <c r="F98" s="5">
        <v>5</v>
      </c>
      <c r="G98" s="5">
        <v>8.6</v>
      </c>
      <c r="H98" s="5">
        <v>991</v>
      </c>
      <c r="I98" s="5">
        <v>0</v>
      </c>
      <c r="J98" s="5">
        <v>0</v>
      </c>
      <c r="K98" s="5">
        <v>0</v>
      </c>
      <c r="L98" s="5">
        <v>0.5</v>
      </c>
      <c r="M98" s="5">
        <v>0.5</v>
      </c>
      <c r="N98">
        <v>119.1</v>
      </c>
      <c r="O98">
        <v>119.1</v>
      </c>
      <c r="P98">
        <v>10.3</v>
      </c>
      <c r="Q98">
        <v>10.6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5"/>
      <c r="AM98" s="5"/>
      <c r="AN98" s="5"/>
      <c r="AQ98" s="5"/>
      <c r="AS98" s="5"/>
      <c r="AT98" s="5"/>
      <c r="AU98" s="5"/>
      <c r="AV98" s="5"/>
      <c r="AW98" s="5"/>
      <c r="BB98" s="55">
        <v>6.18055555555556E-2</v>
      </c>
    </row>
    <row r="99" spans="2:54" x14ac:dyDescent="0.25">
      <c r="B99" s="5">
        <v>11</v>
      </c>
      <c r="C99" s="5">
        <v>81</v>
      </c>
      <c r="D99" s="5">
        <v>7.9</v>
      </c>
      <c r="E99" s="5">
        <v>11</v>
      </c>
      <c r="F99" s="5">
        <v>6.8</v>
      </c>
      <c r="G99" s="5">
        <v>8.6</v>
      </c>
      <c r="H99" s="5">
        <v>991</v>
      </c>
      <c r="I99" s="5">
        <v>0</v>
      </c>
      <c r="J99" s="5">
        <v>0</v>
      </c>
      <c r="K99" s="5">
        <v>0</v>
      </c>
      <c r="L99" s="5">
        <v>0.5</v>
      </c>
      <c r="M99" s="5">
        <v>0.5</v>
      </c>
      <c r="N99">
        <v>119.1</v>
      </c>
      <c r="O99">
        <v>119.1</v>
      </c>
      <c r="P99">
        <v>10.199999999999999</v>
      </c>
      <c r="Q99">
        <v>10.6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5"/>
      <c r="AM99" s="5"/>
      <c r="AN99" s="5"/>
      <c r="AQ99" s="5"/>
      <c r="AS99" s="5"/>
      <c r="AT99" s="5"/>
      <c r="AU99" s="5"/>
      <c r="AV99" s="5"/>
      <c r="AW99" s="5"/>
      <c r="BB99" s="55">
        <v>6.25E-2</v>
      </c>
    </row>
    <row r="100" spans="2:54" x14ac:dyDescent="0.25">
      <c r="B100" s="5">
        <v>11.1</v>
      </c>
      <c r="C100" s="5">
        <v>81</v>
      </c>
      <c r="D100" s="5">
        <v>8</v>
      </c>
      <c r="E100" s="5">
        <v>11.1</v>
      </c>
      <c r="F100" s="5">
        <v>3.2</v>
      </c>
      <c r="G100" s="5">
        <v>6.8</v>
      </c>
      <c r="H100" s="5">
        <v>991</v>
      </c>
      <c r="I100" s="5">
        <v>0</v>
      </c>
      <c r="J100" s="5">
        <v>0</v>
      </c>
      <c r="K100" s="5">
        <v>0</v>
      </c>
      <c r="L100" s="5">
        <v>0.5</v>
      </c>
      <c r="M100" s="5">
        <v>0.5</v>
      </c>
      <c r="N100">
        <v>119.1</v>
      </c>
      <c r="O100">
        <v>119.1</v>
      </c>
      <c r="P100">
        <v>10.3</v>
      </c>
      <c r="Q100">
        <v>10.6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5"/>
      <c r="AM100" s="5"/>
      <c r="AN100" s="5"/>
      <c r="AQ100" s="5"/>
      <c r="AS100" s="5"/>
      <c r="AT100" s="5"/>
      <c r="AU100" s="5"/>
      <c r="AV100" s="5"/>
      <c r="AW100" s="5"/>
      <c r="BB100" s="55">
        <v>6.31944444444444E-2</v>
      </c>
    </row>
    <row r="101" spans="2:54" x14ac:dyDescent="0.25">
      <c r="B101" s="5">
        <v>11.1</v>
      </c>
      <c r="C101" s="5">
        <v>80</v>
      </c>
      <c r="D101" s="5">
        <v>7.8</v>
      </c>
      <c r="E101" s="5">
        <v>11.1</v>
      </c>
      <c r="F101" s="5">
        <v>4.3</v>
      </c>
      <c r="G101" s="5">
        <v>9.4</v>
      </c>
      <c r="H101" s="5">
        <v>990.9</v>
      </c>
      <c r="I101" s="5">
        <v>0</v>
      </c>
      <c r="J101" s="5">
        <v>0</v>
      </c>
      <c r="K101" s="5">
        <v>0</v>
      </c>
      <c r="L101" s="5">
        <v>0.5</v>
      </c>
      <c r="M101" s="5">
        <v>0.5</v>
      </c>
      <c r="N101">
        <v>119.1</v>
      </c>
      <c r="O101">
        <v>119.1</v>
      </c>
      <c r="P101">
        <v>10.3</v>
      </c>
      <c r="Q101">
        <v>10.6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5"/>
      <c r="AM101" s="5"/>
      <c r="AN101" s="5"/>
      <c r="AQ101" s="5"/>
      <c r="AS101" s="5"/>
      <c r="AT101" s="5"/>
      <c r="AU101" s="5"/>
      <c r="AV101" s="5"/>
      <c r="AW101" s="5"/>
      <c r="BB101" s="55">
        <v>6.3888888888888898E-2</v>
      </c>
    </row>
    <row r="102" spans="2:54" x14ac:dyDescent="0.25">
      <c r="B102" s="5">
        <v>11.2</v>
      </c>
      <c r="C102" s="5">
        <v>80</v>
      </c>
      <c r="D102" s="5">
        <v>7.9</v>
      </c>
      <c r="E102" s="5">
        <v>11.2</v>
      </c>
      <c r="F102" s="5">
        <v>5.8</v>
      </c>
      <c r="G102" s="5">
        <v>10.1</v>
      </c>
      <c r="H102" s="5">
        <v>991</v>
      </c>
      <c r="I102" s="5">
        <v>0</v>
      </c>
      <c r="J102" s="5">
        <v>0</v>
      </c>
      <c r="K102" s="5">
        <v>0</v>
      </c>
      <c r="L102" s="5">
        <v>0.5</v>
      </c>
      <c r="M102" s="5">
        <v>0.5</v>
      </c>
      <c r="N102">
        <v>119.1</v>
      </c>
      <c r="O102">
        <v>119.1</v>
      </c>
      <c r="P102">
        <v>10.3</v>
      </c>
      <c r="Q102">
        <v>10.6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5"/>
      <c r="AM102" s="5"/>
      <c r="AN102" s="5"/>
      <c r="AQ102" s="5"/>
      <c r="AS102" s="5"/>
      <c r="AT102" s="5"/>
      <c r="AU102" s="5"/>
      <c r="AV102" s="5"/>
      <c r="AW102" s="5"/>
      <c r="BB102" s="55">
        <v>6.4583333333333298E-2</v>
      </c>
    </row>
    <row r="103" spans="2:54" x14ac:dyDescent="0.25">
      <c r="B103" s="5">
        <v>11.2</v>
      </c>
      <c r="C103" s="5">
        <v>80</v>
      </c>
      <c r="D103" s="5">
        <v>7.9</v>
      </c>
      <c r="E103" s="5">
        <v>11.2</v>
      </c>
      <c r="F103" s="5">
        <v>10.8</v>
      </c>
      <c r="G103" s="5">
        <v>11.5</v>
      </c>
      <c r="H103" s="5">
        <v>991</v>
      </c>
      <c r="I103" s="5">
        <v>0</v>
      </c>
      <c r="J103" s="5">
        <v>0</v>
      </c>
      <c r="K103" s="5">
        <v>0</v>
      </c>
      <c r="L103" s="5">
        <v>0.5</v>
      </c>
      <c r="M103" s="5">
        <v>0.5</v>
      </c>
      <c r="N103">
        <v>119.1</v>
      </c>
      <c r="O103">
        <v>119.1</v>
      </c>
      <c r="P103">
        <v>10.3</v>
      </c>
      <c r="Q103">
        <v>10.6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5"/>
      <c r="AM103" s="5"/>
      <c r="AN103" s="5"/>
      <c r="AQ103" s="5"/>
      <c r="AS103" s="5"/>
      <c r="AT103" s="5"/>
      <c r="AU103" s="5"/>
      <c r="AV103" s="5"/>
      <c r="AW103" s="5"/>
      <c r="BB103" s="55">
        <v>6.5277777777777796E-2</v>
      </c>
    </row>
    <row r="104" spans="2:54" x14ac:dyDescent="0.25">
      <c r="B104" s="5">
        <v>11.3</v>
      </c>
      <c r="C104" s="5">
        <v>80</v>
      </c>
      <c r="D104" s="5">
        <v>8</v>
      </c>
      <c r="E104" s="5">
        <v>11.3</v>
      </c>
      <c r="F104" s="5">
        <v>7.6</v>
      </c>
      <c r="G104" s="5">
        <v>11.5</v>
      </c>
      <c r="H104" s="5">
        <v>990.8</v>
      </c>
      <c r="I104" s="5">
        <v>0</v>
      </c>
      <c r="J104" s="5">
        <v>0</v>
      </c>
      <c r="K104" s="5">
        <v>0</v>
      </c>
      <c r="L104" s="5">
        <v>0.5</v>
      </c>
      <c r="M104" s="5">
        <v>0.5</v>
      </c>
      <c r="N104">
        <v>119.1</v>
      </c>
      <c r="O104">
        <v>119.1</v>
      </c>
      <c r="P104">
        <v>10.3</v>
      </c>
      <c r="Q104">
        <v>10.6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5"/>
      <c r="AM104" s="5"/>
      <c r="AN104" s="5"/>
      <c r="AQ104" s="5"/>
      <c r="AS104" s="5"/>
      <c r="AT104" s="5"/>
      <c r="AU104" s="5"/>
      <c r="AV104" s="5"/>
      <c r="AW104" s="5"/>
      <c r="BB104" s="55">
        <v>6.5972222222222196E-2</v>
      </c>
    </row>
    <row r="105" spans="2:54" x14ac:dyDescent="0.25">
      <c r="B105" s="5">
        <v>11.2</v>
      </c>
      <c r="C105" s="5">
        <v>80</v>
      </c>
      <c r="D105" s="5">
        <v>7.9</v>
      </c>
      <c r="E105" s="5">
        <v>11.2</v>
      </c>
      <c r="F105" s="5">
        <v>4.7</v>
      </c>
      <c r="G105" s="5">
        <v>5.8</v>
      </c>
      <c r="H105" s="5">
        <v>990.7</v>
      </c>
      <c r="I105" s="5">
        <v>0</v>
      </c>
      <c r="J105" s="5">
        <v>0</v>
      </c>
      <c r="K105" s="5">
        <v>0</v>
      </c>
      <c r="L105" s="5">
        <v>0.5</v>
      </c>
      <c r="M105" s="5">
        <v>0.5</v>
      </c>
      <c r="N105">
        <v>119.1</v>
      </c>
      <c r="O105">
        <v>119.1</v>
      </c>
      <c r="P105">
        <v>10.4</v>
      </c>
      <c r="Q105">
        <v>10.7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5"/>
      <c r="AM105" s="5"/>
      <c r="AN105" s="5"/>
      <c r="AQ105" s="5"/>
      <c r="AS105" s="5"/>
      <c r="AT105" s="5"/>
      <c r="AU105" s="5"/>
      <c r="AV105" s="5"/>
      <c r="AW105" s="5"/>
      <c r="BB105" s="55">
        <v>6.6666666666666693E-2</v>
      </c>
    </row>
    <row r="106" spans="2:54" x14ac:dyDescent="0.25">
      <c r="B106" s="5">
        <v>11.3</v>
      </c>
      <c r="C106" s="5">
        <v>80</v>
      </c>
      <c r="D106" s="5">
        <v>8</v>
      </c>
      <c r="E106" s="5">
        <v>11.3</v>
      </c>
      <c r="F106" s="5">
        <v>5</v>
      </c>
      <c r="G106" s="5">
        <v>11.9</v>
      </c>
      <c r="H106" s="5">
        <v>990.8</v>
      </c>
      <c r="I106" s="5">
        <v>0</v>
      </c>
      <c r="J106" s="5">
        <v>0</v>
      </c>
      <c r="K106" s="5">
        <v>0</v>
      </c>
      <c r="L106" s="5">
        <v>0.5</v>
      </c>
      <c r="M106" s="5">
        <v>0.5</v>
      </c>
      <c r="N106">
        <v>119.1</v>
      </c>
      <c r="O106">
        <v>119.1</v>
      </c>
      <c r="P106">
        <v>10.4</v>
      </c>
      <c r="Q106">
        <v>10.6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5"/>
      <c r="AM106" s="5"/>
      <c r="AN106" s="5"/>
      <c r="AQ106" s="5"/>
      <c r="AS106" s="5"/>
      <c r="AT106" s="5"/>
      <c r="AU106" s="5"/>
      <c r="AV106" s="5"/>
      <c r="AW106" s="5"/>
      <c r="BB106" s="55">
        <v>6.7361111111111094E-2</v>
      </c>
    </row>
    <row r="107" spans="2:54" x14ac:dyDescent="0.25">
      <c r="B107" s="5">
        <v>11.3</v>
      </c>
      <c r="C107" s="5">
        <v>80</v>
      </c>
      <c r="D107" s="5">
        <v>8</v>
      </c>
      <c r="E107" s="5">
        <v>11.3</v>
      </c>
      <c r="F107" s="5">
        <v>2.2000000000000002</v>
      </c>
      <c r="G107" s="5">
        <v>10.4</v>
      </c>
      <c r="H107" s="5">
        <v>990.7</v>
      </c>
      <c r="I107" s="5">
        <v>0</v>
      </c>
      <c r="J107" s="5">
        <v>0</v>
      </c>
      <c r="K107" s="5">
        <v>0</v>
      </c>
      <c r="L107" s="5">
        <v>0.5</v>
      </c>
      <c r="M107" s="5">
        <v>0.5</v>
      </c>
      <c r="N107">
        <v>119.1</v>
      </c>
      <c r="O107">
        <v>119.1</v>
      </c>
      <c r="P107">
        <v>10.4</v>
      </c>
      <c r="Q107">
        <v>10.7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5"/>
      <c r="AM107" s="5"/>
      <c r="AN107" s="5"/>
      <c r="AQ107" s="5"/>
      <c r="AS107" s="5"/>
      <c r="AT107" s="5"/>
      <c r="AU107" s="5"/>
      <c r="AV107" s="5"/>
      <c r="AW107" s="5"/>
      <c r="BB107" s="55">
        <v>6.8055555555555605E-2</v>
      </c>
    </row>
    <row r="108" spans="2:54" x14ac:dyDescent="0.25">
      <c r="B108" s="5">
        <v>11.3</v>
      </c>
      <c r="C108" s="5">
        <v>80</v>
      </c>
      <c r="D108" s="5">
        <v>8</v>
      </c>
      <c r="E108" s="5">
        <v>11.3</v>
      </c>
      <c r="F108" s="5">
        <v>5.8</v>
      </c>
      <c r="G108" s="5">
        <v>6.5</v>
      </c>
      <c r="H108" s="5">
        <v>990.9</v>
      </c>
      <c r="I108" s="5">
        <v>0</v>
      </c>
      <c r="J108" s="5">
        <v>0</v>
      </c>
      <c r="K108" s="5">
        <v>0</v>
      </c>
      <c r="L108" s="5">
        <v>0.5</v>
      </c>
      <c r="M108" s="5">
        <v>0.5</v>
      </c>
      <c r="N108">
        <v>119.1</v>
      </c>
      <c r="O108">
        <v>119.1</v>
      </c>
      <c r="P108">
        <v>10.4</v>
      </c>
      <c r="Q108">
        <v>10.7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5"/>
      <c r="AM108" s="5"/>
      <c r="AN108" s="5"/>
      <c r="AQ108" s="5"/>
      <c r="AS108" s="5"/>
      <c r="AT108" s="5"/>
      <c r="AU108" s="5"/>
      <c r="AV108" s="5"/>
      <c r="AW108" s="5"/>
      <c r="BB108" s="55">
        <v>6.8750000000000006E-2</v>
      </c>
    </row>
    <row r="109" spans="2:54" x14ac:dyDescent="0.25">
      <c r="B109" s="5">
        <v>11.3</v>
      </c>
      <c r="C109" s="5">
        <v>79</v>
      </c>
      <c r="D109" s="5">
        <v>7.8</v>
      </c>
      <c r="E109" s="5">
        <v>11.3</v>
      </c>
      <c r="F109" s="5">
        <v>10.8</v>
      </c>
      <c r="G109" s="5">
        <v>11.2</v>
      </c>
      <c r="H109" s="5">
        <v>990.9</v>
      </c>
      <c r="I109" s="5">
        <v>0</v>
      </c>
      <c r="J109" s="5">
        <v>0</v>
      </c>
      <c r="K109" s="5">
        <v>0</v>
      </c>
      <c r="L109" s="5">
        <v>0.5</v>
      </c>
      <c r="M109" s="5">
        <v>0.5</v>
      </c>
      <c r="N109">
        <v>119.1</v>
      </c>
      <c r="O109">
        <v>119.1</v>
      </c>
      <c r="P109">
        <v>10.4</v>
      </c>
      <c r="Q109">
        <v>10.7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5"/>
      <c r="AM109" s="5"/>
      <c r="AN109" s="5"/>
      <c r="AQ109" s="5"/>
      <c r="AS109" s="5"/>
      <c r="AT109" s="5"/>
      <c r="AU109" s="5"/>
      <c r="AV109" s="5"/>
      <c r="AW109" s="5"/>
      <c r="BB109" s="55">
        <v>6.9444444444444406E-2</v>
      </c>
    </row>
    <row r="110" spans="2:54" x14ac:dyDescent="0.25">
      <c r="B110" s="5">
        <v>11.3</v>
      </c>
      <c r="C110" s="5">
        <v>79</v>
      </c>
      <c r="D110" s="5">
        <v>7.8</v>
      </c>
      <c r="E110" s="5">
        <v>11.3</v>
      </c>
      <c r="F110" s="5">
        <v>3.2</v>
      </c>
      <c r="G110" s="5">
        <v>9.4</v>
      </c>
      <c r="H110" s="5">
        <v>990.9</v>
      </c>
      <c r="I110" s="5">
        <v>0</v>
      </c>
      <c r="J110" s="5">
        <v>0</v>
      </c>
      <c r="K110" s="5">
        <v>0</v>
      </c>
      <c r="L110" s="5">
        <v>0.5</v>
      </c>
      <c r="M110" s="5">
        <v>0.5</v>
      </c>
      <c r="N110">
        <v>119.1</v>
      </c>
      <c r="O110">
        <v>119.1</v>
      </c>
      <c r="P110">
        <v>10.4</v>
      </c>
      <c r="Q110">
        <v>10.7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5"/>
      <c r="AM110" s="5"/>
      <c r="AN110" s="5"/>
      <c r="AQ110" s="5"/>
      <c r="AS110" s="5"/>
      <c r="AT110" s="5"/>
      <c r="AU110" s="5"/>
      <c r="AV110" s="5"/>
      <c r="AW110" s="5"/>
      <c r="BB110" s="55">
        <v>7.0138888888888903E-2</v>
      </c>
    </row>
    <row r="111" spans="2:54" x14ac:dyDescent="0.25">
      <c r="B111" s="5">
        <v>11.4</v>
      </c>
      <c r="C111" s="5">
        <v>78</v>
      </c>
      <c r="D111" s="5">
        <v>7.7</v>
      </c>
      <c r="E111" s="5">
        <v>11.4</v>
      </c>
      <c r="F111" s="5">
        <v>6.8</v>
      </c>
      <c r="G111" s="5">
        <v>10.4</v>
      </c>
      <c r="H111" s="5">
        <v>990.8</v>
      </c>
      <c r="I111" s="5">
        <v>0</v>
      </c>
      <c r="J111" s="5">
        <v>0</v>
      </c>
      <c r="K111" s="5">
        <v>0</v>
      </c>
      <c r="L111" s="5">
        <v>0.5</v>
      </c>
      <c r="M111" s="5">
        <v>0.5</v>
      </c>
      <c r="N111">
        <v>119.1</v>
      </c>
      <c r="O111">
        <v>119.1</v>
      </c>
      <c r="P111">
        <v>10.5</v>
      </c>
      <c r="Q111">
        <v>10.7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5"/>
      <c r="AM111" s="5"/>
      <c r="AN111" s="5"/>
      <c r="AQ111" s="5"/>
      <c r="AS111" s="5"/>
      <c r="AT111" s="5"/>
      <c r="AU111" s="5"/>
      <c r="AV111" s="5"/>
      <c r="AW111" s="5"/>
      <c r="BB111" s="55">
        <v>7.0833333333333304E-2</v>
      </c>
    </row>
    <row r="112" spans="2:54" x14ac:dyDescent="0.25">
      <c r="B112" s="5">
        <v>11.4</v>
      </c>
      <c r="C112" s="5">
        <v>78</v>
      </c>
      <c r="D112" s="5">
        <v>7.7</v>
      </c>
      <c r="E112" s="5">
        <v>11.4</v>
      </c>
      <c r="F112" s="5">
        <v>5.4</v>
      </c>
      <c r="G112" s="5">
        <v>9.4</v>
      </c>
      <c r="H112" s="5">
        <v>990.8</v>
      </c>
      <c r="I112" s="5">
        <v>0</v>
      </c>
      <c r="J112" s="5">
        <v>0</v>
      </c>
      <c r="K112" s="5">
        <v>0</v>
      </c>
      <c r="L112" s="5">
        <v>0.5</v>
      </c>
      <c r="M112" s="5">
        <v>0.5</v>
      </c>
      <c r="N112">
        <v>119.1</v>
      </c>
      <c r="O112">
        <v>119.1</v>
      </c>
      <c r="P112">
        <v>10.5</v>
      </c>
      <c r="Q112">
        <v>10.7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5"/>
      <c r="AM112" s="5"/>
      <c r="AN112" s="5"/>
      <c r="AQ112" s="5"/>
      <c r="AS112" s="5"/>
      <c r="AT112" s="5"/>
      <c r="AU112" s="5"/>
      <c r="AV112" s="5"/>
      <c r="AW112" s="5"/>
      <c r="BB112" s="55">
        <v>7.1527777777777801E-2</v>
      </c>
    </row>
    <row r="113" spans="2:54" x14ac:dyDescent="0.25">
      <c r="B113" s="5">
        <v>11.4</v>
      </c>
      <c r="C113" s="5">
        <v>78</v>
      </c>
      <c r="D113" s="5">
        <v>7.7</v>
      </c>
      <c r="E113" s="5">
        <v>11.4</v>
      </c>
      <c r="F113" s="5">
        <v>7.2</v>
      </c>
      <c r="G113" s="5">
        <v>10.4</v>
      </c>
      <c r="H113" s="5">
        <v>990.9</v>
      </c>
      <c r="I113" s="5">
        <v>0</v>
      </c>
      <c r="J113" s="5">
        <v>0</v>
      </c>
      <c r="K113" s="5">
        <v>0</v>
      </c>
      <c r="L113" s="5">
        <v>0.5</v>
      </c>
      <c r="M113" s="5">
        <v>0.5</v>
      </c>
      <c r="N113">
        <v>119.1</v>
      </c>
      <c r="O113">
        <v>119.1</v>
      </c>
      <c r="P113">
        <v>10.5</v>
      </c>
      <c r="Q113">
        <v>10.7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5"/>
      <c r="AM113" s="5"/>
      <c r="AN113" s="5"/>
      <c r="AQ113" s="5"/>
      <c r="AS113" s="5"/>
      <c r="AT113" s="5"/>
      <c r="AU113" s="5"/>
      <c r="AV113" s="5"/>
      <c r="AW113" s="5"/>
      <c r="BB113" s="55">
        <v>7.2222222222222202E-2</v>
      </c>
    </row>
    <row r="114" spans="2:54" x14ac:dyDescent="0.25">
      <c r="B114" s="5">
        <v>11.4</v>
      </c>
      <c r="C114" s="5">
        <v>78</v>
      </c>
      <c r="D114" s="5">
        <v>7.7</v>
      </c>
      <c r="E114" s="5">
        <v>11.4</v>
      </c>
      <c r="F114" s="5">
        <v>7.2</v>
      </c>
      <c r="G114" s="5">
        <v>11.5</v>
      </c>
      <c r="H114" s="5">
        <v>990.8</v>
      </c>
      <c r="I114" s="5">
        <v>0</v>
      </c>
      <c r="J114" s="5">
        <v>0</v>
      </c>
      <c r="K114" s="5">
        <v>0</v>
      </c>
      <c r="L114" s="5">
        <v>0.5</v>
      </c>
      <c r="M114" s="5">
        <v>0.5</v>
      </c>
      <c r="N114">
        <v>119.1</v>
      </c>
      <c r="O114">
        <v>119.1</v>
      </c>
      <c r="P114">
        <v>10.5</v>
      </c>
      <c r="Q114">
        <v>10.7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5"/>
      <c r="AM114" s="5"/>
      <c r="AN114" s="5"/>
      <c r="AQ114" s="5"/>
      <c r="AS114" s="5"/>
      <c r="AT114" s="5"/>
      <c r="AU114" s="5"/>
      <c r="AV114" s="5"/>
      <c r="AW114" s="5"/>
      <c r="BB114" s="55">
        <v>7.2916666666666699E-2</v>
      </c>
    </row>
    <row r="115" spans="2:54" x14ac:dyDescent="0.25">
      <c r="B115" s="5">
        <v>11.4</v>
      </c>
      <c r="C115" s="5">
        <v>78</v>
      </c>
      <c r="D115" s="5">
        <v>7.7</v>
      </c>
      <c r="E115" s="5">
        <v>11.4</v>
      </c>
      <c r="F115" s="5">
        <v>16.2</v>
      </c>
      <c r="G115" s="5">
        <v>18</v>
      </c>
      <c r="H115" s="5">
        <v>991</v>
      </c>
      <c r="I115" s="5">
        <v>0</v>
      </c>
      <c r="J115" s="5">
        <v>0</v>
      </c>
      <c r="K115" s="5">
        <v>0</v>
      </c>
      <c r="L115" s="5">
        <v>0.5</v>
      </c>
      <c r="M115" s="5">
        <v>0.5</v>
      </c>
      <c r="N115">
        <v>119.1</v>
      </c>
      <c r="O115">
        <v>119.1</v>
      </c>
      <c r="P115">
        <v>10.5</v>
      </c>
      <c r="Q115">
        <v>10.7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5"/>
      <c r="AM115" s="5"/>
      <c r="AN115" s="5"/>
      <c r="AQ115" s="5"/>
      <c r="AS115" s="5"/>
      <c r="AT115" s="5"/>
      <c r="AU115" s="5"/>
      <c r="AV115" s="5"/>
      <c r="AW115" s="5"/>
      <c r="BB115" s="55">
        <v>7.3611111111111099E-2</v>
      </c>
    </row>
    <row r="116" spans="2:54" x14ac:dyDescent="0.25">
      <c r="B116" s="5">
        <v>11.4</v>
      </c>
      <c r="C116" s="5">
        <v>78</v>
      </c>
      <c r="D116" s="5">
        <v>7.7</v>
      </c>
      <c r="E116" s="5">
        <v>11.4</v>
      </c>
      <c r="F116" s="5">
        <v>6.5</v>
      </c>
      <c r="G116" s="5">
        <v>6.8</v>
      </c>
      <c r="H116" s="5">
        <v>990.9</v>
      </c>
      <c r="I116" s="5">
        <v>0</v>
      </c>
      <c r="J116" s="5">
        <v>0</v>
      </c>
      <c r="K116" s="5">
        <v>0</v>
      </c>
      <c r="L116" s="5">
        <v>0.5</v>
      </c>
      <c r="M116" s="5">
        <v>0.5</v>
      </c>
      <c r="N116">
        <v>119.1</v>
      </c>
      <c r="O116">
        <v>119.1</v>
      </c>
      <c r="P116">
        <v>10.6</v>
      </c>
      <c r="Q116">
        <v>10.7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5"/>
      <c r="AM116" s="5"/>
      <c r="AN116" s="5"/>
      <c r="AQ116" s="5"/>
      <c r="AS116" s="5"/>
      <c r="AT116" s="5"/>
      <c r="AU116" s="5"/>
      <c r="AV116" s="5"/>
      <c r="AW116" s="5"/>
      <c r="BB116" s="55">
        <v>7.4305555555555597E-2</v>
      </c>
    </row>
    <row r="117" spans="2:54" x14ac:dyDescent="0.25">
      <c r="B117" s="5">
        <v>11.4</v>
      </c>
      <c r="C117" s="5">
        <v>78</v>
      </c>
      <c r="D117" s="5">
        <v>7.7</v>
      </c>
      <c r="E117" s="5">
        <v>11.4</v>
      </c>
      <c r="F117" s="5">
        <v>13.7</v>
      </c>
      <c r="G117" s="5">
        <v>15.1</v>
      </c>
      <c r="H117" s="5">
        <v>991.1</v>
      </c>
      <c r="I117" s="5">
        <v>0</v>
      </c>
      <c r="J117" s="5">
        <v>0</v>
      </c>
      <c r="K117" s="5">
        <v>0</v>
      </c>
      <c r="L117" s="5">
        <v>0.5</v>
      </c>
      <c r="M117" s="5">
        <v>0.5</v>
      </c>
      <c r="N117">
        <v>119.1</v>
      </c>
      <c r="O117">
        <v>119.1</v>
      </c>
      <c r="P117">
        <v>10.6</v>
      </c>
      <c r="Q117">
        <v>10.7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5"/>
      <c r="AM117" s="5"/>
      <c r="AN117" s="5"/>
      <c r="AQ117" s="5"/>
      <c r="AS117" s="5"/>
      <c r="AT117" s="5"/>
      <c r="AU117" s="5"/>
      <c r="AV117" s="5"/>
      <c r="AW117" s="5"/>
      <c r="BB117" s="55">
        <v>7.4999999999999997E-2</v>
      </c>
    </row>
    <row r="118" spans="2:54" x14ac:dyDescent="0.25">
      <c r="B118" s="5">
        <v>11.4</v>
      </c>
      <c r="C118" s="5">
        <v>78</v>
      </c>
      <c r="D118" s="5">
        <v>7.7</v>
      </c>
      <c r="E118" s="5">
        <v>11.4</v>
      </c>
      <c r="F118" s="5">
        <v>8.6</v>
      </c>
      <c r="G118" s="5">
        <v>9.4</v>
      </c>
      <c r="H118" s="5">
        <v>991</v>
      </c>
      <c r="I118" s="5">
        <v>0</v>
      </c>
      <c r="J118" s="5">
        <v>0</v>
      </c>
      <c r="K118" s="5">
        <v>0</v>
      </c>
      <c r="L118" s="5">
        <v>0.5</v>
      </c>
      <c r="M118" s="5">
        <v>0.5</v>
      </c>
      <c r="N118">
        <v>119.1</v>
      </c>
      <c r="O118">
        <v>119.1</v>
      </c>
      <c r="P118">
        <v>10.6</v>
      </c>
      <c r="Q118">
        <v>10.7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5"/>
      <c r="AM118" s="5"/>
      <c r="AN118" s="5"/>
      <c r="AQ118" s="5"/>
      <c r="AS118" s="5"/>
      <c r="AT118" s="5"/>
      <c r="AU118" s="5"/>
      <c r="AV118" s="5"/>
      <c r="AW118" s="5"/>
      <c r="BB118" s="55">
        <v>7.5694444444444495E-2</v>
      </c>
    </row>
    <row r="119" spans="2:54" x14ac:dyDescent="0.25">
      <c r="B119" s="5">
        <v>11.4</v>
      </c>
      <c r="C119" s="5">
        <v>78</v>
      </c>
      <c r="D119" s="5">
        <v>7.7</v>
      </c>
      <c r="E119" s="5">
        <v>11.4</v>
      </c>
      <c r="F119" s="5">
        <v>4.3</v>
      </c>
      <c r="G119" s="5">
        <v>9</v>
      </c>
      <c r="H119" s="5">
        <v>991.1</v>
      </c>
      <c r="I119" s="5">
        <v>0</v>
      </c>
      <c r="J119" s="5">
        <v>0</v>
      </c>
      <c r="K119" s="5">
        <v>0</v>
      </c>
      <c r="L119" s="5">
        <v>0.5</v>
      </c>
      <c r="M119" s="5">
        <v>0.5</v>
      </c>
      <c r="N119">
        <v>119.1</v>
      </c>
      <c r="O119">
        <v>119.1</v>
      </c>
      <c r="P119">
        <v>10.7</v>
      </c>
      <c r="Q119">
        <v>10.8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5"/>
      <c r="AM119" s="5"/>
      <c r="AN119" s="5"/>
      <c r="AQ119" s="5"/>
      <c r="AS119" s="5"/>
      <c r="AT119" s="5"/>
      <c r="AU119" s="5"/>
      <c r="AV119" s="5"/>
      <c r="AW119" s="5"/>
      <c r="BB119" s="55">
        <v>7.6388888888888895E-2</v>
      </c>
    </row>
    <row r="120" spans="2:54" x14ac:dyDescent="0.25">
      <c r="B120" s="5">
        <v>11.4</v>
      </c>
      <c r="C120" s="5">
        <v>78</v>
      </c>
      <c r="D120" s="5">
        <v>7.7</v>
      </c>
      <c r="E120" s="5">
        <v>11.4</v>
      </c>
      <c r="F120" s="5">
        <v>5.4</v>
      </c>
      <c r="G120" s="5">
        <v>10.8</v>
      </c>
      <c r="H120" s="5">
        <v>991.3</v>
      </c>
      <c r="I120" s="5">
        <v>0</v>
      </c>
      <c r="J120" s="5">
        <v>0</v>
      </c>
      <c r="K120" s="5">
        <v>0</v>
      </c>
      <c r="L120" s="5">
        <v>0.5</v>
      </c>
      <c r="M120" s="5">
        <v>0.5</v>
      </c>
      <c r="N120">
        <v>119.1</v>
      </c>
      <c r="O120">
        <v>119.1</v>
      </c>
      <c r="P120">
        <v>10.6</v>
      </c>
      <c r="Q120">
        <v>10.8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5"/>
      <c r="AM120" s="5"/>
      <c r="AN120" s="5"/>
      <c r="AQ120" s="5"/>
      <c r="AS120" s="5"/>
      <c r="AT120" s="5"/>
      <c r="AU120" s="5"/>
      <c r="AV120" s="5"/>
      <c r="AW120" s="5"/>
      <c r="BB120" s="55">
        <v>7.7083333333333295E-2</v>
      </c>
    </row>
    <row r="121" spans="2:54" x14ac:dyDescent="0.25">
      <c r="B121" s="5">
        <v>11.4</v>
      </c>
      <c r="C121" s="5">
        <v>78</v>
      </c>
      <c r="D121" s="5">
        <v>7.7</v>
      </c>
      <c r="E121" s="5">
        <v>11.4</v>
      </c>
      <c r="F121" s="5">
        <v>4</v>
      </c>
      <c r="G121" s="5">
        <v>6.8</v>
      </c>
      <c r="H121" s="5">
        <v>991.4</v>
      </c>
      <c r="I121" s="5">
        <v>0</v>
      </c>
      <c r="J121" s="5">
        <v>0</v>
      </c>
      <c r="K121" s="5">
        <v>0</v>
      </c>
      <c r="L121" s="5">
        <v>0.5</v>
      </c>
      <c r="M121" s="5">
        <v>0.5</v>
      </c>
      <c r="N121">
        <v>119.1</v>
      </c>
      <c r="O121">
        <v>119.1</v>
      </c>
      <c r="P121">
        <v>10.7</v>
      </c>
      <c r="Q121">
        <v>10.8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5"/>
      <c r="AM121" s="5"/>
      <c r="AN121" s="5"/>
      <c r="AQ121" s="5"/>
      <c r="AS121" s="5"/>
      <c r="AT121" s="5"/>
      <c r="AU121" s="5"/>
      <c r="AV121" s="5"/>
      <c r="AW121" s="5"/>
      <c r="BB121" s="55">
        <v>7.7777777777777807E-2</v>
      </c>
    </row>
    <row r="122" spans="2:54" x14ac:dyDescent="0.25">
      <c r="B122" s="5">
        <v>11.3</v>
      </c>
      <c r="C122" s="5">
        <v>78</v>
      </c>
      <c r="D122" s="5">
        <v>7.6</v>
      </c>
      <c r="E122" s="5">
        <v>11.3</v>
      </c>
      <c r="F122" s="5">
        <v>6.5</v>
      </c>
      <c r="G122" s="5">
        <v>9</v>
      </c>
      <c r="H122" s="5">
        <v>991.5</v>
      </c>
      <c r="I122" s="5">
        <v>0</v>
      </c>
      <c r="J122" s="5">
        <v>0</v>
      </c>
      <c r="K122" s="5">
        <v>0</v>
      </c>
      <c r="L122" s="5">
        <v>0.5</v>
      </c>
      <c r="M122" s="5">
        <v>0.5</v>
      </c>
      <c r="N122">
        <v>119.1</v>
      </c>
      <c r="O122">
        <v>119.1</v>
      </c>
      <c r="P122">
        <v>10.7</v>
      </c>
      <c r="Q122">
        <v>10.8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5"/>
      <c r="AM122" s="5"/>
      <c r="AN122" s="5"/>
      <c r="AQ122" s="5"/>
      <c r="AS122" s="5"/>
      <c r="AT122" s="5"/>
      <c r="AU122" s="5"/>
      <c r="AV122" s="5"/>
      <c r="AW122" s="5"/>
      <c r="BB122" s="55">
        <v>7.8472222222222193E-2</v>
      </c>
    </row>
    <row r="123" spans="2:54" x14ac:dyDescent="0.25">
      <c r="B123" s="5">
        <v>11.4</v>
      </c>
      <c r="C123" s="5">
        <v>79</v>
      </c>
      <c r="D123" s="5">
        <v>7.9</v>
      </c>
      <c r="E123" s="5">
        <v>11.4</v>
      </c>
      <c r="F123" s="5">
        <v>1.8</v>
      </c>
      <c r="G123" s="5">
        <v>7.6</v>
      </c>
      <c r="H123" s="5">
        <v>991.4</v>
      </c>
      <c r="I123" s="5">
        <v>0</v>
      </c>
      <c r="J123" s="5">
        <v>0</v>
      </c>
      <c r="K123" s="5">
        <v>0</v>
      </c>
      <c r="L123" s="5">
        <v>0.5</v>
      </c>
      <c r="M123" s="5">
        <v>0.5</v>
      </c>
      <c r="N123">
        <v>119.1</v>
      </c>
      <c r="O123">
        <v>119.1</v>
      </c>
      <c r="P123">
        <v>10.7</v>
      </c>
      <c r="Q123">
        <v>10.8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5"/>
      <c r="AM123" s="5"/>
      <c r="AN123" s="5"/>
      <c r="AQ123" s="5"/>
      <c r="AS123" s="5"/>
      <c r="AT123" s="5"/>
      <c r="AU123" s="5"/>
      <c r="AV123" s="5"/>
      <c r="AW123" s="5"/>
      <c r="BB123" s="55">
        <v>7.9166666666666705E-2</v>
      </c>
    </row>
    <row r="124" spans="2:54" x14ac:dyDescent="0.25">
      <c r="B124" s="5">
        <v>11.3</v>
      </c>
      <c r="C124" s="5">
        <v>79</v>
      </c>
      <c r="D124" s="5">
        <v>7.8</v>
      </c>
      <c r="E124" s="5">
        <v>11.3</v>
      </c>
      <c r="F124" s="5">
        <v>9</v>
      </c>
      <c r="G124" s="5">
        <v>9.4</v>
      </c>
      <c r="H124" s="5">
        <v>991.6</v>
      </c>
      <c r="I124" s="5">
        <v>0</v>
      </c>
      <c r="J124" s="5">
        <v>0</v>
      </c>
      <c r="K124" s="5">
        <v>0</v>
      </c>
      <c r="L124" s="5">
        <v>0.5</v>
      </c>
      <c r="M124" s="5">
        <v>0.5</v>
      </c>
      <c r="N124">
        <v>119.1</v>
      </c>
      <c r="O124">
        <v>119.1</v>
      </c>
      <c r="P124">
        <v>10.7</v>
      </c>
      <c r="Q124">
        <v>10.8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5"/>
      <c r="AM124" s="5"/>
      <c r="AN124" s="5"/>
      <c r="AQ124" s="5"/>
      <c r="AS124" s="5"/>
      <c r="AT124" s="5"/>
      <c r="AU124" s="5"/>
      <c r="AV124" s="5"/>
      <c r="AW124" s="5"/>
      <c r="BB124" s="55">
        <v>7.9861111111111105E-2</v>
      </c>
    </row>
    <row r="125" spans="2:54" x14ac:dyDescent="0.25">
      <c r="B125" s="5">
        <v>11.3</v>
      </c>
      <c r="C125" s="5">
        <v>79</v>
      </c>
      <c r="D125" s="5">
        <v>7.8</v>
      </c>
      <c r="E125" s="5">
        <v>11.3</v>
      </c>
      <c r="F125" s="5">
        <v>1.8</v>
      </c>
      <c r="G125" s="5">
        <v>6.8</v>
      </c>
      <c r="H125" s="5">
        <v>991.7</v>
      </c>
      <c r="I125" s="5">
        <v>0</v>
      </c>
      <c r="J125" s="5">
        <v>0</v>
      </c>
      <c r="K125" s="5">
        <v>0</v>
      </c>
      <c r="L125" s="5">
        <v>0.5</v>
      </c>
      <c r="M125" s="5">
        <v>0.5</v>
      </c>
      <c r="N125">
        <v>119.1</v>
      </c>
      <c r="O125">
        <v>119.1</v>
      </c>
      <c r="P125">
        <v>10.7</v>
      </c>
      <c r="Q125">
        <v>10.8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5"/>
      <c r="AM125" s="5"/>
      <c r="AN125" s="5"/>
      <c r="AQ125" s="5"/>
      <c r="AS125" s="5"/>
      <c r="AT125" s="5"/>
      <c r="AU125" s="5"/>
      <c r="AV125" s="5"/>
      <c r="AW125" s="5"/>
      <c r="BB125" s="55">
        <v>8.0555555555555602E-2</v>
      </c>
    </row>
    <row r="126" spans="2:54" x14ac:dyDescent="0.25">
      <c r="B126" s="5">
        <v>11.3</v>
      </c>
      <c r="C126" s="5">
        <v>79</v>
      </c>
      <c r="D126" s="5">
        <v>7.8</v>
      </c>
      <c r="E126" s="5">
        <v>11.3</v>
      </c>
      <c r="F126" s="5">
        <v>5.4</v>
      </c>
      <c r="G126" s="5">
        <v>5.8</v>
      </c>
      <c r="H126" s="5">
        <v>991.5</v>
      </c>
      <c r="I126" s="5">
        <v>0</v>
      </c>
      <c r="J126" s="5">
        <v>0</v>
      </c>
      <c r="K126" s="5">
        <v>0</v>
      </c>
      <c r="L126" s="5">
        <v>0.5</v>
      </c>
      <c r="M126" s="5">
        <v>0.5</v>
      </c>
      <c r="N126">
        <v>119.1</v>
      </c>
      <c r="O126">
        <v>119.1</v>
      </c>
      <c r="P126">
        <v>10.7</v>
      </c>
      <c r="Q126">
        <v>10.8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5"/>
      <c r="AM126" s="5"/>
      <c r="AN126" s="5"/>
      <c r="AQ126" s="5"/>
      <c r="AS126" s="5"/>
      <c r="AT126" s="5"/>
      <c r="AU126" s="5"/>
      <c r="AV126" s="5"/>
      <c r="AW126" s="5"/>
      <c r="BB126" s="55">
        <v>8.1250000000000003E-2</v>
      </c>
    </row>
    <row r="127" spans="2:54" x14ac:dyDescent="0.25">
      <c r="B127" s="5">
        <v>11.3</v>
      </c>
      <c r="C127" s="5">
        <v>79</v>
      </c>
      <c r="D127" s="5">
        <v>7.8</v>
      </c>
      <c r="E127" s="5">
        <v>11.3</v>
      </c>
      <c r="F127" s="5">
        <v>6.8</v>
      </c>
      <c r="G127" s="5">
        <v>10.1</v>
      </c>
      <c r="H127" s="5">
        <v>991.5</v>
      </c>
      <c r="I127" s="5">
        <v>0</v>
      </c>
      <c r="J127" s="5">
        <v>0</v>
      </c>
      <c r="K127" s="5">
        <v>0</v>
      </c>
      <c r="L127" s="5">
        <v>0.5</v>
      </c>
      <c r="M127" s="5">
        <v>0.5</v>
      </c>
      <c r="N127">
        <v>119.1</v>
      </c>
      <c r="O127">
        <v>119.1</v>
      </c>
      <c r="P127">
        <v>10.7</v>
      </c>
      <c r="Q127">
        <v>10.8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5"/>
      <c r="AM127" s="5"/>
      <c r="AN127" s="5"/>
      <c r="AQ127" s="5"/>
      <c r="AS127" s="5"/>
      <c r="AT127" s="5"/>
      <c r="AU127" s="5"/>
      <c r="AV127" s="5"/>
      <c r="AW127" s="5"/>
      <c r="BB127" s="55">
        <v>8.1944444444444403E-2</v>
      </c>
    </row>
    <row r="128" spans="2:54" x14ac:dyDescent="0.25">
      <c r="B128" s="5">
        <v>11.3</v>
      </c>
      <c r="C128" s="5">
        <v>80</v>
      </c>
      <c r="D128" s="5">
        <v>8</v>
      </c>
      <c r="E128" s="5">
        <v>11.3</v>
      </c>
      <c r="F128" s="5">
        <v>7.6</v>
      </c>
      <c r="G128" s="5">
        <v>8.6</v>
      </c>
      <c r="H128" s="5">
        <v>991.6</v>
      </c>
      <c r="I128" s="5">
        <v>0</v>
      </c>
      <c r="J128" s="5">
        <v>0</v>
      </c>
      <c r="K128" s="5">
        <v>0</v>
      </c>
      <c r="L128" s="5">
        <v>0.5</v>
      </c>
      <c r="M128" s="5">
        <v>0.5</v>
      </c>
      <c r="N128">
        <v>119.1</v>
      </c>
      <c r="O128">
        <v>119.1</v>
      </c>
      <c r="P128">
        <v>10.7</v>
      </c>
      <c r="Q128">
        <v>10.8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5"/>
      <c r="AM128" s="5"/>
      <c r="AN128" s="5"/>
      <c r="AQ128" s="5"/>
      <c r="AS128" s="5"/>
      <c r="AT128" s="5"/>
      <c r="AU128" s="5"/>
      <c r="AV128" s="5"/>
      <c r="AW128" s="5"/>
      <c r="BB128" s="55">
        <v>8.2638888888888901E-2</v>
      </c>
    </row>
    <row r="129" spans="2:54" x14ac:dyDescent="0.25">
      <c r="B129" s="5">
        <v>11.3</v>
      </c>
      <c r="C129" s="5">
        <v>80</v>
      </c>
      <c r="D129" s="5">
        <v>8</v>
      </c>
      <c r="E129" s="5">
        <v>11.3</v>
      </c>
      <c r="F129" s="5">
        <v>9.6999999999999993</v>
      </c>
      <c r="G129" s="5">
        <v>11.2</v>
      </c>
      <c r="H129" s="5">
        <v>991.6</v>
      </c>
      <c r="I129" s="5">
        <v>0</v>
      </c>
      <c r="J129" s="5">
        <v>0</v>
      </c>
      <c r="K129" s="5">
        <v>0</v>
      </c>
      <c r="L129" s="5">
        <v>0.5</v>
      </c>
      <c r="M129" s="5">
        <v>0.5</v>
      </c>
      <c r="N129">
        <v>119.1</v>
      </c>
      <c r="O129">
        <v>119.1</v>
      </c>
      <c r="P129">
        <v>10.7</v>
      </c>
      <c r="Q129">
        <v>10.8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5"/>
      <c r="AM129" s="5"/>
      <c r="AN129" s="5"/>
      <c r="AQ129" s="5"/>
      <c r="AS129" s="5"/>
      <c r="AT129" s="5"/>
      <c r="AU129" s="5"/>
      <c r="AV129" s="5"/>
      <c r="AW129" s="5"/>
      <c r="BB129" s="55">
        <v>8.3333333333333301E-2</v>
      </c>
    </row>
    <row r="130" spans="2:54" x14ac:dyDescent="0.25">
      <c r="B130" s="5">
        <v>11.3</v>
      </c>
      <c r="C130" s="5">
        <v>80</v>
      </c>
      <c r="D130" s="5">
        <v>8</v>
      </c>
      <c r="E130" s="5">
        <v>11.3</v>
      </c>
      <c r="F130" s="5">
        <v>5</v>
      </c>
      <c r="G130" s="5">
        <v>5.8</v>
      </c>
      <c r="H130" s="5">
        <v>991.5</v>
      </c>
      <c r="I130" s="5">
        <v>0</v>
      </c>
      <c r="J130" s="5">
        <v>0</v>
      </c>
      <c r="K130" s="5">
        <v>0</v>
      </c>
      <c r="L130" s="5">
        <v>0.5</v>
      </c>
      <c r="M130" s="5">
        <v>0.5</v>
      </c>
      <c r="N130">
        <v>119.1</v>
      </c>
      <c r="O130">
        <v>119.1</v>
      </c>
      <c r="P130">
        <v>10.7</v>
      </c>
      <c r="Q130">
        <v>10.8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5"/>
      <c r="AM130" s="5"/>
      <c r="AN130" s="5"/>
      <c r="AQ130" s="5"/>
      <c r="AS130" s="5"/>
      <c r="AT130" s="5"/>
      <c r="AU130" s="5"/>
      <c r="AV130" s="5"/>
      <c r="AW130" s="5"/>
      <c r="BB130" s="55">
        <v>8.4027777777777798E-2</v>
      </c>
    </row>
    <row r="131" spans="2:54" x14ac:dyDescent="0.25">
      <c r="B131" s="5">
        <v>11.2</v>
      </c>
      <c r="C131" s="5">
        <v>80</v>
      </c>
      <c r="D131" s="5">
        <v>7.9</v>
      </c>
      <c r="E131" s="5">
        <v>11.2</v>
      </c>
      <c r="F131" s="5">
        <v>8.3000000000000007</v>
      </c>
      <c r="G131" s="5">
        <v>10.1</v>
      </c>
      <c r="H131" s="5">
        <v>991.6</v>
      </c>
      <c r="I131" s="5">
        <v>0</v>
      </c>
      <c r="J131" s="5">
        <v>0</v>
      </c>
      <c r="K131" s="5">
        <v>0</v>
      </c>
      <c r="L131" s="5">
        <v>0.5</v>
      </c>
      <c r="M131" s="5">
        <v>0.5</v>
      </c>
      <c r="N131">
        <v>119.1</v>
      </c>
      <c r="O131">
        <v>119.1</v>
      </c>
      <c r="P131">
        <v>10.7</v>
      </c>
      <c r="Q131">
        <v>10.8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5"/>
      <c r="AM131" s="5"/>
      <c r="AN131" s="5"/>
      <c r="AQ131" s="5"/>
      <c r="AS131" s="5"/>
      <c r="AT131" s="5"/>
      <c r="AU131" s="5"/>
      <c r="AV131" s="5"/>
      <c r="AW131" s="5"/>
      <c r="BB131" s="55">
        <v>8.4722222222222199E-2</v>
      </c>
    </row>
    <row r="132" spans="2:54" x14ac:dyDescent="0.25">
      <c r="B132" s="5">
        <v>11.2</v>
      </c>
      <c r="C132" s="5">
        <v>80</v>
      </c>
      <c r="D132" s="5">
        <v>7.9</v>
      </c>
      <c r="E132" s="5">
        <v>11.2</v>
      </c>
      <c r="F132" s="5">
        <v>6.8</v>
      </c>
      <c r="G132" s="5">
        <v>7.6</v>
      </c>
      <c r="H132" s="5">
        <v>991.5</v>
      </c>
      <c r="I132" s="5">
        <v>0</v>
      </c>
      <c r="J132" s="5">
        <v>0</v>
      </c>
      <c r="K132" s="5">
        <v>0</v>
      </c>
      <c r="L132" s="5">
        <v>0.5</v>
      </c>
      <c r="M132" s="5">
        <v>0.5</v>
      </c>
      <c r="N132">
        <v>119.1</v>
      </c>
      <c r="O132">
        <v>119.1</v>
      </c>
      <c r="P132">
        <v>10.7</v>
      </c>
      <c r="Q132">
        <v>10.8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5"/>
      <c r="AM132" s="5"/>
      <c r="AN132" s="5"/>
      <c r="AQ132" s="5"/>
      <c r="AS132" s="5"/>
      <c r="AT132" s="5"/>
      <c r="AU132" s="5"/>
      <c r="AV132" s="5"/>
      <c r="AW132" s="5"/>
      <c r="BB132" s="55">
        <v>8.5416666666666696E-2</v>
      </c>
    </row>
    <row r="133" spans="2:54" x14ac:dyDescent="0.25">
      <c r="B133" s="5">
        <v>11.2</v>
      </c>
      <c r="C133" s="5">
        <v>80</v>
      </c>
      <c r="D133" s="5">
        <v>7.9</v>
      </c>
      <c r="E133" s="5">
        <v>11.2</v>
      </c>
      <c r="F133" s="5">
        <v>4.7</v>
      </c>
      <c r="G133" s="5">
        <v>4.7</v>
      </c>
      <c r="H133" s="5">
        <v>991.6</v>
      </c>
      <c r="I133" s="5">
        <v>0</v>
      </c>
      <c r="J133" s="5">
        <v>0</v>
      </c>
      <c r="K133" s="5">
        <v>0</v>
      </c>
      <c r="L133" s="5">
        <v>0.5</v>
      </c>
      <c r="M133" s="5">
        <v>0.5</v>
      </c>
      <c r="N133">
        <v>119.1</v>
      </c>
      <c r="O133">
        <v>119.1</v>
      </c>
      <c r="P133">
        <v>10.7</v>
      </c>
      <c r="Q133">
        <v>10.8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5"/>
      <c r="AM133" s="5"/>
      <c r="AN133" s="5"/>
      <c r="AQ133" s="5"/>
      <c r="AS133" s="5"/>
      <c r="AT133" s="5"/>
      <c r="AU133" s="5"/>
      <c r="AV133" s="5"/>
      <c r="AW133" s="5"/>
      <c r="BB133" s="55">
        <v>8.6111111111111097E-2</v>
      </c>
    </row>
    <row r="134" spans="2:54" x14ac:dyDescent="0.25">
      <c r="B134" s="5">
        <v>11.2</v>
      </c>
      <c r="C134" s="5">
        <v>81</v>
      </c>
      <c r="D134" s="5">
        <v>8.1</v>
      </c>
      <c r="E134" s="5">
        <v>11.2</v>
      </c>
      <c r="F134" s="5">
        <v>12.2</v>
      </c>
      <c r="G134" s="5">
        <v>12.2</v>
      </c>
      <c r="H134" s="5">
        <v>991.7</v>
      </c>
      <c r="I134" s="5">
        <v>0</v>
      </c>
      <c r="J134" s="5">
        <v>0</v>
      </c>
      <c r="K134" s="5">
        <v>0</v>
      </c>
      <c r="L134" s="5">
        <v>0.5</v>
      </c>
      <c r="M134" s="5">
        <v>0.5</v>
      </c>
      <c r="N134">
        <v>119.1</v>
      </c>
      <c r="O134">
        <v>119.1</v>
      </c>
      <c r="P134">
        <v>10.7</v>
      </c>
      <c r="Q134">
        <v>10.8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5"/>
      <c r="AM134" s="5"/>
      <c r="AN134" s="5"/>
      <c r="AQ134" s="5"/>
      <c r="AS134" s="5"/>
      <c r="AT134" s="5"/>
      <c r="AU134" s="5"/>
      <c r="AV134" s="5"/>
      <c r="AW134" s="5"/>
      <c r="BB134" s="55">
        <v>8.6805555555555594E-2</v>
      </c>
    </row>
    <row r="135" spans="2:54" x14ac:dyDescent="0.25">
      <c r="B135" s="5">
        <v>11.2</v>
      </c>
      <c r="C135" s="5">
        <v>81</v>
      </c>
      <c r="D135" s="5">
        <v>8.1</v>
      </c>
      <c r="E135" s="5">
        <v>11.2</v>
      </c>
      <c r="F135" s="5">
        <v>12.2</v>
      </c>
      <c r="G135" s="5">
        <v>14.8</v>
      </c>
      <c r="H135" s="5">
        <v>991.7</v>
      </c>
      <c r="I135" s="5">
        <v>0</v>
      </c>
      <c r="J135" s="5">
        <v>0</v>
      </c>
      <c r="K135" s="5">
        <v>0</v>
      </c>
      <c r="L135" s="5">
        <v>0.5</v>
      </c>
      <c r="M135" s="5">
        <v>0.5</v>
      </c>
      <c r="N135">
        <v>119.1</v>
      </c>
      <c r="O135">
        <v>119.1</v>
      </c>
      <c r="P135">
        <v>10.7</v>
      </c>
      <c r="Q135">
        <v>10.8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5"/>
      <c r="AM135" s="5"/>
      <c r="AN135" s="5"/>
      <c r="AQ135" s="5"/>
      <c r="AS135" s="5"/>
      <c r="AT135" s="5"/>
      <c r="AU135" s="5"/>
      <c r="AV135" s="5"/>
      <c r="AW135" s="5"/>
      <c r="BB135" s="55">
        <v>8.7499999999999994E-2</v>
      </c>
    </row>
    <row r="136" spans="2:54" x14ac:dyDescent="0.25">
      <c r="B136" s="5">
        <v>11.2</v>
      </c>
      <c r="C136" s="5">
        <v>81</v>
      </c>
      <c r="D136" s="5">
        <v>8.1</v>
      </c>
      <c r="E136" s="5">
        <v>11.2</v>
      </c>
      <c r="F136" s="5">
        <v>6.5</v>
      </c>
      <c r="G136" s="5">
        <v>8.3000000000000007</v>
      </c>
      <c r="H136" s="5">
        <v>991.7</v>
      </c>
      <c r="I136" s="5">
        <v>0</v>
      </c>
      <c r="J136" s="5">
        <v>0</v>
      </c>
      <c r="K136" s="5">
        <v>0</v>
      </c>
      <c r="L136" s="5">
        <v>0.5</v>
      </c>
      <c r="M136" s="5">
        <v>0.5</v>
      </c>
      <c r="N136">
        <v>119.1</v>
      </c>
      <c r="O136">
        <v>119.1</v>
      </c>
      <c r="P136">
        <v>10.7</v>
      </c>
      <c r="Q136">
        <v>10.8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5"/>
      <c r="AM136" s="5"/>
      <c r="AN136" s="5"/>
      <c r="AQ136" s="5"/>
      <c r="AS136" s="5"/>
      <c r="AT136" s="5"/>
      <c r="AU136" s="5"/>
      <c r="AV136" s="5"/>
      <c r="AW136" s="5"/>
      <c r="BB136" s="55">
        <v>8.8194444444444506E-2</v>
      </c>
    </row>
    <row r="137" spans="2:54" x14ac:dyDescent="0.25">
      <c r="B137" s="5">
        <v>11.2</v>
      </c>
      <c r="C137" s="5">
        <v>81</v>
      </c>
      <c r="D137" s="5">
        <v>8.1</v>
      </c>
      <c r="E137" s="5">
        <v>11.2</v>
      </c>
      <c r="F137" s="5">
        <v>10.1</v>
      </c>
      <c r="G137" s="5">
        <v>10.1</v>
      </c>
      <c r="H137" s="5">
        <v>991.7</v>
      </c>
      <c r="I137" s="5">
        <v>0</v>
      </c>
      <c r="J137" s="5">
        <v>0</v>
      </c>
      <c r="K137" s="5">
        <v>0</v>
      </c>
      <c r="L137" s="5">
        <v>0.5</v>
      </c>
      <c r="M137" s="5">
        <v>0.5</v>
      </c>
      <c r="N137">
        <v>119.1</v>
      </c>
      <c r="O137">
        <v>119.1</v>
      </c>
      <c r="P137">
        <v>10.7</v>
      </c>
      <c r="Q137">
        <v>10.8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5"/>
      <c r="AM137" s="5"/>
      <c r="AN137" s="5"/>
      <c r="AQ137" s="5"/>
      <c r="AS137" s="5"/>
      <c r="AT137" s="5"/>
      <c r="AU137" s="5"/>
      <c r="AV137" s="5"/>
      <c r="AW137" s="5"/>
      <c r="BB137" s="55">
        <v>8.8888888888888906E-2</v>
      </c>
    </row>
    <row r="138" spans="2:54" x14ac:dyDescent="0.25">
      <c r="B138" s="5">
        <v>11.2</v>
      </c>
      <c r="C138" s="5">
        <v>81</v>
      </c>
      <c r="D138" s="5">
        <v>8.1</v>
      </c>
      <c r="E138" s="5">
        <v>11.2</v>
      </c>
      <c r="F138" s="5">
        <v>6.1</v>
      </c>
      <c r="G138" s="5">
        <v>9.4</v>
      </c>
      <c r="H138" s="5">
        <v>991.4</v>
      </c>
      <c r="I138" s="5">
        <v>0</v>
      </c>
      <c r="J138" s="5">
        <v>0</v>
      </c>
      <c r="K138" s="5">
        <v>0</v>
      </c>
      <c r="L138" s="5">
        <v>0.5</v>
      </c>
      <c r="M138" s="5">
        <v>0.5</v>
      </c>
      <c r="N138">
        <v>119.1</v>
      </c>
      <c r="O138">
        <v>119.1</v>
      </c>
      <c r="P138">
        <v>10.7</v>
      </c>
      <c r="Q138">
        <v>10.8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5"/>
      <c r="AM138" s="5"/>
      <c r="AN138" s="5"/>
      <c r="AQ138" s="5"/>
      <c r="AS138" s="5"/>
      <c r="AT138" s="5"/>
      <c r="AU138" s="5"/>
      <c r="AV138" s="5"/>
      <c r="AW138" s="5"/>
      <c r="BB138" s="55">
        <v>8.9583333333333307E-2</v>
      </c>
    </row>
    <row r="139" spans="2:54" x14ac:dyDescent="0.25">
      <c r="B139" s="5">
        <v>11.2</v>
      </c>
      <c r="C139" s="5">
        <v>81</v>
      </c>
      <c r="D139" s="5">
        <v>8.1</v>
      </c>
      <c r="E139" s="5">
        <v>11.2</v>
      </c>
      <c r="F139" s="5">
        <v>8.3000000000000007</v>
      </c>
      <c r="G139" s="5">
        <v>9.4</v>
      </c>
      <c r="H139" s="5">
        <v>991.7</v>
      </c>
      <c r="I139" s="5">
        <v>0</v>
      </c>
      <c r="J139" s="5">
        <v>0</v>
      </c>
      <c r="K139" s="5">
        <v>0</v>
      </c>
      <c r="L139" s="5">
        <v>0.5</v>
      </c>
      <c r="M139" s="5">
        <v>0.5</v>
      </c>
      <c r="N139">
        <v>119.1</v>
      </c>
      <c r="O139">
        <v>119.1</v>
      </c>
      <c r="P139">
        <v>10.7</v>
      </c>
      <c r="Q139">
        <v>10.8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5"/>
      <c r="AM139" s="5"/>
      <c r="AN139" s="5"/>
      <c r="AQ139" s="5"/>
      <c r="AS139" s="5"/>
      <c r="AT139" s="5"/>
      <c r="AU139" s="5"/>
      <c r="AV139" s="5"/>
      <c r="AW139" s="5"/>
      <c r="BB139" s="55">
        <v>9.0277777777777804E-2</v>
      </c>
    </row>
    <row r="140" spans="2:54" x14ac:dyDescent="0.25">
      <c r="B140" s="5">
        <v>11.2</v>
      </c>
      <c r="C140" s="5">
        <v>81</v>
      </c>
      <c r="D140" s="5">
        <v>8.1</v>
      </c>
      <c r="E140" s="5">
        <v>11.2</v>
      </c>
      <c r="F140" s="5">
        <v>4</v>
      </c>
      <c r="G140" s="5">
        <v>9.4</v>
      </c>
      <c r="H140" s="5">
        <v>991.8</v>
      </c>
      <c r="I140" s="5">
        <v>0</v>
      </c>
      <c r="J140" s="5">
        <v>0</v>
      </c>
      <c r="K140" s="5">
        <v>0</v>
      </c>
      <c r="L140" s="5">
        <v>0.5</v>
      </c>
      <c r="M140" s="5">
        <v>0.5</v>
      </c>
      <c r="N140">
        <v>119.1</v>
      </c>
      <c r="O140">
        <v>119.1</v>
      </c>
      <c r="P140">
        <v>10.7</v>
      </c>
      <c r="Q140">
        <v>10.8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5"/>
      <c r="AM140" s="5"/>
      <c r="AN140" s="5"/>
      <c r="AQ140" s="5"/>
      <c r="AS140" s="5"/>
      <c r="AT140" s="5"/>
      <c r="AU140" s="5"/>
      <c r="AV140" s="5"/>
      <c r="AW140" s="5"/>
      <c r="BB140" s="55">
        <v>9.0972222222222204E-2</v>
      </c>
    </row>
    <row r="141" spans="2:54" x14ac:dyDescent="0.25">
      <c r="B141" s="5">
        <v>11.2</v>
      </c>
      <c r="C141" s="5">
        <v>81</v>
      </c>
      <c r="D141" s="5">
        <v>8.1</v>
      </c>
      <c r="E141" s="5">
        <v>11.2</v>
      </c>
      <c r="F141" s="5">
        <v>9</v>
      </c>
      <c r="G141" s="5">
        <v>11.5</v>
      </c>
      <c r="H141" s="5">
        <v>991.7</v>
      </c>
      <c r="I141" s="5">
        <v>0</v>
      </c>
      <c r="J141" s="5">
        <v>0</v>
      </c>
      <c r="K141" s="5">
        <v>0</v>
      </c>
      <c r="L141" s="5">
        <v>0.5</v>
      </c>
      <c r="M141" s="5">
        <v>0.5</v>
      </c>
      <c r="N141">
        <v>119.1</v>
      </c>
      <c r="O141">
        <v>119.1</v>
      </c>
      <c r="P141">
        <v>10.7</v>
      </c>
      <c r="Q141">
        <v>10.8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5"/>
      <c r="AM141" s="5"/>
      <c r="AN141" s="5"/>
      <c r="AQ141" s="5"/>
      <c r="AS141" s="5"/>
      <c r="AT141" s="5"/>
      <c r="AU141" s="5"/>
      <c r="AV141" s="5"/>
      <c r="AW141" s="5"/>
      <c r="BB141" s="55">
        <v>9.1666666666666702E-2</v>
      </c>
    </row>
    <row r="142" spans="2:54" x14ac:dyDescent="0.25">
      <c r="B142" s="5">
        <v>11.2</v>
      </c>
      <c r="C142" s="5">
        <v>81</v>
      </c>
      <c r="D142" s="5">
        <v>8.1</v>
      </c>
      <c r="E142" s="5">
        <v>11.2</v>
      </c>
      <c r="F142" s="5">
        <v>6.1</v>
      </c>
      <c r="G142" s="5">
        <v>12.6</v>
      </c>
      <c r="H142" s="5">
        <v>991.8</v>
      </c>
      <c r="I142" s="5">
        <v>0</v>
      </c>
      <c r="J142" s="5">
        <v>0</v>
      </c>
      <c r="K142" s="5">
        <v>0</v>
      </c>
      <c r="L142" s="5">
        <v>0.5</v>
      </c>
      <c r="M142" s="5">
        <v>0.5</v>
      </c>
      <c r="N142">
        <v>119.1</v>
      </c>
      <c r="O142">
        <v>119.1</v>
      </c>
      <c r="P142">
        <v>10.7</v>
      </c>
      <c r="Q142">
        <v>10.8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5"/>
      <c r="AM142" s="5"/>
      <c r="AN142" s="5"/>
      <c r="AQ142" s="5"/>
      <c r="AS142" s="5"/>
      <c r="AT142" s="5"/>
      <c r="AU142" s="5"/>
      <c r="AV142" s="5"/>
      <c r="AW142" s="5"/>
      <c r="BB142" s="55">
        <v>9.2361111111111102E-2</v>
      </c>
    </row>
    <row r="143" spans="2:54" x14ac:dyDescent="0.25">
      <c r="B143" s="5">
        <v>11.3</v>
      </c>
      <c r="C143" s="5">
        <v>81</v>
      </c>
      <c r="D143" s="5">
        <v>8.1</v>
      </c>
      <c r="E143" s="5">
        <v>11.3</v>
      </c>
      <c r="F143" s="5">
        <v>7.9</v>
      </c>
      <c r="G143" s="5">
        <v>9</v>
      </c>
      <c r="H143" s="5">
        <v>991.7</v>
      </c>
      <c r="I143" s="5">
        <v>0</v>
      </c>
      <c r="J143" s="5">
        <v>0</v>
      </c>
      <c r="K143" s="5">
        <v>0</v>
      </c>
      <c r="L143" s="5">
        <v>0.5</v>
      </c>
      <c r="M143" s="5">
        <v>0.5</v>
      </c>
      <c r="N143">
        <v>119.1</v>
      </c>
      <c r="O143">
        <v>119.1</v>
      </c>
      <c r="P143">
        <v>10.7</v>
      </c>
      <c r="Q143">
        <v>10.8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5"/>
      <c r="AM143" s="5"/>
      <c r="AN143" s="5"/>
      <c r="AQ143" s="5"/>
      <c r="AS143" s="5"/>
      <c r="AT143" s="5"/>
      <c r="AU143" s="5"/>
      <c r="AV143" s="5"/>
      <c r="AW143" s="5"/>
      <c r="BB143" s="55">
        <v>9.30555555555556E-2</v>
      </c>
    </row>
    <row r="144" spans="2:54" x14ac:dyDescent="0.25">
      <c r="B144" s="5">
        <v>11.3</v>
      </c>
      <c r="C144" s="5">
        <v>81</v>
      </c>
      <c r="D144" s="5">
        <v>8.1</v>
      </c>
      <c r="E144" s="5">
        <v>11.3</v>
      </c>
      <c r="F144" s="5">
        <v>7.9</v>
      </c>
      <c r="G144" s="5">
        <v>10.4</v>
      </c>
      <c r="H144" s="5">
        <v>991.7</v>
      </c>
      <c r="I144" s="5">
        <v>0</v>
      </c>
      <c r="J144" s="5">
        <v>0</v>
      </c>
      <c r="K144" s="5">
        <v>0</v>
      </c>
      <c r="L144" s="5">
        <v>0.5</v>
      </c>
      <c r="M144" s="5">
        <v>0.5</v>
      </c>
      <c r="N144">
        <v>119.1</v>
      </c>
      <c r="O144">
        <v>119.1</v>
      </c>
      <c r="P144">
        <v>10.7</v>
      </c>
      <c r="Q144">
        <v>10.8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5"/>
      <c r="AM144" s="5"/>
      <c r="AN144" s="5"/>
      <c r="AQ144" s="5"/>
      <c r="AS144" s="5"/>
      <c r="AT144" s="5"/>
      <c r="AU144" s="5"/>
      <c r="AV144" s="5"/>
      <c r="AW144" s="5"/>
      <c r="BB144" s="55">
        <v>9.375E-2</v>
      </c>
    </row>
    <row r="145" spans="2:54" x14ac:dyDescent="0.25">
      <c r="B145" s="5">
        <v>11.3</v>
      </c>
      <c r="C145" s="5">
        <v>81</v>
      </c>
      <c r="D145" s="5">
        <v>8.1</v>
      </c>
      <c r="E145" s="5">
        <v>11.3</v>
      </c>
      <c r="F145" s="5">
        <v>4.3</v>
      </c>
      <c r="G145" s="5">
        <v>8.6</v>
      </c>
      <c r="H145" s="5">
        <v>991.7</v>
      </c>
      <c r="I145" s="5">
        <v>0</v>
      </c>
      <c r="J145" s="5">
        <v>0</v>
      </c>
      <c r="K145" s="5">
        <v>0</v>
      </c>
      <c r="L145" s="5">
        <v>0.5</v>
      </c>
      <c r="M145" s="5">
        <v>0.5</v>
      </c>
      <c r="N145">
        <v>119.1</v>
      </c>
      <c r="O145">
        <v>119.1</v>
      </c>
      <c r="P145">
        <v>10.8</v>
      </c>
      <c r="Q145">
        <v>10.8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5"/>
      <c r="AM145" s="5"/>
      <c r="AN145" s="5"/>
      <c r="AQ145" s="5"/>
      <c r="AS145" s="5"/>
      <c r="AT145" s="5"/>
      <c r="AU145" s="5"/>
      <c r="AV145" s="5"/>
      <c r="AW145" s="5"/>
      <c r="BB145" s="55">
        <v>9.44444444444444E-2</v>
      </c>
    </row>
    <row r="146" spans="2:54" x14ac:dyDescent="0.25">
      <c r="B146" s="5">
        <v>11.4</v>
      </c>
      <c r="C146" s="5">
        <v>81</v>
      </c>
      <c r="D146" s="5">
        <v>8.1999999999999993</v>
      </c>
      <c r="E146" s="5">
        <v>11.4</v>
      </c>
      <c r="F146" s="5">
        <v>6.1</v>
      </c>
      <c r="G146" s="5">
        <v>9.6999999999999993</v>
      </c>
      <c r="H146" s="5">
        <v>992</v>
      </c>
      <c r="I146" s="5">
        <v>0</v>
      </c>
      <c r="J146" s="5">
        <v>0</v>
      </c>
      <c r="K146" s="5">
        <v>0</v>
      </c>
      <c r="L146" s="5">
        <v>0.5</v>
      </c>
      <c r="M146" s="5">
        <v>0.5</v>
      </c>
      <c r="N146">
        <v>119.1</v>
      </c>
      <c r="O146">
        <v>119.1</v>
      </c>
      <c r="P146">
        <v>10.8</v>
      </c>
      <c r="Q146">
        <v>10.8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5"/>
      <c r="AM146" s="5"/>
      <c r="AN146" s="5"/>
      <c r="AQ146" s="5"/>
      <c r="AS146" s="5"/>
      <c r="AT146" s="5"/>
      <c r="AU146" s="5"/>
      <c r="AV146" s="5"/>
      <c r="AW146" s="5"/>
      <c r="BB146" s="55">
        <v>9.5138888888888898E-2</v>
      </c>
    </row>
    <row r="147" spans="2:54" x14ac:dyDescent="0.25">
      <c r="B147" s="5">
        <v>11.4</v>
      </c>
      <c r="C147" s="5">
        <v>81</v>
      </c>
      <c r="D147" s="5">
        <v>8.1999999999999993</v>
      </c>
      <c r="E147" s="5">
        <v>11.4</v>
      </c>
      <c r="F147" s="5">
        <v>4.3</v>
      </c>
      <c r="G147" s="5">
        <v>8.6</v>
      </c>
      <c r="H147" s="5">
        <v>991.9</v>
      </c>
      <c r="I147" s="5">
        <v>0</v>
      </c>
      <c r="J147" s="5">
        <v>0</v>
      </c>
      <c r="K147" s="5">
        <v>0</v>
      </c>
      <c r="L147" s="5">
        <v>0.5</v>
      </c>
      <c r="M147" s="5">
        <v>0.5</v>
      </c>
      <c r="N147">
        <v>119.1</v>
      </c>
      <c r="O147">
        <v>119.1</v>
      </c>
      <c r="P147">
        <v>10.8</v>
      </c>
      <c r="Q147">
        <v>10.8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5"/>
      <c r="AM147" s="5"/>
      <c r="AN147" s="5"/>
      <c r="AQ147" s="5"/>
      <c r="AS147" s="5"/>
      <c r="AT147" s="5"/>
      <c r="AU147" s="5"/>
      <c r="AV147" s="5"/>
      <c r="AW147" s="5"/>
      <c r="BB147" s="55">
        <v>9.5833333333333298E-2</v>
      </c>
    </row>
    <row r="148" spans="2:54" x14ac:dyDescent="0.25">
      <c r="B148" s="5">
        <v>11.4</v>
      </c>
      <c r="C148" s="5">
        <v>81</v>
      </c>
      <c r="D148" s="5">
        <v>8.1999999999999993</v>
      </c>
      <c r="E148" s="5">
        <v>11.4</v>
      </c>
      <c r="F148" s="5">
        <v>6.1</v>
      </c>
      <c r="G148" s="5">
        <v>9.4</v>
      </c>
      <c r="H148" s="5">
        <v>991.9</v>
      </c>
      <c r="I148" s="5">
        <v>0</v>
      </c>
      <c r="J148" s="5">
        <v>0</v>
      </c>
      <c r="K148" s="5">
        <v>0</v>
      </c>
      <c r="L148" s="5">
        <v>0.5</v>
      </c>
      <c r="M148" s="5">
        <v>0.5</v>
      </c>
      <c r="N148">
        <v>119.1</v>
      </c>
      <c r="O148">
        <v>119.1</v>
      </c>
      <c r="P148">
        <v>10.8</v>
      </c>
      <c r="Q148">
        <v>10.9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5"/>
      <c r="AM148" s="5"/>
      <c r="AN148" s="5"/>
      <c r="AQ148" s="5"/>
      <c r="AS148" s="5"/>
      <c r="AT148" s="5"/>
      <c r="AU148" s="5"/>
      <c r="AV148" s="5"/>
      <c r="AW148" s="5"/>
      <c r="BB148" s="55">
        <v>9.6527777777777796E-2</v>
      </c>
    </row>
    <row r="149" spans="2:54" x14ac:dyDescent="0.25">
      <c r="B149" s="5">
        <v>11.4</v>
      </c>
      <c r="C149" s="5">
        <v>81</v>
      </c>
      <c r="D149" s="5">
        <v>8.1999999999999993</v>
      </c>
      <c r="E149" s="5">
        <v>11.4</v>
      </c>
      <c r="F149" s="5">
        <v>10.8</v>
      </c>
      <c r="G149" s="5">
        <v>18</v>
      </c>
      <c r="H149" s="5">
        <v>991.8</v>
      </c>
      <c r="I149" s="5">
        <v>0</v>
      </c>
      <c r="J149" s="5">
        <v>0</v>
      </c>
      <c r="K149" s="5">
        <v>0</v>
      </c>
      <c r="L149" s="5">
        <v>0.5</v>
      </c>
      <c r="M149" s="5">
        <v>0.5</v>
      </c>
      <c r="N149">
        <v>119.1</v>
      </c>
      <c r="O149">
        <v>119.1</v>
      </c>
      <c r="P149">
        <v>10.8</v>
      </c>
      <c r="Q149">
        <v>10.9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5"/>
      <c r="AM149" s="5"/>
      <c r="AN149" s="5"/>
      <c r="AQ149" s="5"/>
      <c r="AS149" s="5"/>
      <c r="AT149" s="5"/>
      <c r="AU149" s="5"/>
      <c r="AV149" s="5"/>
      <c r="AW149" s="5"/>
      <c r="BB149" s="55">
        <v>9.7222222222222196E-2</v>
      </c>
    </row>
    <row r="150" spans="2:54" x14ac:dyDescent="0.25">
      <c r="B150" s="5">
        <v>11.4</v>
      </c>
      <c r="C150" s="5">
        <v>81</v>
      </c>
      <c r="D150" s="5">
        <v>8.1999999999999993</v>
      </c>
      <c r="E150" s="5">
        <v>11.4</v>
      </c>
      <c r="F150" s="5">
        <v>12.2</v>
      </c>
      <c r="G150" s="5">
        <v>15.5</v>
      </c>
      <c r="H150" s="5">
        <v>991.9</v>
      </c>
      <c r="I150" s="5">
        <v>0</v>
      </c>
      <c r="J150" s="5">
        <v>0</v>
      </c>
      <c r="K150" s="5">
        <v>0</v>
      </c>
      <c r="L150" s="5">
        <v>0.5</v>
      </c>
      <c r="M150" s="5">
        <v>0.5</v>
      </c>
      <c r="N150">
        <v>119.1</v>
      </c>
      <c r="O150">
        <v>119.1</v>
      </c>
      <c r="P150">
        <v>10.8</v>
      </c>
      <c r="Q150">
        <v>10.9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5"/>
      <c r="AM150" s="5"/>
      <c r="AN150" s="5"/>
      <c r="AQ150" s="5"/>
      <c r="AS150" s="5"/>
      <c r="AT150" s="5"/>
      <c r="AU150" s="5"/>
      <c r="AV150" s="5"/>
      <c r="AW150" s="5"/>
      <c r="BB150" s="55">
        <v>9.7916666666666693E-2</v>
      </c>
    </row>
    <row r="151" spans="2:54" x14ac:dyDescent="0.25">
      <c r="B151" s="5">
        <v>11.4</v>
      </c>
      <c r="C151" s="5">
        <v>80</v>
      </c>
      <c r="D151" s="5">
        <v>8.1</v>
      </c>
      <c r="E151" s="5">
        <v>11.4</v>
      </c>
      <c r="F151" s="5">
        <v>6.1</v>
      </c>
      <c r="G151" s="5">
        <v>8.6</v>
      </c>
      <c r="H151" s="5">
        <v>992</v>
      </c>
      <c r="I151" s="5">
        <v>0</v>
      </c>
      <c r="J151" s="5">
        <v>0</v>
      </c>
      <c r="K151" s="5">
        <v>0</v>
      </c>
      <c r="L151" s="5">
        <v>0.5</v>
      </c>
      <c r="M151" s="5">
        <v>0.5</v>
      </c>
      <c r="N151">
        <v>119.1</v>
      </c>
      <c r="O151">
        <v>119.1</v>
      </c>
      <c r="P151">
        <v>10.8</v>
      </c>
      <c r="Q151">
        <v>10.9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5"/>
      <c r="AM151" s="5"/>
      <c r="AN151" s="5"/>
      <c r="AQ151" s="5"/>
      <c r="AS151" s="5"/>
      <c r="AT151" s="5"/>
      <c r="AU151" s="5"/>
      <c r="AV151" s="5"/>
      <c r="AW151" s="5"/>
      <c r="BB151" s="55">
        <v>9.8611111111111094E-2</v>
      </c>
    </row>
    <row r="152" spans="2:54" x14ac:dyDescent="0.25">
      <c r="B152" s="5">
        <v>11.4</v>
      </c>
      <c r="C152" s="5">
        <v>80</v>
      </c>
      <c r="D152" s="5">
        <v>8.1</v>
      </c>
      <c r="E152" s="5">
        <v>11.4</v>
      </c>
      <c r="F152" s="5">
        <v>7.9</v>
      </c>
      <c r="G152" s="5">
        <v>8.3000000000000007</v>
      </c>
      <c r="H152" s="5">
        <v>992</v>
      </c>
      <c r="I152" s="5">
        <v>0</v>
      </c>
      <c r="J152" s="5">
        <v>0</v>
      </c>
      <c r="K152" s="5">
        <v>0</v>
      </c>
      <c r="L152" s="5">
        <v>0.5</v>
      </c>
      <c r="M152" s="5">
        <v>0.5</v>
      </c>
      <c r="N152">
        <v>119.1</v>
      </c>
      <c r="O152">
        <v>119.1</v>
      </c>
      <c r="P152">
        <v>10.8</v>
      </c>
      <c r="Q152">
        <v>10.9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5"/>
      <c r="AM152" s="5"/>
      <c r="AN152" s="5"/>
      <c r="AQ152" s="5"/>
      <c r="AS152" s="5"/>
      <c r="AT152" s="5"/>
      <c r="AU152" s="5"/>
      <c r="AV152" s="5"/>
      <c r="AW152" s="5"/>
      <c r="BB152" s="55">
        <v>9.9305555555555605E-2</v>
      </c>
    </row>
    <row r="153" spans="2:54" x14ac:dyDescent="0.25">
      <c r="B153" s="5">
        <v>11.4</v>
      </c>
      <c r="C153" s="5">
        <v>81</v>
      </c>
      <c r="D153" s="5">
        <v>8.1999999999999993</v>
      </c>
      <c r="E153" s="5">
        <v>11.4</v>
      </c>
      <c r="F153" s="5">
        <v>4.7</v>
      </c>
      <c r="G153" s="5">
        <v>11.9</v>
      </c>
      <c r="H153" s="5">
        <v>991.8</v>
      </c>
      <c r="I153" s="5">
        <v>0</v>
      </c>
      <c r="J153" s="5">
        <v>0</v>
      </c>
      <c r="K153" s="5">
        <v>0</v>
      </c>
      <c r="L153" s="5">
        <v>0.5</v>
      </c>
      <c r="M153" s="5">
        <v>0.5</v>
      </c>
      <c r="N153">
        <v>119.1</v>
      </c>
      <c r="O153">
        <v>119.1</v>
      </c>
      <c r="P153">
        <v>10.8</v>
      </c>
      <c r="Q153">
        <v>10.9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5"/>
      <c r="AM153" s="5"/>
      <c r="AN153" s="5"/>
      <c r="AQ153" s="5"/>
      <c r="AS153" s="5"/>
      <c r="AT153" s="5"/>
      <c r="AU153" s="5"/>
      <c r="AV153" s="5"/>
      <c r="AW153" s="5"/>
      <c r="BB153" s="55">
        <v>0.1</v>
      </c>
    </row>
    <row r="154" spans="2:54" x14ac:dyDescent="0.25">
      <c r="B154" s="5">
        <v>11.4</v>
      </c>
      <c r="C154" s="5">
        <v>81</v>
      </c>
      <c r="D154" s="5">
        <v>8.1999999999999993</v>
      </c>
      <c r="E154" s="5">
        <v>11.4</v>
      </c>
      <c r="F154" s="5">
        <v>4.3</v>
      </c>
      <c r="G154" s="5">
        <v>8.6</v>
      </c>
      <c r="H154" s="5">
        <v>991.8</v>
      </c>
      <c r="I154" s="5">
        <v>0</v>
      </c>
      <c r="J154" s="5">
        <v>0</v>
      </c>
      <c r="K154" s="5">
        <v>0</v>
      </c>
      <c r="L154" s="5">
        <v>0.5</v>
      </c>
      <c r="M154" s="5">
        <v>0.5</v>
      </c>
      <c r="N154">
        <v>119.1</v>
      </c>
      <c r="O154">
        <v>119.1</v>
      </c>
      <c r="P154">
        <v>10.8</v>
      </c>
      <c r="Q154">
        <v>10.9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5"/>
      <c r="AM154" s="5"/>
      <c r="AN154" s="5"/>
      <c r="AQ154" s="5"/>
      <c r="AS154" s="5"/>
      <c r="AT154" s="5"/>
      <c r="AU154" s="5"/>
      <c r="AV154" s="5"/>
      <c r="AW154" s="5"/>
      <c r="BB154" s="55">
        <v>0.100694444444444</v>
      </c>
    </row>
    <row r="155" spans="2:54" x14ac:dyDescent="0.25">
      <c r="B155" s="5">
        <v>11.4</v>
      </c>
      <c r="C155" s="5">
        <v>81</v>
      </c>
      <c r="D155" s="5">
        <v>8.1999999999999993</v>
      </c>
      <c r="E155" s="5">
        <v>11.4</v>
      </c>
      <c r="F155" s="5">
        <v>6.5</v>
      </c>
      <c r="G155" s="5">
        <v>8.6</v>
      </c>
      <c r="H155" s="5">
        <v>991.9</v>
      </c>
      <c r="I155" s="5">
        <v>0</v>
      </c>
      <c r="J155" s="5">
        <v>0</v>
      </c>
      <c r="K155" s="5">
        <v>0</v>
      </c>
      <c r="L155" s="5">
        <v>0.5</v>
      </c>
      <c r="M155" s="5">
        <v>0.5</v>
      </c>
      <c r="N155">
        <v>119.1</v>
      </c>
      <c r="O155">
        <v>119.1</v>
      </c>
      <c r="P155">
        <v>10.8</v>
      </c>
      <c r="Q155">
        <v>10.9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5"/>
      <c r="AM155" s="5"/>
      <c r="AN155" s="5"/>
      <c r="AQ155" s="5"/>
      <c r="AS155" s="5"/>
      <c r="AT155" s="5"/>
      <c r="AU155" s="5"/>
      <c r="AV155" s="5"/>
      <c r="AW155" s="5"/>
      <c r="BB155" s="55">
        <v>0.101388888888889</v>
      </c>
    </row>
    <row r="156" spans="2:54" x14ac:dyDescent="0.25">
      <c r="B156" s="5">
        <v>11.4</v>
      </c>
      <c r="C156" s="5">
        <v>81</v>
      </c>
      <c r="D156" s="5">
        <v>8.1999999999999993</v>
      </c>
      <c r="E156" s="5">
        <v>11.4</v>
      </c>
      <c r="F156" s="5">
        <v>4.7</v>
      </c>
      <c r="G156" s="5">
        <v>8.6</v>
      </c>
      <c r="H156" s="5">
        <v>991.9</v>
      </c>
      <c r="I156" s="5">
        <v>0</v>
      </c>
      <c r="J156" s="5">
        <v>0</v>
      </c>
      <c r="K156" s="5">
        <v>0</v>
      </c>
      <c r="L156" s="5">
        <v>0.5</v>
      </c>
      <c r="M156" s="5">
        <v>0.5</v>
      </c>
      <c r="N156">
        <v>119.1</v>
      </c>
      <c r="O156">
        <v>119.1</v>
      </c>
      <c r="P156">
        <v>10.8</v>
      </c>
      <c r="Q156">
        <v>10.9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5"/>
      <c r="AM156" s="5"/>
      <c r="AN156" s="5"/>
      <c r="AQ156" s="5"/>
      <c r="AS156" s="5"/>
      <c r="AT156" s="5"/>
      <c r="AU156" s="5"/>
      <c r="AV156" s="5"/>
      <c r="AW156" s="5"/>
      <c r="BB156" s="55">
        <v>0.102083333333333</v>
      </c>
    </row>
    <row r="157" spans="2:54" x14ac:dyDescent="0.25">
      <c r="B157" s="5">
        <v>11.4</v>
      </c>
      <c r="C157" s="5">
        <v>81</v>
      </c>
      <c r="D157" s="5">
        <v>8.1999999999999993</v>
      </c>
      <c r="E157" s="5">
        <v>11.4</v>
      </c>
      <c r="F157" s="5">
        <v>8.6</v>
      </c>
      <c r="G157" s="5">
        <v>8.6</v>
      </c>
      <c r="H157" s="5">
        <v>991.8</v>
      </c>
      <c r="I157" s="5">
        <v>0</v>
      </c>
      <c r="J157" s="5">
        <v>0</v>
      </c>
      <c r="K157" s="5">
        <v>0</v>
      </c>
      <c r="L157" s="5">
        <v>0.5</v>
      </c>
      <c r="M157" s="5">
        <v>0.5</v>
      </c>
      <c r="N157">
        <v>119.1</v>
      </c>
      <c r="O157">
        <v>119.1</v>
      </c>
      <c r="P157">
        <v>10.9</v>
      </c>
      <c r="Q157">
        <v>10.9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5"/>
      <c r="AM157" s="5"/>
      <c r="AN157" s="5"/>
      <c r="AQ157" s="5"/>
      <c r="AS157" s="5"/>
      <c r="AT157" s="5"/>
      <c r="AU157" s="5"/>
      <c r="AV157" s="5"/>
      <c r="AW157" s="5"/>
      <c r="BB157" s="55">
        <v>0.102777777777778</v>
      </c>
    </row>
    <row r="158" spans="2:54" x14ac:dyDescent="0.25">
      <c r="B158" s="5">
        <v>11.4</v>
      </c>
      <c r="C158" s="5">
        <v>82</v>
      </c>
      <c r="D158" s="5">
        <v>8.4</v>
      </c>
      <c r="E158" s="5">
        <v>11.4</v>
      </c>
      <c r="F158" s="5">
        <v>4.7</v>
      </c>
      <c r="G158" s="5">
        <v>6.1</v>
      </c>
      <c r="H158" s="5">
        <v>991.8</v>
      </c>
      <c r="I158" s="5">
        <v>0</v>
      </c>
      <c r="J158" s="5">
        <v>0</v>
      </c>
      <c r="K158" s="5">
        <v>0</v>
      </c>
      <c r="L158" s="5">
        <v>0.5</v>
      </c>
      <c r="M158" s="5">
        <v>0.5</v>
      </c>
      <c r="N158">
        <v>119.1</v>
      </c>
      <c r="O158">
        <v>119.1</v>
      </c>
      <c r="P158">
        <v>10.8</v>
      </c>
      <c r="Q158">
        <v>10.9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5"/>
      <c r="AM158" s="5"/>
      <c r="AN158" s="5"/>
      <c r="AQ158" s="5"/>
      <c r="AS158" s="5"/>
      <c r="AT158" s="5"/>
      <c r="AU158" s="5"/>
      <c r="AV158" s="5"/>
      <c r="AW158" s="5"/>
      <c r="BB158" s="55">
        <v>0.10347222222222199</v>
      </c>
    </row>
    <row r="159" spans="2:54" x14ac:dyDescent="0.25">
      <c r="B159" s="5">
        <v>11.3</v>
      </c>
      <c r="C159" s="5">
        <v>82</v>
      </c>
      <c r="D159" s="5">
        <v>8.3000000000000007</v>
      </c>
      <c r="E159" s="5">
        <v>11.3</v>
      </c>
      <c r="F159" s="5">
        <v>6.8</v>
      </c>
      <c r="G159" s="5">
        <v>9</v>
      </c>
      <c r="H159" s="5">
        <v>991.7</v>
      </c>
      <c r="I159" s="5">
        <v>0</v>
      </c>
      <c r="J159" s="5">
        <v>0</v>
      </c>
      <c r="K159" s="5">
        <v>0</v>
      </c>
      <c r="L159" s="5">
        <v>0.5</v>
      </c>
      <c r="M159" s="5">
        <v>0.5</v>
      </c>
      <c r="N159">
        <v>119.1</v>
      </c>
      <c r="O159">
        <v>119.1</v>
      </c>
      <c r="P159">
        <v>10.8</v>
      </c>
      <c r="Q159">
        <v>10.9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5"/>
      <c r="AM159" s="5"/>
      <c r="AN159" s="5"/>
      <c r="AQ159" s="5"/>
      <c r="AS159" s="5"/>
      <c r="AT159" s="5"/>
      <c r="AU159" s="5"/>
      <c r="AV159" s="5"/>
      <c r="AW159" s="5"/>
      <c r="BB159" s="55">
        <v>0.104166666666667</v>
      </c>
    </row>
    <row r="160" spans="2:54" x14ac:dyDescent="0.25">
      <c r="B160" s="5">
        <v>11.3</v>
      </c>
      <c r="C160" s="5">
        <v>82</v>
      </c>
      <c r="D160" s="5">
        <v>8.3000000000000007</v>
      </c>
      <c r="E160" s="5">
        <v>11.3</v>
      </c>
      <c r="F160" s="5">
        <v>2.5</v>
      </c>
      <c r="G160" s="5">
        <v>9.4</v>
      </c>
      <c r="H160" s="5">
        <v>991.8</v>
      </c>
      <c r="I160" s="5">
        <v>0</v>
      </c>
      <c r="J160" s="5">
        <v>0</v>
      </c>
      <c r="K160" s="5">
        <v>0</v>
      </c>
      <c r="L160" s="5">
        <v>0.5</v>
      </c>
      <c r="M160" s="5">
        <v>0.5</v>
      </c>
      <c r="N160">
        <v>119.1</v>
      </c>
      <c r="O160">
        <v>119.1</v>
      </c>
      <c r="P160">
        <v>10.9</v>
      </c>
      <c r="Q160">
        <v>10.9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5"/>
      <c r="AM160" s="5"/>
      <c r="AN160" s="5"/>
      <c r="AQ160" s="5"/>
      <c r="AS160" s="5"/>
      <c r="AT160" s="5"/>
      <c r="AU160" s="5"/>
      <c r="AV160" s="5"/>
      <c r="AW160" s="5"/>
      <c r="BB160" s="55">
        <v>0.104861111111111</v>
      </c>
    </row>
    <row r="161" spans="2:54" x14ac:dyDescent="0.25">
      <c r="B161" s="5">
        <v>11.3</v>
      </c>
      <c r="C161" s="5">
        <v>82</v>
      </c>
      <c r="D161" s="5">
        <v>8.3000000000000007</v>
      </c>
      <c r="E161" s="5">
        <v>11.3</v>
      </c>
      <c r="F161" s="5">
        <v>9.6999999999999993</v>
      </c>
      <c r="G161" s="5">
        <v>10.1</v>
      </c>
      <c r="H161" s="5">
        <v>991.7</v>
      </c>
      <c r="I161" s="5">
        <v>0</v>
      </c>
      <c r="J161" s="5">
        <v>0</v>
      </c>
      <c r="K161" s="5">
        <v>0</v>
      </c>
      <c r="L161" s="5">
        <v>0.5</v>
      </c>
      <c r="M161" s="5">
        <v>0.5</v>
      </c>
      <c r="N161">
        <v>119.1</v>
      </c>
      <c r="O161">
        <v>119.1</v>
      </c>
      <c r="P161">
        <v>10.8</v>
      </c>
      <c r="Q161">
        <v>10.9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5"/>
      <c r="AM161" s="5"/>
      <c r="AN161" s="5"/>
      <c r="AQ161" s="5"/>
      <c r="AS161" s="5"/>
      <c r="AT161" s="5"/>
      <c r="AU161" s="5"/>
      <c r="AV161" s="5"/>
      <c r="AW161" s="5"/>
      <c r="BB161" s="55">
        <v>0.105555555555556</v>
      </c>
    </row>
    <row r="162" spans="2:54" x14ac:dyDescent="0.25">
      <c r="B162" s="5">
        <v>11.3</v>
      </c>
      <c r="C162" s="5">
        <v>82</v>
      </c>
      <c r="D162" s="5">
        <v>8.3000000000000007</v>
      </c>
      <c r="E162" s="5">
        <v>11.3</v>
      </c>
      <c r="F162" s="5">
        <v>3.2</v>
      </c>
      <c r="G162" s="5">
        <v>8.6</v>
      </c>
      <c r="H162" s="5">
        <v>991.8</v>
      </c>
      <c r="I162" s="5">
        <v>0</v>
      </c>
      <c r="J162" s="5">
        <v>0</v>
      </c>
      <c r="K162" s="5">
        <v>0</v>
      </c>
      <c r="L162" s="5">
        <v>0.5</v>
      </c>
      <c r="M162" s="5">
        <v>0.5</v>
      </c>
      <c r="N162">
        <v>119.1</v>
      </c>
      <c r="O162">
        <v>119.1</v>
      </c>
      <c r="P162">
        <v>10.8</v>
      </c>
      <c r="Q162">
        <v>10.9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5"/>
      <c r="AM162" s="5"/>
      <c r="AN162" s="5"/>
      <c r="AQ162" s="5"/>
      <c r="AS162" s="5"/>
      <c r="AT162" s="5"/>
      <c r="AU162" s="5"/>
      <c r="AV162" s="5"/>
      <c r="AW162" s="5"/>
      <c r="BB162" s="55">
        <v>0.10625</v>
      </c>
    </row>
    <row r="163" spans="2:54" x14ac:dyDescent="0.25">
      <c r="B163" s="5">
        <v>11.2</v>
      </c>
      <c r="C163" s="5">
        <v>82</v>
      </c>
      <c r="D163" s="5">
        <v>8.1999999999999993</v>
      </c>
      <c r="E163" s="5">
        <v>11.2</v>
      </c>
      <c r="F163" s="5">
        <v>6.8</v>
      </c>
      <c r="G163" s="5">
        <v>8.6</v>
      </c>
      <c r="H163" s="5">
        <v>991.7</v>
      </c>
      <c r="I163" s="5">
        <v>0</v>
      </c>
      <c r="J163" s="5">
        <v>0</v>
      </c>
      <c r="K163" s="5">
        <v>0</v>
      </c>
      <c r="L163" s="5">
        <v>0.5</v>
      </c>
      <c r="M163" s="5">
        <v>0.5</v>
      </c>
      <c r="N163">
        <v>119.1</v>
      </c>
      <c r="O163">
        <v>119.1</v>
      </c>
      <c r="P163">
        <v>10.8</v>
      </c>
      <c r="Q163">
        <v>10.9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5"/>
      <c r="AM163" s="5"/>
      <c r="AN163" s="5"/>
      <c r="AQ163" s="5"/>
      <c r="AS163" s="5"/>
      <c r="AT163" s="5"/>
      <c r="AU163" s="5"/>
      <c r="AV163" s="5"/>
      <c r="AW163" s="5"/>
      <c r="BB163" s="55">
        <v>0.106944444444444</v>
      </c>
    </row>
    <row r="164" spans="2:54" x14ac:dyDescent="0.25">
      <c r="B164" s="5">
        <v>11.2</v>
      </c>
      <c r="C164" s="5">
        <v>82</v>
      </c>
      <c r="D164" s="5">
        <v>8.1999999999999993</v>
      </c>
      <c r="E164" s="5">
        <v>11.2</v>
      </c>
      <c r="F164" s="5">
        <v>6.1</v>
      </c>
      <c r="G164" s="5">
        <v>6.8</v>
      </c>
      <c r="H164" s="5">
        <v>991.6</v>
      </c>
      <c r="I164" s="5">
        <v>0</v>
      </c>
      <c r="J164" s="5">
        <v>0</v>
      </c>
      <c r="K164" s="5">
        <v>0</v>
      </c>
      <c r="L164" s="5">
        <v>0.5</v>
      </c>
      <c r="M164" s="5">
        <v>0.5</v>
      </c>
      <c r="N164">
        <v>119.1</v>
      </c>
      <c r="O164">
        <v>119.1</v>
      </c>
      <c r="P164">
        <v>10.8</v>
      </c>
      <c r="Q164">
        <v>10.9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5"/>
      <c r="AM164" s="5"/>
      <c r="AN164" s="5"/>
      <c r="AQ164" s="5"/>
      <c r="AS164" s="5"/>
      <c r="AT164" s="5"/>
      <c r="AU164" s="5"/>
      <c r="AV164" s="5"/>
      <c r="AW164" s="5"/>
      <c r="BB164" s="55">
        <v>0.10763888888888901</v>
      </c>
    </row>
    <row r="165" spans="2:54" x14ac:dyDescent="0.25">
      <c r="B165" s="5">
        <v>11.2</v>
      </c>
      <c r="C165" s="5">
        <v>83</v>
      </c>
      <c r="D165" s="5">
        <v>8.4</v>
      </c>
      <c r="E165" s="5">
        <v>11.2</v>
      </c>
      <c r="F165" s="5">
        <v>4.7</v>
      </c>
      <c r="G165" s="5">
        <v>5</v>
      </c>
      <c r="H165" s="5">
        <v>991.8</v>
      </c>
      <c r="I165" s="5">
        <v>0</v>
      </c>
      <c r="J165" s="5">
        <v>0</v>
      </c>
      <c r="K165" s="5">
        <v>0</v>
      </c>
      <c r="L165" s="5">
        <v>0.5</v>
      </c>
      <c r="M165" s="5">
        <v>0.5</v>
      </c>
      <c r="N165">
        <v>119.1</v>
      </c>
      <c r="O165">
        <v>119.1</v>
      </c>
      <c r="P165">
        <v>10.8</v>
      </c>
      <c r="Q165">
        <v>10.9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5"/>
      <c r="AM165" s="5"/>
      <c r="AN165" s="5"/>
      <c r="AQ165" s="5"/>
      <c r="AS165" s="5"/>
      <c r="AT165" s="5"/>
      <c r="AU165" s="5"/>
      <c r="AV165" s="5"/>
      <c r="AW165" s="5"/>
      <c r="BB165" s="55">
        <v>0.108333333333333</v>
      </c>
    </row>
    <row r="166" spans="2:54" x14ac:dyDescent="0.25">
      <c r="B166" s="5">
        <v>11.2</v>
      </c>
      <c r="C166" s="5">
        <v>83</v>
      </c>
      <c r="D166" s="5">
        <v>8.4</v>
      </c>
      <c r="E166" s="5">
        <v>11.2</v>
      </c>
      <c r="F166" s="5">
        <v>7.2</v>
      </c>
      <c r="G166" s="5">
        <v>11.5</v>
      </c>
      <c r="H166" s="5">
        <v>991.9</v>
      </c>
      <c r="I166" s="5">
        <v>0</v>
      </c>
      <c r="J166" s="5">
        <v>0</v>
      </c>
      <c r="K166" s="5">
        <v>0</v>
      </c>
      <c r="L166" s="5">
        <v>0.5</v>
      </c>
      <c r="M166" s="5">
        <v>0.5</v>
      </c>
      <c r="N166">
        <v>119.1</v>
      </c>
      <c r="O166">
        <v>119.1</v>
      </c>
      <c r="P166">
        <v>10.8</v>
      </c>
      <c r="Q166">
        <v>10.9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5"/>
      <c r="AM166" s="5"/>
      <c r="AN166" s="5"/>
      <c r="AQ166" s="5"/>
      <c r="AS166" s="5"/>
      <c r="AT166" s="5"/>
      <c r="AU166" s="5"/>
      <c r="AV166" s="5"/>
      <c r="AW166" s="5"/>
      <c r="BB166" s="55">
        <v>0.109027777777778</v>
      </c>
    </row>
    <row r="167" spans="2:54" x14ac:dyDescent="0.25">
      <c r="B167" s="5">
        <v>11.2</v>
      </c>
      <c r="C167" s="5">
        <v>82</v>
      </c>
      <c r="D167" s="5">
        <v>8.1999999999999993</v>
      </c>
      <c r="E167" s="5">
        <v>11.2</v>
      </c>
      <c r="F167" s="5">
        <v>5.8</v>
      </c>
      <c r="G167" s="5">
        <v>7.9</v>
      </c>
      <c r="H167" s="5">
        <v>991.6</v>
      </c>
      <c r="I167" s="5">
        <v>0</v>
      </c>
      <c r="J167" s="5">
        <v>0</v>
      </c>
      <c r="K167" s="5">
        <v>0</v>
      </c>
      <c r="L167" s="5">
        <v>0.5</v>
      </c>
      <c r="M167" s="5">
        <v>0.5</v>
      </c>
      <c r="N167">
        <v>119.1</v>
      </c>
      <c r="O167">
        <v>119.1</v>
      </c>
      <c r="P167">
        <v>10.8</v>
      </c>
      <c r="Q167">
        <v>10.9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5"/>
      <c r="AM167" s="5"/>
      <c r="AN167" s="5"/>
      <c r="AQ167" s="5"/>
      <c r="AS167" s="5"/>
      <c r="AT167" s="5"/>
      <c r="AU167" s="5"/>
      <c r="AV167" s="5"/>
      <c r="AW167" s="5"/>
      <c r="BB167" s="55">
        <v>0.109722222222222</v>
      </c>
    </row>
    <row r="168" spans="2:54" x14ac:dyDescent="0.25">
      <c r="B168" s="5">
        <v>11.2</v>
      </c>
      <c r="C168" s="5">
        <v>82</v>
      </c>
      <c r="D168" s="5">
        <v>8.1999999999999993</v>
      </c>
      <c r="E168" s="5">
        <v>11.2</v>
      </c>
      <c r="F168" s="5">
        <v>6.5</v>
      </c>
      <c r="G168" s="5">
        <v>8.3000000000000007</v>
      </c>
      <c r="H168" s="5">
        <v>991.5</v>
      </c>
      <c r="I168" s="5">
        <v>0</v>
      </c>
      <c r="J168" s="5">
        <v>0</v>
      </c>
      <c r="K168" s="5">
        <v>0</v>
      </c>
      <c r="L168" s="5">
        <v>0.5</v>
      </c>
      <c r="M168" s="5">
        <v>0.5</v>
      </c>
      <c r="N168">
        <v>119.1</v>
      </c>
      <c r="O168">
        <v>119.1</v>
      </c>
      <c r="P168">
        <v>10.8</v>
      </c>
      <c r="Q168">
        <v>10.9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5"/>
      <c r="AM168" s="5"/>
      <c r="AN168" s="5"/>
      <c r="AQ168" s="5"/>
      <c r="AS168" s="5"/>
      <c r="AT168" s="5"/>
      <c r="AU168" s="5"/>
      <c r="AV168" s="5"/>
      <c r="AW168" s="5"/>
      <c r="BB168" s="55">
        <v>0.110416666666667</v>
      </c>
    </row>
    <row r="169" spans="2:54" x14ac:dyDescent="0.25">
      <c r="B169" s="5">
        <v>11.2</v>
      </c>
      <c r="C169" s="5">
        <v>83</v>
      </c>
      <c r="D169" s="5">
        <v>8.4</v>
      </c>
      <c r="E169" s="5">
        <v>11.2</v>
      </c>
      <c r="F169" s="5">
        <v>9</v>
      </c>
      <c r="G169" s="5">
        <v>9</v>
      </c>
      <c r="H169" s="5">
        <v>991.7</v>
      </c>
      <c r="I169" s="5">
        <v>0</v>
      </c>
      <c r="J169" s="5">
        <v>0</v>
      </c>
      <c r="K169" s="5">
        <v>0</v>
      </c>
      <c r="L169" s="5">
        <v>0.5</v>
      </c>
      <c r="M169" s="5">
        <v>0.5</v>
      </c>
      <c r="N169">
        <v>119.1</v>
      </c>
      <c r="O169">
        <v>119.1</v>
      </c>
      <c r="P169">
        <v>10.8</v>
      </c>
      <c r="Q169">
        <v>10.9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5"/>
      <c r="AM169" s="5"/>
      <c r="AN169" s="5"/>
      <c r="AQ169" s="5"/>
      <c r="AS169" s="5"/>
      <c r="AT169" s="5"/>
      <c r="AU169" s="5"/>
      <c r="AV169" s="5"/>
      <c r="AW169" s="5"/>
      <c r="BB169" s="55">
        <v>0.11111111111111099</v>
      </c>
    </row>
    <row r="170" spans="2:54" x14ac:dyDescent="0.25">
      <c r="B170" s="5">
        <v>11.2</v>
      </c>
      <c r="C170" s="5">
        <v>83</v>
      </c>
      <c r="D170" s="5">
        <v>8.4</v>
      </c>
      <c r="E170" s="5">
        <v>11.2</v>
      </c>
      <c r="F170" s="5">
        <v>7.6</v>
      </c>
      <c r="G170" s="5">
        <v>9</v>
      </c>
      <c r="H170" s="5">
        <v>992</v>
      </c>
      <c r="I170" s="5">
        <v>0</v>
      </c>
      <c r="J170" s="5">
        <v>0</v>
      </c>
      <c r="K170" s="5">
        <v>0</v>
      </c>
      <c r="L170" s="5">
        <v>0.5</v>
      </c>
      <c r="M170" s="5">
        <v>0.5</v>
      </c>
      <c r="N170">
        <v>119.1</v>
      </c>
      <c r="O170">
        <v>119.1</v>
      </c>
      <c r="P170">
        <v>10.8</v>
      </c>
      <c r="Q170">
        <v>10.9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5"/>
      <c r="AM170" s="5"/>
      <c r="AN170" s="5"/>
      <c r="AQ170" s="5"/>
      <c r="AS170" s="5"/>
      <c r="AT170" s="5"/>
      <c r="AU170" s="5"/>
      <c r="AV170" s="5"/>
      <c r="AW170" s="5"/>
      <c r="BB170" s="55">
        <v>0.111805555555556</v>
      </c>
    </row>
    <row r="171" spans="2:54" x14ac:dyDescent="0.25">
      <c r="B171" s="5">
        <v>11.2</v>
      </c>
      <c r="C171" s="5">
        <v>82</v>
      </c>
      <c r="D171" s="5">
        <v>8.1999999999999993</v>
      </c>
      <c r="E171" s="5">
        <v>11.2</v>
      </c>
      <c r="F171" s="5">
        <v>5.8</v>
      </c>
      <c r="G171" s="5">
        <v>9.4</v>
      </c>
      <c r="H171" s="5">
        <v>991.7</v>
      </c>
      <c r="I171" s="5">
        <v>0</v>
      </c>
      <c r="J171" s="5">
        <v>0</v>
      </c>
      <c r="K171" s="5">
        <v>0</v>
      </c>
      <c r="L171" s="5">
        <v>0.5</v>
      </c>
      <c r="M171" s="5">
        <v>0.5</v>
      </c>
      <c r="N171">
        <v>119.1</v>
      </c>
      <c r="O171">
        <v>119.1</v>
      </c>
      <c r="P171">
        <v>10.8</v>
      </c>
      <c r="Q171">
        <v>10.9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5"/>
      <c r="AM171" s="5"/>
      <c r="AN171" s="5"/>
      <c r="AQ171" s="5"/>
      <c r="AS171" s="5"/>
      <c r="AT171" s="5"/>
      <c r="AU171" s="5"/>
      <c r="AV171" s="5"/>
      <c r="AW171" s="5"/>
      <c r="BB171" s="55">
        <v>0.1125</v>
      </c>
    </row>
    <row r="172" spans="2:54" x14ac:dyDescent="0.25">
      <c r="B172" s="5">
        <v>11.3</v>
      </c>
      <c r="C172" s="5">
        <v>82</v>
      </c>
      <c r="D172" s="5">
        <v>8.3000000000000007</v>
      </c>
      <c r="E172" s="5">
        <v>11.3</v>
      </c>
      <c r="F172" s="5">
        <v>9</v>
      </c>
      <c r="G172" s="5">
        <v>10.4</v>
      </c>
      <c r="H172" s="5">
        <v>992</v>
      </c>
      <c r="I172" s="5">
        <v>0</v>
      </c>
      <c r="J172" s="5">
        <v>0</v>
      </c>
      <c r="K172" s="5">
        <v>0</v>
      </c>
      <c r="L172" s="5">
        <v>0.5</v>
      </c>
      <c r="M172" s="5">
        <v>0.5</v>
      </c>
      <c r="N172">
        <v>119.1</v>
      </c>
      <c r="O172">
        <v>119.1</v>
      </c>
      <c r="P172">
        <v>10.8</v>
      </c>
      <c r="Q172">
        <v>10.9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5"/>
      <c r="AM172" s="5"/>
      <c r="AN172" s="5"/>
      <c r="AQ172" s="5"/>
      <c r="AS172" s="5"/>
      <c r="AT172" s="5"/>
      <c r="AU172" s="5"/>
      <c r="AV172" s="5"/>
      <c r="AW172" s="5"/>
      <c r="BB172" s="55">
        <v>0.113194444444444</v>
      </c>
    </row>
    <row r="173" spans="2:54" x14ac:dyDescent="0.25">
      <c r="B173" s="5">
        <v>11.3</v>
      </c>
      <c r="C173" s="5">
        <v>82</v>
      </c>
      <c r="D173" s="5">
        <v>8.3000000000000007</v>
      </c>
      <c r="E173" s="5">
        <v>11.3</v>
      </c>
      <c r="F173" s="5">
        <v>6.1</v>
      </c>
      <c r="G173" s="5">
        <v>10.8</v>
      </c>
      <c r="H173" s="5">
        <v>991.8</v>
      </c>
      <c r="I173" s="5">
        <v>0</v>
      </c>
      <c r="J173" s="5">
        <v>0</v>
      </c>
      <c r="K173" s="5">
        <v>0</v>
      </c>
      <c r="L173" s="5">
        <v>0.5</v>
      </c>
      <c r="M173" s="5">
        <v>0.5</v>
      </c>
      <c r="N173">
        <v>119.1</v>
      </c>
      <c r="O173">
        <v>119.1</v>
      </c>
      <c r="P173">
        <v>10.8</v>
      </c>
      <c r="Q173">
        <v>10.9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5"/>
      <c r="AM173" s="5"/>
      <c r="AN173" s="5"/>
      <c r="AQ173" s="5"/>
      <c r="AS173" s="5"/>
      <c r="AT173" s="5"/>
      <c r="AU173" s="5"/>
      <c r="AV173" s="5"/>
      <c r="AW173" s="5"/>
      <c r="BB173" s="55">
        <v>0.113888888888889</v>
      </c>
    </row>
    <row r="174" spans="2:54" x14ac:dyDescent="0.25">
      <c r="B174" s="5">
        <v>11.3</v>
      </c>
      <c r="C174" s="5">
        <v>82</v>
      </c>
      <c r="D174" s="5">
        <v>8.3000000000000007</v>
      </c>
      <c r="E174" s="5">
        <v>11.3</v>
      </c>
      <c r="F174" s="5">
        <v>7.9</v>
      </c>
      <c r="G174" s="5">
        <v>9</v>
      </c>
      <c r="H174" s="5">
        <v>991.5</v>
      </c>
      <c r="I174" s="5">
        <v>0</v>
      </c>
      <c r="J174" s="5">
        <v>0</v>
      </c>
      <c r="K174" s="5">
        <v>0</v>
      </c>
      <c r="L174" s="5">
        <v>0.5</v>
      </c>
      <c r="M174" s="5">
        <v>0.5</v>
      </c>
      <c r="N174">
        <v>119.1</v>
      </c>
      <c r="O174">
        <v>119.1</v>
      </c>
      <c r="P174">
        <v>10.9</v>
      </c>
      <c r="Q174">
        <v>10.9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5"/>
      <c r="AM174" s="5"/>
      <c r="AN174" s="5"/>
      <c r="AQ174" s="5"/>
      <c r="AS174" s="5"/>
      <c r="AT174" s="5"/>
      <c r="AU174" s="5"/>
      <c r="AV174" s="5"/>
      <c r="AW174" s="5"/>
      <c r="BB174" s="55">
        <v>0.114583333333333</v>
      </c>
    </row>
    <row r="175" spans="2:54" x14ac:dyDescent="0.25">
      <c r="B175" s="5">
        <v>11.3</v>
      </c>
      <c r="C175" s="5">
        <v>82</v>
      </c>
      <c r="D175" s="5">
        <v>8.3000000000000007</v>
      </c>
      <c r="E175" s="5">
        <v>11.3</v>
      </c>
      <c r="F175" s="5">
        <v>7.2</v>
      </c>
      <c r="G175" s="5">
        <v>7.6</v>
      </c>
      <c r="H175" s="5">
        <v>991.8</v>
      </c>
      <c r="I175" s="5">
        <v>0</v>
      </c>
      <c r="J175" s="5">
        <v>0</v>
      </c>
      <c r="K175" s="5">
        <v>0</v>
      </c>
      <c r="L175" s="5">
        <v>0.5</v>
      </c>
      <c r="M175" s="5">
        <v>0.5</v>
      </c>
      <c r="N175">
        <v>119.1</v>
      </c>
      <c r="O175">
        <v>119.1</v>
      </c>
      <c r="P175">
        <v>10.8</v>
      </c>
      <c r="Q175">
        <v>10.9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5"/>
      <c r="AM175" s="5"/>
      <c r="AN175" s="5"/>
      <c r="AQ175" s="5"/>
      <c r="AS175" s="5"/>
      <c r="AT175" s="5"/>
      <c r="AU175" s="5"/>
      <c r="AV175" s="5"/>
      <c r="AW175" s="5"/>
      <c r="BB175" s="55">
        <v>0.11527777777777801</v>
      </c>
    </row>
    <row r="176" spans="2:54" x14ac:dyDescent="0.25">
      <c r="B176" s="5">
        <v>11.3</v>
      </c>
      <c r="C176" s="5">
        <v>82</v>
      </c>
      <c r="D176" s="5">
        <v>8.3000000000000007</v>
      </c>
      <c r="E176" s="5">
        <v>11.3</v>
      </c>
      <c r="F176" s="5">
        <v>7.9</v>
      </c>
      <c r="G176" s="5">
        <v>9.4</v>
      </c>
      <c r="H176" s="5">
        <v>991.8</v>
      </c>
      <c r="I176" s="5">
        <v>0</v>
      </c>
      <c r="J176" s="5">
        <v>0</v>
      </c>
      <c r="K176" s="5">
        <v>0</v>
      </c>
      <c r="L176" s="5">
        <v>0.5</v>
      </c>
      <c r="M176" s="5">
        <v>0.5</v>
      </c>
      <c r="N176">
        <v>119.1</v>
      </c>
      <c r="O176">
        <v>119.1</v>
      </c>
      <c r="P176">
        <v>10.9</v>
      </c>
      <c r="Q176">
        <v>10.9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5"/>
      <c r="AM176" s="5"/>
      <c r="AN176" s="5"/>
      <c r="AQ176" s="5"/>
      <c r="AS176" s="5"/>
      <c r="AT176" s="5"/>
      <c r="AU176" s="5"/>
      <c r="AV176" s="5"/>
      <c r="AW176" s="5"/>
      <c r="BB176" s="55">
        <v>0.115972222222222</v>
      </c>
    </row>
    <row r="177" spans="2:54" x14ac:dyDescent="0.25">
      <c r="B177" s="5">
        <v>11.3</v>
      </c>
      <c r="C177" s="5">
        <v>82</v>
      </c>
      <c r="D177" s="5">
        <v>8.3000000000000007</v>
      </c>
      <c r="E177" s="5">
        <v>11.3</v>
      </c>
      <c r="F177" s="5">
        <v>5</v>
      </c>
      <c r="G177" s="5">
        <v>6.1</v>
      </c>
      <c r="H177" s="5">
        <v>991.9</v>
      </c>
      <c r="I177" s="5">
        <v>0</v>
      </c>
      <c r="J177" s="5">
        <v>0</v>
      </c>
      <c r="K177" s="5">
        <v>0</v>
      </c>
      <c r="L177" s="5">
        <v>0.5</v>
      </c>
      <c r="M177" s="5">
        <v>0.5</v>
      </c>
      <c r="N177">
        <v>119.1</v>
      </c>
      <c r="O177">
        <v>119.1</v>
      </c>
      <c r="P177">
        <v>10.8</v>
      </c>
      <c r="Q177">
        <v>10.9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5"/>
      <c r="AM177" s="5"/>
      <c r="AN177" s="5"/>
      <c r="AQ177" s="5"/>
      <c r="AS177" s="5"/>
      <c r="AT177" s="5"/>
      <c r="AU177" s="5"/>
      <c r="AV177" s="5"/>
      <c r="AW177" s="5"/>
      <c r="BB177" s="55">
        <v>0.116666666666667</v>
      </c>
    </row>
    <row r="178" spans="2:54" x14ac:dyDescent="0.25">
      <c r="B178" s="5">
        <v>11.3</v>
      </c>
      <c r="C178" s="5">
        <v>83</v>
      </c>
      <c r="D178" s="5">
        <v>8.5</v>
      </c>
      <c r="E178" s="5">
        <v>11.3</v>
      </c>
      <c r="F178" s="5">
        <v>10.1</v>
      </c>
      <c r="G178" s="5">
        <v>11.9</v>
      </c>
      <c r="H178" s="5">
        <v>991.8</v>
      </c>
      <c r="I178" s="5">
        <v>0</v>
      </c>
      <c r="J178" s="5">
        <v>0</v>
      </c>
      <c r="K178" s="5">
        <v>0</v>
      </c>
      <c r="L178" s="5">
        <v>0.5</v>
      </c>
      <c r="M178" s="5">
        <v>0.5</v>
      </c>
      <c r="N178">
        <v>119.1</v>
      </c>
      <c r="O178">
        <v>119.1</v>
      </c>
      <c r="P178">
        <v>10.9</v>
      </c>
      <c r="Q178">
        <v>10.9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5"/>
      <c r="AM178" s="5"/>
      <c r="AN178" s="5"/>
      <c r="AQ178" s="5"/>
      <c r="AS178" s="5"/>
      <c r="AT178" s="5"/>
      <c r="AU178" s="5"/>
      <c r="AV178" s="5"/>
      <c r="AW178" s="5"/>
      <c r="BB178" s="55">
        <v>0.117361111111111</v>
      </c>
    </row>
    <row r="179" spans="2:54" x14ac:dyDescent="0.25">
      <c r="B179" s="5">
        <v>11.3</v>
      </c>
      <c r="C179" s="5">
        <v>83</v>
      </c>
      <c r="D179" s="5">
        <v>8.5</v>
      </c>
      <c r="E179" s="5">
        <v>11.3</v>
      </c>
      <c r="F179" s="5">
        <v>6.8</v>
      </c>
      <c r="G179" s="5">
        <v>11.2</v>
      </c>
      <c r="H179" s="5">
        <v>992</v>
      </c>
      <c r="I179" s="5">
        <v>0</v>
      </c>
      <c r="J179" s="5">
        <v>0</v>
      </c>
      <c r="K179" s="5">
        <v>0</v>
      </c>
      <c r="L179" s="5">
        <v>0.5</v>
      </c>
      <c r="M179" s="5">
        <v>0.5</v>
      </c>
      <c r="N179">
        <v>119.1</v>
      </c>
      <c r="O179">
        <v>119.1</v>
      </c>
      <c r="P179">
        <v>10.8</v>
      </c>
      <c r="Q179">
        <v>10.9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5"/>
      <c r="AM179" s="5"/>
      <c r="AN179" s="5"/>
      <c r="AQ179" s="5"/>
      <c r="AS179" s="5"/>
      <c r="AT179" s="5"/>
      <c r="AU179" s="5"/>
      <c r="AV179" s="5"/>
      <c r="AW179" s="5"/>
      <c r="BB179" s="55">
        <v>0.118055555555556</v>
      </c>
    </row>
    <row r="180" spans="2:54" x14ac:dyDescent="0.25">
      <c r="B180" s="5">
        <v>11.3</v>
      </c>
      <c r="C180" s="5">
        <v>83</v>
      </c>
      <c r="D180" s="5">
        <v>8.5</v>
      </c>
      <c r="E180" s="5">
        <v>11.3</v>
      </c>
      <c r="F180" s="5">
        <v>8.6</v>
      </c>
      <c r="G180" s="5">
        <v>9.4</v>
      </c>
      <c r="H180" s="5">
        <v>991.8</v>
      </c>
      <c r="I180" s="5">
        <v>0</v>
      </c>
      <c r="J180" s="5">
        <v>0</v>
      </c>
      <c r="K180" s="5">
        <v>0</v>
      </c>
      <c r="L180" s="5">
        <v>0.5</v>
      </c>
      <c r="M180" s="5">
        <v>0.5</v>
      </c>
      <c r="N180">
        <v>119.1</v>
      </c>
      <c r="O180">
        <v>119.1</v>
      </c>
      <c r="P180">
        <v>10.9</v>
      </c>
      <c r="Q180">
        <v>10.9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5"/>
      <c r="AM180" s="5"/>
      <c r="AN180" s="5"/>
      <c r="AQ180" s="5"/>
      <c r="AS180" s="5"/>
      <c r="AT180" s="5"/>
      <c r="AU180" s="5"/>
      <c r="AV180" s="5"/>
      <c r="AW180" s="5"/>
      <c r="BB180" s="55">
        <v>0.11874999999999999</v>
      </c>
    </row>
    <row r="181" spans="2:54" x14ac:dyDescent="0.25">
      <c r="B181" s="5">
        <v>11.3</v>
      </c>
      <c r="C181" s="5">
        <v>82</v>
      </c>
      <c r="D181" s="5">
        <v>8.3000000000000007</v>
      </c>
      <c r="E181" s="5">
        <v>11.3</v>
      </c>
      <c r="F181" s="5">
        <v>5.4</v>
      </c>
      <c r="G181" s="5">
        <v>12.2</v>
      </c>
      <c r="H181" s="5">
        <v>991.7</v>
      </c>
      <c r="I181" s="5">
        <v>0</v>
      </c>
      <c r="J181" s="5">
        <v>0</v>
      </c>
      <c r="K181" s="5">
        <v>0</v>
      </c>
      <c r="L181" s="5">
        <v>0.5</v>
      </c>
      <c r="M181" s="5">
        <v>0.5</v>
      </c>
      <c r="N181">
        <v>119.1</v>
      </c>
      <c r="O181">
        <v>119.1</v>
      </c>
      <c r="P181">
        <v>10.9</v>
      </c>
      <c r="Q181">
        <v>10.9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5"/>
      <c r="AM181" s="5"/>
      <c r="AN181" s="5"/>
      <c r="AQ181" s="5"/>
      <c r="AS181" s="5"/>
      <c r="AT181" s="5"/>
      <c r="AU181" s="5"/>
      <c r="AV181" s="5"/>
      <c r="AW181" s="5"/>
      <c r="BB181" s="55">
        <v>0.11944444444444401</v>
      </c>
    </row>
    <row r="182" spans="2:54" x14ac:dyDescent="0.25">
      <c r="B182" s="5">
        <v>11.4</v>
      </c>
      <c r="C182" s="5">
        <v>82</v>
      </c>
      <c r="D182" s="5">
        <v>8.4</v>
      </c>
      <c r="E182" s="5">
        <v>11.4</v>
      </c>
      <c r="F182" s="5">
        <v>3.6</v>
      </c>
      <c r="G182" s="5">
        <v>6.5</v>
      </c>
      <c r="H182" s="5">
        <v>991.7</v>
      </c>
      <c r="I182" s="5">
        <v>0</v>
      </c>
      <c r="J182" s="5">
        <v>0</v>
      </c>
      <c r="K182" s="5">
        <v>0</v>
      </c>
      <c r="L182" s="5">
        <v>0.5</v>
      </c>
      <c r="M182" s="5">
        <v>0.5</v>
      </c>
      <c r="N182">
        <v>119.1</v>
      </c>
      <c r="O182">
        <v>119.1</v>
      </c>
      <c r="P182">
        <v>10.9</v>
      </c>
      <c r="Q182">
        <v>10.9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5"/>
      <c r="AM182" s="5"/>
      <c r="AN182" s="5"/>
      <c r="AQ182" s="5"/>
      <c r="AS182" s="5"/>
      <c r="AT182" s="5"/>
      <c r="AU182" s="5"/>
      <c r="AV182" s="5"/>
      <c r="AW182" s="5"/>
      <c r="BB182" s="55">
        <v>0.120138888888889</v>
      </c>
    </row>
    <row r="183" spans="2:54" x14ac:dyDescent="0.25">
      <c r="B183" s="5">
        <v>11.4</v>
      </c>
      <c r="C183" s="5">
        <v>82</v>
      </c>
      <c r="D183" s="5">
        <v>8.4</v>
      </c>
      <c r="E183" s="5">
        <v>11.4</v>
      </c>
      <c r="F183" s="5">
        <v>11.5</v>
      </c>
      <c r="G183" s="5">
        <v>13.3</v>
      </c>
      <c r="H183" s="5">
        <v>991.7</v>
      </c>
      <c r="I183" s="5">
        <v>0</v>
      </c>
      <c r="J183" s="5">
        <v>0</v>
      </c>
      <c r="K183" s="5">
        <v>0</v>
      </c>
      <c r="L183" s="5">
        <v>0.5</v>
      </c>
      <c r="M183" s="5">
        <v>0.5</v>
      </c>
      <c r="N183">
        <v>119.1</v>
      </c>
      <c r="O183">
        <v>119.1</v>
      </c>
      <c r="P183">
        <v>10.9</v>
      </c>
      <c r="Q183">
        <v>10.9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5"/>
      <c r="AM183" s="5"/>
      <c r="AN183" s="5"/>
      <c r="AQ183" s="5"/>
      <c r="AS183" s="5"/>
      <c r="AT183" s="5"/>
      <c r="AU183" s="5"/>
      <c r="AV183" s="5"/>
      <c r="AW183" s="5"/>
      <c r="BB183" s="55">
        <v>0.120833333333333</v>
      </c>
    </row>
    <row r="184" spans="2:54" x14ac:dyDescent="0.25">
      <c r="B184" s="5">
        <v>11.4</v>
      </c>
      <c r="C184" s="5">
        <v>83</v>
      </c>
      <c r="D184" s="5">
        <v>8.6</v>
      </c>
      <c r="E184" s="5">
        <v>11.4</v>
      </c>
      <c r="F184" s="5">
        <v>6.8</v>
      </c>
      <c r="G184" s="5">
        <v>8.3000000000000007</v>
      </c>
      <c r="H184" s="5">
        <v>991.9</v>
      </c>
      <c r="I184" s="5">
        <v>0</v>
      </c>
      <c r="J184" s="5">
        <v>0</v>
      </c>
      <c r="K184" s="5">
        <v>0</v>
      </c>
      <c r="L184" s="5">
        <v>0.5</v>
      </c>
      <c r="M184" s="5">
        <v>0.5</v>
      </c>
      <c r="N184">
        <v>119.1</v>
      </c>
      <c r="O184">
        <v>119.1</v>
      </c>
      <c r="P184">
        <v>10.9</v>
      </c>
      <c r="Q184">
        <v>10.9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5"/>
      <c r="AM184" s="5"/>
      <c r="AN184" s="5"/>
      <c r="AQ184" s="5"/>
      <c r="AS184" s="5"/>
      <c r="AT184" s="5"/>
      <c r="AU184" s="5"/>
      <c r="AV184" s="5"/>
      <c r="AW184" s="5"/>
      <c r="BB184" s="55">
        <v>0.121527777777778</v>
      </c>
    </row>
    <row r="185" spans="2:54" x14ac:dyDescent="0.25">
      <c r="B185" s="5">
        <v>11.4</v>
      </c>
      <c r="C185" s="5">
        <v>83</v>
      </c>
      <c r="D185" s="5">
        <v>8.6</v>
      </c>
      <c r="E185" s="5">
        <v>11.4</v>
      </c>
      <c r="F185" s="5">
        <v>5.4</v>
      </c>
      <c r="G185" s="5">
        <v>8.6</v>
      </c>
      <c r="H185" s="5">
        <v>991.4</v>
      </c>
      <c r="I185" s="5">
        <v>0</v>
      </c>
      <c r="J185" s="5">
        <v>0</v>
      </c>
      <c r="K185" s="5">
        <v>0</v>
      </c>
      <c r="L185" s="5">
        <v>0.5</v>
      </c>
      <c r="M185" s="5">
        <v>0.5</v>
      </c>
      <c r="N185">
        <v>119.1</v>
      </c>
      <c r="O185">
        <v>119.1</v>
      </c>
      <c r="P185">
        <v>10.9</v>
      </c>
      <c r="Q185">
        <v>10.9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5"/>
      <c r="AM185" s="5"/>
      <c r="AN185" s="5"/>
      <c r="AQ185" s="5"/>
      <c r="AS185" s="5"/>
      <c r="AT185" s="5"/>
      <c r="AU185" s="5"/>
      <c r="AV185" s="5"/>
      <c r="AW185" s="5"/>
      <c r="BB185" s="55">
        <v>0.122222222222222</v>
      </c>
    </row>
    <row r="186" spans="2:54" x14ac:dyDescent="0.25">
      <c r="B186" s="5">
        <v>11.4</v>
      </c>
      <c r="C186" s="5">
        <v>83</v>
      </c>
      <c r="D186" s="5">
        <v>8.6</v>
      </c>
      <c r="E186" s="5">
        <v>11.4</v>
      </c>
      <c r="F186" s="5">
        <v>5</v>
      </c>
      <c r="G186" s="5">
        <v>8.6</v>
      </c>
      <c r="H186" s="5">
        <v>991.3</v>
      </c>
      <c r="I186" s="5">
        <v>0</v>
      </c>
      <c r="J186" s="5">
        <v>0</v>
      </c>
      <c r="K186" s="5">
        <v>0</v>
      </c>
      <c r="L186" s="5">
        <v>0.5</v>
      </c>
      <c r="M186" s="5">
        <v>0.5</v>
      </c>
      <c r="N186">
        <v>119.1</v>
      </c>
      <c r="O186">
        <v>119.1</v>
      </c>
      <c r="P186">
        <v>10.9</v>
      </c>
      <c r="Q186">
        <v>11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5"/>
      <c r="AM186" s="5"/>
      <c r="AN186" s="5"/>
      <c r="AQ186" s="5"/>
      <c r="AS186" s="5"/>
      <c r="AT186" s="5"/>
      <c r="AU186" s="5"/>
      <c r="AV186" s="5"/>
      <c r="AW186" s="5"/>
      <c r="BB186" s="55">
        <v>0.12291666666666699</v>
      </c>
    </row>
    <row r="187" spans="2:54" x14ac:dyDescent="0.25">
      <c r="B187" s="5">
        <v>11.4</v>
      </c>
      <c r="C187" s="5">
        <v>83</v>
      </c>
      <c r="D187" s="5">
        <v>8.6</v>
      </c>
      <c r="E187" s="5">
        <v>11.4</v>
      </c>
      <c r="F187" s="5">
        <v>6.1</v>
      </c>
      <c r="G187" s="5">
        <v>9.4</v>
      </c>
      <c r="H187" s="5">
        <v>991.6</v>
      </c>
      <c r="I187" s="5">
        <v>0</v>
      </c>
      <c r="J187" s="5">
        <v>0</v>
      </c>
      <c r="K187" s="5">
        <v>0</v>
      </c>
      <c r="L187" s="5">
        <v>0.5</v>
      </c>
      <c r="M187" s="5">
        <v>0.5</v>
      </c>
      <c r="N187">
        <v>119.1</v>
      </c>
      <c r="O187">
        <v>119.1</v>
      </c>
      <c r="P187">
        <v>10.9</v>
      </c>
      <c r="Q187">
        <v>11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5"/>
      <c r="AM187" s="5"/>
      <c r="AN187" s="5"/>
      <c r="AQ187" s="5"/>
      <c r="AS187" s="5"/>
      <c r="AT187" s="5"/>
      <c r="AU187" s="5"/>
      <c r="AV187" s="5"/>
      <c r="AW187" s="5"/>
      <c r="BB187" s="55">
        <v>0.12361111111111101</v>
      </c>
    </row>
    <row r="188" spans="2:54" x14ac:dyDescent="0.25">
      <c r="B188" s="5">
        <v>11.4</v>
      </c>
      <c r="C188" s="5">
        <v>83</v>
      </c>
      <c r="D188" s="5">
        <v>8.6</v>
      </c>
      <c r="E188" s="5">
        <v>11.4</v>
      </c>
      <c r="F188" s="5">
        <v>7.9</v>
      </c>
      <c r="G188" s="5">
        <v>9.6999999999999993</v>
      </c>
      <c r="H188" s="5">
        <v>991.9</v>
      </c>
      <c r="I188" s="5">
        <v>0</v>
      </c>
      <c r="J188" s="5">
        <v>0</v>
      </c>
      <c r="K188" s="5">
        <v>0</v>
      </c>
      <c r="L188" s="5">
        <v>0.5</v>
      </c>
      <c r="M188" s="5">
        <v>0.5</v>
      </c>
      <c r="N188">
        <v>119.1</v>
      </c>
      <c r="O188">
        <v>119.1</v>
      </c>
      <c r="P188">
        <v>10.9</v>
      </c>
      <c r="Q188">
        <v>11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5"/>
      <c r="AM188" s="5"/>
      <c r="AN188" s="5"/>
      <c r="AQ188" s="5"/>
      <c r="AS188" s="5"/>
      <c r="AT188" s="5"/>
      <c r="AU188" s="5"/>
      <c r="AV188" s="5"/>
      <c r="AW188" s="5"/>
      <c r="BB188" s="55">
        <v>0.124305555555556</v>
      </c>
    </row>
    <row r="189" spans="2:54" x14ac:dyDescent="0.25">
      <c r="B189" s="5">
        <v>11.4</v>
      </c>
      <c r="C189" s="5">
        <v>83</v>
      </c>
      <c r="D189" s="5">
        <v>8.6</v>
      </c>
      <c r="E189" s="5">
        <v>11.4</v>
      </c>
      <c r="F189" s="5">
        <v>5.4</v>
      </c>
      <c r="G189" s="5">
        <v>5.4</v>
      </c>
      <c r="H189" s="5">
        <v>991.8</v>
      </c>
      <c r="I189" s="5">
        <v>0</v>
      </c>
      <c r="J189" s="5">
        <v>0</v>
      </c>
      <c r="K189" s="5">
        <v>0</v>
      </c>
      <c r="L189" s="5">
        <v>0.5</v>
      </c>
      <c r="M189" s="5">
        <v>0.5</v>
      </c>
      <c r="N189">
        <v>119.1</v>
      </c>
      <c r="O189">
        <v>119.1</v>
      </c>
      <c r="P189">
        <v>10.9</v>
      </c>
      <c r="Q189">
        <v>11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5"/>
      <c r="AM189" s="5"/>
      <c r="AN189" s="5"/>
      <c r="AQ189" s="5"/>
      <c r="AS189" s="5"/>
      <c r="AT189" s="5"/>
      <c r="AU189" s="5"/>
      <c r="AV189" s="5"/>
      <c r="AW189" s="5"/>
      <c r="BB189" s="55">
        <v>0.125</v>
      </c>
    </row>
    <row r="190" spans="2:54" x14ac:dyDescent="0.25">
      <c r="B190" s="5">
        <v>11.4</v>
      </c>
      <c r="C190" s="5">
        <v>83</v>
      </c>
      <c r="D190" s="5">
        <v>8.6</v>
      </c>
      <c r="E190" s="5">
        <v>11.4</v>
      </c>
      <c r="F190" s="5">
        <v>7.6</v>
      </c>
      <c r="G190" s="5">
        <v>11.2</v>
      </c>
      <c r="H190" s="5">
        <v>992.1</v>
      </c>
      <c r="I190" s="5">
        <v>0</v>
      </c>
      <c r="J190" s="5">
        <v>0</v>
      </c>
      <c r="K190" s="5">
        <v>0</v>
      </c>
      <c r="L190" s="5">
        <v>0.5</v>
      </c>
      <c r="M190" s="5">
        <v>0.5</v>
      </c>
      <c r="N190">
        <v>119.1</v>
      </c>
      <c r="O190">
        <v>119.1</v>
      </c>
      <c r="P190">
        <v>10.9</v>
      </c>
      <c r="Q190">
        <v>11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5"/>
      <c r="AM190" s="5"/>
      <c r="AN190" s="5"/>
      <c r="AQ190" s="5"/>
      <c r="AS190" s="5"/>
      <c r="AT190" s="5"/>
      <c r="AU190" s="5"/>
      <c r="AV190" s="5"/>
      <c r="AW190" s="5"/>
      <c r="BB190" s="55">
        <v>0.125694444444444</v>
      </c>
    </row>
    <row r="191" spans="2:54" x14ac:dyDescent="0.25">
      <c r="B191" s="5">
        <v>11.4</v>
      </c>
      <c r="C191" s="5">
        <v>83</v>
      </c>
      <c r="D191" s="5">
        <v>8.6</v>
      </c>
      <c r="E191" s="5">
        <v>11.4</v>
      </c>
      <c r="F191" s="5">
        <v>8.6</v>
      </c>
      <c r="G191" s="5">
        <v>8.6</v>
      </c>
      <c r="H191" s="5">
        <v>991.7</v>
      </c>
      <c r="I191" s="5">
        <v>0</v>
      </c>
      <c r="J191" s="5">
        <v>0</v>
      </c>
      <c r="K191" s="5">
        <v>0</v>
      </c>
      <c r="L191" s="5">
        <v>0.5</v>
      </c>
      <c r="M191" s="5">
        <v>0.5</v>
      </c>
      <c r="N191">
        <v>119.1</v>
      </c>
      <c r="O191">
        <v>119.1</v>
      </c>
      <c r="P191">
        <v>10.9</v>
      </c>
      <c r="Q191">
        <v>11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5"/>
      <c r="AM191" s="5"/>
      <c r="AN191" s="5"/>
      <c r="AQ191" s="5"/>
      <c r="AS191" s="5"/>
      <c r="AT191" s="5"/>
      <c r="AU191" s="5"/>
      <c r="AV191" s="5"/>
      <c r="AW191" s="5"/>
      <c r="BB191" s="55">
        <v>0.12638888888888899</v>
      </c>
    </row>
    <row r="192" spans="2:54" x14ac:dyDescent="0.25">
      <c r="B192" s="5">
        <v>11.4</v>
      </c>
      <c r="C192" s="5">
        <v>83</v>
      </c>
      <c r="D192" s="5">
        <v>8.6</v>
      </c>
      <c r="E192" s="5">
        <v>11.4</v>
      </c>
      <c r="F192" s="5">
        <v>4</v>
      </c>
      <c r="G192" s="5">
        <v>7.6</v>
      </c>
      <c r="H192" s="5">
        <v>992</v>
      </c>
      <c r="I192" s="5">
        <v>0</v>
      </c>
      <c r="J192" s="5">
        <v>0</v>
      </c>
      <c r="K192" s="5">
        <v>0</v>
      </c>
      <c r="L192" s="5">
        <v>0.5</v>
      </c>
      <c r="M192" s="5">
        <v>0.5</v>
      </c>
      <c r="N192">
        <v>119.1</v>
      </c>
      <c r="O192">
        <v>119.1</v>
      </c>
      <c r="P192">
        <v>10.9</v>
      </c>
      <c r="Q192">
        <v>11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5"/>
      <c r="AM192" s="5"/>
      <c r="AN192" s="5"/>
      <c r="AQ192" s="5"/>
      <c r="AS192" s="5"/>
      <c r="AT192" s="5"/>
      <c r="AU192" s="5"/>
      <c r="AV192" s="5"/>
      <c r="AW192" s="5"/>
      <c r="BB192" s="55">
        <v>0.12708333333333299</v>
      </c>
    </row>
    <row r="193" spans="2:54" x14ac:dyDescent="0.25">
      <c r="B193" s="5">
        <v>11.4</v>
      </c>
      <c r="C193" s="5">
        <v>83</v>
      </c>
      <c r="D193" s="5">
        <v>8.6</v>
      </c>
      <c r="E193" s="5">
        <v>11.4</v>
      </c>
      <c r="F193" s="5">
        <v>10.8</v>
      </c>
      <c r="G193" s="5">
        <v>11.5</v>
      </c>
      <c r="H193" s="5">
        <v>992</v>
      </c>
      <c r="I193" s="5">
        <v>0</v>
      </c>
      <c r="J193" s="5">
        <v>0</v>
      </c>
      <c r="K193" s="5">
        <v>0</v>
      </c>
      <c r="L193" s="5">
        <v>0.5</v>
      </c>
      <c r="M193" s="5">
        <v>0.5</v>
      </c>
      <c r="N193">
        <v>119.1</v>
      </c>
      <c r="O193">
        <v>119.1</v>
      </c>
      <c r="P193">
        <v>10.9</v>
      </c>
      <c r="Q193">
        <v>11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5"/>
      <c r="AM193" s="5"/>
      <c r="AN193" s="5"/>
      <c r="AQ193" s="5"/>
      <c r="AS193" s="5"/>
      <c r="AT193" s="5"/>
      <c r="AU193" s="5"/>
      <c r="AV193" s="5"/>
      <c r="AW193" s="5"/>
      <c r="BB193" s="55">
        <v>0.12777777777777799</v>
      </c>
    </row>
    <row r="194" spans="2:54" x14ac:dyDescent="0.25">
      <c r="B194" s="5">
        <v>11.4</v>
      </c>
      <c r="C194" s="5">
        <v>83</v>
      </c>
      <c r="D194" s="5">
        <v>8.6</v>
      </c>
      <c r="E194" s="5">
        <v>11.4</v>
      </c>
      <c r="F194" s="5">
        <v>4</v>
      </c>
      <c r="G194" s="5">
        <v>7.2</v>
      </c>
      <c r="H194" s="5">
        <v>992</v>
      </c>
      <c r="I194" s="5">
        <v>0</v>
      </c>
      <c r="J194" s="5">
        <v>0</v>
      </c>
      <c r="K194" s="5">
        <v>0</v>
      </c>
      <c r="L194" s="5">
        <v>0.5</v>
      </c>
      <c r="M194" s="5">
        <v>0.5</v>
      </c>
      <c r="N194">
        <v>119.1</v>
      </c>
      <c r="O194">
        <v>119.1</v>
      </c>
      <c r="P194">
        <v>10.9</v>
      </c>
      <c r="Q194">
        <v>11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5"/>
      <c r="AM194" s="5"/>
      <c r="AN194" s="5"/>
      <c r="AQ194" s="5"/>
      <c r="AS194" s="5"/>
      <c r="AT194" s="5"/>
      <c r="AU194" s="5"/>
      <c r="AV194" s="5"/>
      <c r="AW194" s="5"/>
      <c r="BB194" s="55">
        <v>0.12847222222222199</v>
      </c>
    </row>
    <row r="195" spans="2:54" x14ac:dyDescent="0.25">
      <c r="B195" s="5">
        <v>11.4</v>
      </c>
      <c r="C195" s="5">
        <v>83</v>
      </c>
      <c r="D195" s="5">
        <v>8.6</v>
      </c>
      <c r="E195" s="5">
        <v>11.4</v>
      </c>
      <c r="F195" s="5">
        <v>11.5</v>
      </c>
      <c r="G195" s="5">
        <v>12.2</v>
      </c>
      <c r="H195" s="5">
        <v>992</v>
      </c>
      <c r="I195" s="5">
        <v>0</v>
      </c>
      <c r="J195" s="5">
        <v>0</v>
      </c>
      <c r="K195" s="5">
        <v>0</v>
      </c>
      <c r="L195" s="5">
        <v>0.5</v>
      </c>
      <c r="M195" s="5">
        <v>0.5</v>
      </c>
      <c r="N195">
        <v>119.1</v>
      </c>
      <c r="O195">
        <v>119.1</v>
      </c>
      <c r="P195">
        <v>10.9</v>
      </c>
      <c r="Q195">
        <v>11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5"/>
      <c r="AM195" s="5"/>
      <c r="AN195" s="5"/>
      <c r="AQ195" s="5"/>
      <c r="AS195" s="5"/>
      <c r="AT195" s="5"/>
      <c r="AU195" s="5"/>
      <c r="AV195" s="5"/>
      <c r="AW195" s="5"/>
      <c r="BB195" s="55">
        <v>0.12916666666666701</v>
      </c>
    </row>
    <row r="196" spans="2:54" x14ac:dyDescent="0.25">
      <c r="B196" s="5">
        <v>11.4</v>
      </c>
      <c r="C196" s="5">
        <v>83</v>
      </c>
      <c r="D196" s="5">
        <v>8.6</v>
      </c>
      <c r="E196" s="5">
        <v>11.4</v>
      </c>
      <c r="F196" s="5">
        <v>4.7</v>
      </c>
      <c r="G196" s="5">
        <v>7.2</v>
      </c>
      <c r="H196" s="5">
        <v>991.8</v>
      </c>
      <c r="I196" s="5">
        <v>0</v>
      </c>
      <c r="J196" s="5">
        <v>0</v>
      </c>
      <c r="K196" s="5">
        <v>0</v>
      </c>
      <c r="L196" s="5">
        <v>0.5</v>
      </c>
      <c r="M196" s="5">
        <v>0.5</v>
      </c>
      <c r="N196">
        <v>119.1</v>
      </c>
      <c r="O196">
        <v>119.1</v>
      </c>
      <c r="P196">
        <v>10.9</v>
      </c>
      <c r="Q196">
        <v>11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5"/>
      <c r="AM196" s="5"/>
      <c r="AN196" s="5"/>
      <c r="AQ196" s="5"/>
      <c r="AS196" s="5"/>
      <c r="AT196" s="5"/>
      <c r="AU196" s="5"/>
      <c r="AV196" s="5"/>
      <c r="AW196" s="5"/>
      <c r="BB196" s="55">
        <v>0.12986111111111101</v>
      </c>
    </row>
    <row r="197" spans="2:54" x14ac:dyDescent="0.25">
      <c r="B197" s="5">
        <v>11.4</v>
      </c>
      <c r="C197" s="5">
        <v>83</v>
      </c>
      <c r="D197" s="5">
        <v>8.6</v>
      </c>
      <c r="E197" s="5">
        <v>11.4</v>
      </c>
      <c r="F197" s="5">
        <v>5.4</v>
      </c>
      <c r="G197" s="5">
        <v>6.5</v>
      </c>
      <c r="H197" s="5">
        <v>991.7</v>
      </c>
      <c r="I197" s="5">
        <v>0</v>
      </c>
      <c r="J197" s="5">
        <v>0</v>
      </c>
      <c r="K197" s="5">
        <v>0</v>
      </c>
      <c r="L197" s="5">
        <v>0.5</v>
      </c>
      <c r="M197" s="5">
        <v>0.5</v>
      </c>
      <c r="N197">
        <v>119.1</v>
      </c>
      <c r="O197">
        <v>119.1</v>
      </c>
      <c r="P197">
        <v>10.9</v>
      </c>
      <c r="Q197">
        <v>11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5"/>
      <c r="AM197" s="5"/>
      <c r="AN197" s="5"/>
      <c r="AQ197" s="5"/>
      <c r="AS197" s="5"/>
      <c r="AT197" s="5"/>
      <c r="AU197" s="5"/>
      <c r="AV197" s="5"/>
      <c r="AW197" s="5"/>
      <c r="BB197" s="55">
        <v>0.13055555555555601</v>
      </c>
    </row>
    <row r="198" spans="2:54" x14ac:dyDescent="0.25">
      <c r="B198" s="5">
        <v>11.4</v>
      </c>
      <c r="C198" s="5">
        <v>83</v>
      </c>
      <c r="D198" s="5">
        <v>8.6</v>
      </c>
      <c r="E198" s="5">
        <v>11.4</v>
      </c>
      <c r="F198" s="5">
        <v>7.6</v>
      </c>
      <c r="G198" s="5">
        <v>7.6</v>
      </c>
      <c r="H198" s="5">
        <v>991.7</v>
      </c>
      <c r="I198" s="5">
        <v>0</v>
      </c>
      <c r="J198" s="5">
        <v>0</v>
      </c>
      <c r="K198" s="5">
        <v>0</v>
      </c>
      <c r="L198" s="5">
        <v>0.5</v>
      </c>
      <c r="M198" s="5">
        <v>0.5</v>
      </c>
      <c r="N198">
        <v>119.1</v>
      </c>
      <c r="O198">
        <v>119.1</v>
      </c>
      <c r="P198">
        <v>10.9</v>
      </c>
      <c r="Q198">
        <v>11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5"/>
      <c r="AM198" s="5"/>
      <c r="AN198" s="5"/>
      <c r="AQ198" s="5"/>
      <c r="AS198" s="5"/>
      <c r="AT198" s="5"/>
      <c r="AU198" s="5"/>
      <c r="AV198" s="5"/>
      <c r="AW198" s="5"/>
      <c r="BB198" s="55">
        <v>0.13125000000000001</v>
      </c>
    </row>
    <row r="199" spans="2:54" x14ac:dyDescent="0.25">
      <c r="B199" s="5">
        <v>11.4</v>
      </c>
      <c r="C199" s="5">
        <v>83</v>
      </c>
      <c r="D199" s="5">
        <v>8.6</v>
      </c>
      <c r="E199" s="5">
        <v>11.4</v>
      </c>
      <c r="F199" s="5">
        <v>7.9</v>
      </c>
      <c r="G199" s="5">
        <v>7.9</v>
      </c>
      <c r="H199" s="5">
        <v>991.3</v>
      </c>
      <c r="I199" s="5">
        <v>0</v>
      </c>
      <c r="J199" s="5">
        <v>0</v>
      </c>
      <c r="K199" s="5">
        <v>0</v>
      </c>
      <c r="L199" s="5">
        <v>0.5</v>
      </c>
      <c r="M199" s="5">
        <v>0.5</v>
      </c>
      <c r="N199">
        <v>119.1</v>
      </c>
      <c r="O199">
        <v>119.1</v>
      </c>
      <c r="P199">
        <v>10.9</v>
      </c>
      <c r="Q199">
        <v>11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5"/>
      <c r="AM199" s="5"/>
      <c r="AN199" s="5"/>
      <c r="AQ199" s="5"/>
      <c r="AS199" s="5"/>
      <c r="AT199" s="5"/>
      <c r="AU199" s="5"/>
      <c r="AV199" s="5"/>
      <c r="AW199" s="5"/>
      <c r="BB199" s="55">
        <v>0.131944444444444</v>
      </c>
    </row>
    <row r="200" spans="2:54" x14ac:dyDescent="0.25">
      <c r="B200" s="5">
        <v>11.4</v>
      </c>
      <c r="C200" s="5">
        <v>83</v>
      </c>
      <c r="D200" s="5">
        <v>8.6</v>
      </c>
      <c r="E200" s="5">
        <v>11.4</v>
      </c>
      <c r="F200" s="5">
        <v>9.6999999999999993</v>
      </c>
      <c r="G200" s="5">
        <v>9.6999999999999993</v>
      </c>
      <c r="H200" s="5">
        <v>991.4</v>
      </c>
      <c r="I200" s="5">
        <v>0</v>
      </c>
      <c r="J200" s="5">
        <v>0</v>
      </c>
      <c r="K200" s="5">
        <v>0</v>
      </c>
      <c r="L200" s="5">
        <v>0.5</v>
      </c>
      <c r="M200" s="5">
        <v>0.5</v>
      </c>
      <c r="N200">
        <v>119.1</v>
      </c>
      <c r="O200">
        <v>119.1</v>
      </c>
      <c r="P200">
        <v>10.9</v>
      </c>
      <c r="Q200">
        <v>11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5"/>
      <c r="AM200" s="5"/>
      <c r="AN200" s="5"/>
      <c r="AQ200" s="5"/>
      <c r="AS200" s="5"/>
      <c r="AT200" s="5"/>
      <c r="AU200" s="5"/>
      <c r="AV200" s="5"/>
      <c r="AW200" s="5"/>
      <c r="BB200" s="55">
        <v>0.132638888888889</v>
      </c>
    </row>
    <row r="201" spans="2:54" x14ac:dyDescent="0.25">
      <c r="B201" s="5">
        <v>11.4</v>
      </c>
      <c r="C201" s="5">
        <v>83</v>
      </c>
      <c r="D201" s="5">
        <v>8.6</v>
      </c>
      <c r="E201" s="5">
        <v>11.4</v>
      </c>
      <c r="F201" s="5">
        <v>4</v>
      </c>
      <c r="G201" s="5">
        <v>8.6</v>
      </c>
      <c r="H201" s="5">
        <v>991.5</v>
      </c>
      <c r="I201" s="5">
        <v>0</v>
      </c>
      <c r="J201" s="5">
        <v>0</v>
      </c>
      <c r="K201" s="5">
        <v>0</v>
      </c>
      <c r="L201" s="5">
        <v>0.5</v>
      </c>
      <c r="M201" s="5">
        <v>0.5</v>
      </c>
      <c r="N201">
        <v>119.1</v>
      </c>
      <c r="O201">
        <v>119.1</v>
      </c>
      <c r="P201">
        <v>10.9</v>
      </c>
      <c r="Q201">
        <v>11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5"/>
      <c r="AM201" s="5"/>
      <c r="AN201" s="5"/>
      <c r="AQ201" s="5"/>
      <c r="AS201" s="5"/>
      <c r="AT201" s="5"/>
      <c r="AU201" s="5"/>
      <c r="AV201" s="5"/>
      <c r="AW201" s="5"/>
      <c r="BB201" s="55">
        <v>0.133333333333333</v>
      </c>
    </row>
    <row r="202" spans="2:54" x14ac:dyDescent="0.25">
      <c r="B202" s="5">
        <v>11.3</v>
      </c>
      <c r="C202" s="5">
        <v>83</v>
      </c>
      <c r="D202" s="5">
        <v>8.5</v>
      </c>
      <c r="E202" s="5">
        <v>11.3</v>
      </c>
      <c r="F202" s="5">
        <v>2.2000000000000002</v>
      </c>
      <c r="G202" s="5">
        <v>6.8</v>
      </c>
      <c r="H202" s="5">
        <v>991.5</v>
      </c>
      <c r="I202" s="5">
        <v>0</v>
      </c>
      <c r="J202" s="5">
        <v>0</v>
      </c>
      <c r="K202" s="5">
        <v>0</v>
      </c>
      <c r="L202" s="5">
        <v>0.5</v>
      </c>
      <c r="M202" s="5">
        <v>0.5</v>
      </c>
      <c r="N202">
        <v>119.1</v>
      </c>
      <c r="O202">
        <v>119.1</v>
      </c>
      <c r="P202">
        <v>10.9</v>
      </c>
      <c r="Q202">
        <v>11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5"/>
      <c r="AM202" s="5"/>
      <c r="AN202" s="5"/>
      <c r="AQ202" s="5"/>
      <c r="AS202" s="5"/>
      <c r="AT202" s="5"/>
      <c r="AU202" s="5"/>
      <c r="AV202" s="5"/>
      <c r="AW202" s="5"/>
      <c r="BB202" s="55">
        <v>0.134027777777778</v>
      </c>
    </row>
    <row r="203" spans="2:54" x14ac:dyDescent="0.25">
      <c r="B203" s="5">
        <v>11.3</v>
      </c>
      <c r="C203" s="5">
        <v>84</v>
      </c>
      <c r="D203" s="5">
        <v>8.6999999999999993</v>
      </c>
      <c r="E203" s="5">
        <v>11.3</v>
      </c>
      <c r="F203" s="5">
        <v>9.4</v>
      </c>
      <c r="G203" s="5">
        <v>9.4</v>
      </c>
      <c r="H203" s="5">
        <v>991.3</v>
      </c>
      <c r="I203" s="5">
        <v>0</v>
      </c>
      <c r="J203" s="5">
        <v>0</v>
      </c>
      <c r="K203" s="5">
        <v>0</v>
      </c>
      <c r="L203" s="5">
        <v>0.5</v>
      </c>
      <c r="M203" s="5">
        <v>0.5</v>
      </c>
      <c r="N203">
        <v>119.1</v>
      </c>
      <c r="O203">
        <v>119.1</v>
      </c>
      <c r="P203">
        <v>10.8</v>
      </c>
      <c r="Q203">
        <v>11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5"/>
      <c r="AM203" s="5"/>
      <c r="AN203" s="5"/>
      <c r="AQ203" s="5"/>
      <c r="AS203" s="5"/>
      <c r="AT203" s="5"/>
      <c r="AU203" s="5"/>
      <c r="AV203" s="5"/>
      <c r="AW203" s="5"/>
      <c r="BB203" s="55">
        <v>0.13472222222222199</v>
      </c>
    </row>
    <row r="204" spans="2:54" x14ac:dyDescent="0.25">
      <c r="B204" s="5">
        <v>11.3</v>
      </c>
      <c r="C204" s="5">
        <v>84</v>
      </c>
      <c r="D204" s="5">
        <v>8.6999999999999993</v>
      </c>
      <c r="E204" s="5">
        <v>11.3</v>
      </c>
      <c r="F204" s="5">
        <v>7.2</v>
      </c>
      <c r="G204" s="5">
        <v>7.2</v>
      </c>
      <c r="H204" s="5">
        <v>991.4</v>
      </c>
      <c r="I204" s="5">
        <v>0</v>
      </c>
      <c r="J204" s="5">
        <v>0</v>
      </c>
      <c r="K204" s="5">
        <v>0</v>
      </c>
      <c r="L204" s="5">
        <v>0.5</v>
      </c>
      <c r="M204" s="5">
        <v>0.5</v>
      </c>
      <c r="N204">
        <v>119.1</v>
      </c>
      <c r="O204">
        <v>119.1</v>
      </c>
      <c r="P204">
        <v>10.8</v>
      </c>
      <c r="Q204">
        <v>11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5"/>
      <c r="AM204" s="5"/>
      <c r="AN204" s="5"/>
      <c r="AQ204" s="5"/>
      <c r="AS204" s="5"/>
      <c r="AT204" s="5"/>
      <c r="AU204" s="5"/>
      <c r="AV204" s="5"/>
      <c r="AW204" s="5"/>
      <c r="BB204" s="55">
        <v>0.13541666666666699</v>
      </c>
    </row>
    <row r="205" spans="2:54" x14ac:dyDescent="0.25">
      <c r="B205" s="5">
        <v>11.2</v>
      </c>
      <c r="C205" s="5">
        <v>84</v>
      </c>
      <c r="D205" s="5">
        <v>8.6</v>
      </c>
      <c r="E205" s="5">
        <v>11.2</v>
      </c>
      <c r="F205" s="5">
        <v>4.7</v>
      </c>
      <c r="G205" s="5">
        <v>5.8</v>
      </c>
      <c r="H205" s="5">
        <v>991.5</v>
      </c>
      <c r="I205" s="5">
        <v>0</v>
      </c>
      <c r="J205" s="5">
        <v>0</v>
      </c>
      <c r="K205" s="5">
        <v>0</v>
      </c>
      <c r="L205" s="5">
        <v>0.5</v>
      </c>
      <c r="M205" s="5">
        <v>0.5</v>
      </c>
      <c r="N205">
        <v>119.1</v>
      </c>
      <c r="O205">
        <v>119.1</v>
      </c>
      <c r="P205">
        <v>10.8</v>
      </c>
      <c r="Q205">
        <v>11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5"/>
      <c r="AM205" s="5"/>
      <c r="AN205" s="5"/>
      <c r="AQ205" s="5"/>
      <c r="AS205" s="5"/>
      <c r="AT205" s="5"/>
      <c r="AU205" s="5"/>
      <c r="AV205" s="5"/>
      <c r="AW205" s="5"/>
      <c r="BB205" s="55">
        <v>0.13611111111111099</v>
      </c>
    </row>
    <row r="206" spans="2:54" x14ac:dyDescent="0.25">
      <c r="B206" s="5">
        <v>11.2</v>
      </c>
      <c r="C206" s="5">
        <v>84</v>
      </c>
      <c r="D206" s="5">
        <v>8.6</v>
      </c>
      <c r="E206" s="5">
        <v>11.2</v>
      </c>
      <c r="F206" s="5">
        <v>4.7</v>
      </c>
      <c r="G206" s="5">
        <v>5.4</v>
      </c>
      <c r="H206" s="5">
        <v>991.5</v>
      </c>
      <c r="I206" s="5">
        <v>0</v>
      </c>
      <c r="J206" s="5">
        <v>0</v>
      </c>
      <c r="K206" s="5">
        <v>0</v>
      </c>
      <c r="L206" s="5">
        <v>0.5</v>
      </c>
      <c r="M206" s="5">
        <v>0.5</v>
      </c>
      <c r="N206">
        <v>119.1</v>
      </c>
      <c r="O206">
        <v>119.1</v>
      </c>
      <c r="P206">
        <v>10.7</v>
      </c>
      <c r="Q206">
        <v>10.9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5"/>
      <c r="AM206" s="5"/>
      <c r="AN206" s="5"/>
      <c r="AQ206" s="5"/>
      <c r="AS206" s="5"/>
      <c r="AT206" s="5"/>
      <c r="AU206" s="5"/>
      <c r="AV206" s="5"/>
      <c r="AW206" s="5"/>
      <c r="BB206" s="55">
        <v>0.13680555555555601</v>
      </c>
    </row>
    <row r="207" spans="2:54" x14ac:dyDescent="0.25">
      <c r="B207" s="5">
        <v>11.2</v>
      </c>
      <c r="C207" s="5">
        <v>84</v>
      </c>
      <c r="D207" s="5">
        <v>8.6</v>
      </c>
      <c r="E207" s="5">
        <v>11.2</v>
      </c>
      <c r="F207" s="5">
        <v>4</v>
      </c>
      <c r="G207" s="5">
        <v>7.2</v>
      </c>
      <c r="H207" s="5">
        <v>991.4</v>
      </c>
      <c r="I207" s="5">
        <v>0</v>
      </c>
      <c r="J207" s="5">
        <v>0</v>
      </c>
      <c r="K207" s="5">
        <v>0</v>
      </c>
      <c r="L207" s="5">
        <v>0.5</v>
      </c>
      <c r="M207" s="5">
        <v>0.5</v>
      </c>
      <c r="N207">
        <v>119.1</v>
      </c>
      <c r="O207">
        <v>119.1</v>
      </c>
      <c r="P207">
        <v>10.7</v>
      </c>
      <c r="Q207">
        <v>10.9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5"/>
      <c r="AM207" s="5"/>
      <c r="AN207" s="5"/>
      <c r="AQ207" s="5"/>
      <c r="AS207" s="5"/>
      <c r="AT207" s="5"/>
      <c r="AU207" s="5"/>
      <c r="AV207" s="5"/>
      <c r="AW207" s="5"/>
      <c r="BB207" s="55">
        <v>0.13750000000000001</v>
      </c>
    </row>
    <row r="208" spans="2:54" x14ac:dyDescent="0.25">
      <c r="B208" s="5">
        <v>11.2</v>
      </c>
      <c r="C208" s="5">
        <v>84</v>
      </c>
      <c r="D208" s="5">
        <v>8.6</v>
      </c>
      <c r="E208" s="5">
        <v>11.2</v>
      </c>
      <c r="F208" s="5">
        <v>6.5</v>
      </c>
      <c r="G208" s="5">
        <v>7.2</v>
      </c>
      <c r="H208" s="5">
        <v>991.4</v>
      </c>
      <c r="I208" s="5">
        <v>0</v>
      </c>
      <c r="J208" s="5">
        <v>0</v>
      </c>
      <c r="K208" s="5">
        <v>0</v>
      </c>
      <c r="L208" s="5">
        <v>0.5</v>
      </c>
      <c r="M208" s="5">
        <v>0.5</v>
      </c>
      <c r="N208">
        <v>119.1</v>
      </c>
      <c r="O208">
        <v>119.1</v>
      </c>
      <c r="P208">
        <v>10.7</v>
      </c>
      <c r="Q208">
        <v>10.9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5"/>
      <c r="AM208" s="5"/>
      <c r="AN208" s="5"/>
      <c r="AQ208" s="5"/>
      <c r="AS208" s="5"/>
      <c r="AT208" s="5"/>
      <c r="AU208" s="5"/>
      <c r="AV208" s="5"/>
      <c r="AW208" s="5"/>
      <c r="BB208" s="55">
        <v>0.13819444444444401</v>
      </c>
    </row>
    <row r="209" spans="2:54" x14ac:dyDescent="0.25">
      <c r="B209" s="5">
        <v>11.2</v>
      </c>
      <c r="C209" s="5">
        <v>84</v>
      </c>
      <c r="D209" s="5">
        <v>8.6</v>
      </c>
      <c r="E209" s="5">
        <v>11.2</v>
      </c>
      <c r="F209" s="5">
        <v>4.3</v>
      </c>
      <c r="G209" s="5">
        <v>5.8</v>
      </c>
      <c r="H209" s="5">
        <v>991.3</v>
      </c>
      <c r="I209" s="5">
        <v>0</v>
      </c>
      <c r="J209" s="5">
        <v>0</v>
      </c>
      <c r="K209" s="5">
        <v>0</v>
      </c>
      <c r="L209" s="5">
        <v>0.5</v>
      </c>
      <c r="M209" s="5">
        <v>0.5</v>
      </c>
      <c r="N209">
        <v>119.1</v>
      </c>
      <c r="O209">
        <v>119.1</v>
      </c>
      <c r="P209">
        <v>10.7</v>
      </c>
      <c r="Q209">
        <v>10.9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5"/>
      <c r="AM209" s="5"/>
      <c r="AN209" s="5"/>
      <c r="AQ209" s="5"/>
      <c r="AS209" s="5"/>
      <c r="AT209" s="5"/>
      <c r="AU209" s="5"/>
      <c r="AV209" s="5"/>
      <c r="AW209" s="5"/>
      <c r="BB209" s="55">
        <v>0.13888888888888901</v>
      </c>
    </row>
    <row r="210" spans="2:54" x14ac:dyDescent="0.25">
      <c r="B210" s="5">
        <v>11.1</v>
      </c>
      <c r="C210" s="5">
        <v>84</v>
      </c>
      <c r="D210" s="5">
        <v>8.5</v>
      </c>
      <c r="E210" s="5">
        <v>11.1</v>
      </c>
      <c r="F210" s="5">
        <v>6.5</v>
      </c>
      <c r="G210" s="5">
        <v>8.6</v>
      </c>
      <c r="H210" s="5">
        <v>991.3</v>
      </c>
      <c r="I210" s="5">
        <v>0</v>
      </c>
      <c r="J210" s="5">
        <v>0</v>
      </c>
      <c r="K210" s="5">
        <v>0</v>
      </c>
      <c r="L210" s="5">
        <v>0.5</v>
      </c>
      <c r="M210" s="5">
        <v>0.5</v>
      </c>
      <c r="N210">
        <v>119.1</v>
      </c>
      <c r="O210">
        <v>119.1</v>
      </c>
      <c r="P210">
        <v>10.6</v>
      </c>
      <c r="Q210">
        <v>10.9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5"/>
      <c r="AM210" s="5"/>
      <c r="AN210" s="5"/>
      <c r="AQ210" s="5"/>
      <c r="AS210" s="5"/>
      <c r="AT210" s="5"/>
      <c r="AU210" s="5"/>
      <c r="AV210" s="5"/>
      <c r="AW210" s="5"/>
      <c r="BB210" s="55">
        <v>0.139583333333333</v>
      </c>
    </row>
    <row r="211" spans="2:54" x14ac:dyDescent="0.25">
      <c r="B211" s="5">
        <v>11.1</v>
      </c>
      <c r="C211" s="5">
        <v>84</v>
      </c>
      <c r="D211" s="5">
        <v>8.5</v>
      </c>
      <c r="E211" s="5">
        <v>11.1</v>
      </c>
      <c r="F211" s="5">
        <v>5.4</v>
      </c>
      <c r="G211" s="5">
        <v>7.9</v>
      </c>
      <c r="H211" s="5">
        <v>991.3</v>
      </c>
      <c r="I211" s="5">
        <v>0</v>
      </c>
      <c r="J211" s="5">
        <v>0</v>
      </c>
      <c r="K211" s="5">
        <v>0</v>
      </c>
      <c r="L211" s="5">
        <v>0.5</v>
      </c>
      <c r="M211" s="5">
        <v>0.5</v>
      </c>
      <c r="N211">
        <v>119.1</v>
      </c>
      <c r="O211">
        <v>119.1</v>
      </c>
      <c r="P211">
        <v>10.6</v>
      </c>
      <c r="Q211">
        <v>10.8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5"/>
      <c r="AM211" s="5"/>
      <c r="AN211" s="5"/>
      <c r="AQ211" s="5"/>
      <c r="AS211" s="5"/>
      <c r="AT211" s="5"/>
      <c r="AU211" s="5"/>
      <c r="AV211" s="5"/>
      <c r="AW211" s="5"/>
      <c r="BB211" s="55">
        <v>0.140277777777778</v>
      </c>
    </row>
    <row r="212" spans="2:54" x14ac:dyDescent="0.25">
      <c r="B212" s="5">
        <v>11.1</v>
      </c>
      <c r="C212" s="5">
        <v>84</v>
      </c>
      <c r="D212" s="5">
        <v>8.5</v>
      </c>
      <c r="E212" s="5">
        <v>11.1</v>
      </c>
      <c r="F212" s="5">
        <v>1.8</v>
      </c>
      <c r="G212" s="5">
        <v>6.1</v>
      </c>
      <c r="H212" s="5">
        <v>991.5</v>
      </c>
      <c r="I212" s="5">
        <v>0</v>
      </c>
      <c r="J212" s="5">
        <v>0</v>
      </c>
      <c r="K212" s="5">
        <v>0</v>
      </c>
      <c r="L212" s="5">
        <v>0.5</v>
      </c>
      <c r="M212" s="5">
        <v>0.5</v>
      </c>
      <c r="N212">
        <v>119.1</v>
      </c>
      <c r="O212">
        <v>119.1</v>
      </c>
      <c r="P212">
        <v>10.6</v>
      </c>
      <c r="Q212">
        <v>10.8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5"/>
      <c r="AM212" s="5"/>
      <c r="AN212" s="5"/>
      <c r="AQ212" s="5"/>
      <c r="AS212" s="5"/>
      <c r="AT212" s="5"/>
      <c r="AU212" s="5"/>
      <c r="AV212" s="5"/>
      <c r="AW212" s="5"/>
      <c r="BB212" s="55">
        <v>0.140972222222222</v>
      </c>
    </row>
    <row r="213" spans="2:54" x14ac:dyDescent="0.25">
      <c r="B213" s="5">
        <v>11.1</v>
      </c>
      <c r="C213" s="5">
        <v>84</v>
      </c>
      <c r="D213" s="5">
        <v>8.5</v>
      </c>
      <c r="E213" s="5">
        <v>11.1</v>
      </c>
      <c r="F213" s="5">
        <v>10.1</v>
      </c>
      <c r="G213" s="5">
        <v>10.1</v>
      </c>
      <c r="H213" s="5">
        <v>991.6</v>
      </c>
      <c r="I213" s="5">
        <v>0</v>
      </c>
      <c r="J213" s="5">
        <v>0</v>
      </c>
      <c r="K213" s="5">
        <v>0</v>
      </c>
      <c r="L213" s="5">
        <v>0.5</v>
      </c>
      <c r="M213" s="5">
        <v>0.5</v>
      </c>
      <c r="N213">
        <v>119.1</v>
      </c>
      <c r="O213">
        <v>119.1</v>
      </c>
      <c r="P213">
        <v>10.6</v>
      </c>
      <c r="Q213">
        <v>10.8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5"/>
      <c r="AM213" s="5"/>
      <c r="AN213" s="5"/>
      <c r="AQ213" s="5"/>
      <c r="AS213" s="5"/>
      <c r="AT213" s="5"/>
      <c r="AU213" s="5"/>
      <c r="AV213" s="5"/>
      <c r="AW213" s="5"/>
      <c r="BB213" s="55">
        <v>0.141666666666667</v>
      </c>
    </row>
    <row r="214" spans="2:54" x14ac:dyDescent="0.25">
      <c r="B214" s="5">
        <v>11.1</v>
      </c>
      <c r="C214" s="5">
        <v>84</v>
      </c>
      <c r="D214" s="5">
        <v>8.5</v>
      </c>
      <c r="E214" s="5">
        <v>11.1</v>
      </c>
      <c r="F214" s="5">
        <v>5.4</v>
      </c>
      <c r="G214" s="5">
        <v>6.5</v>
      </c>
      <c r="H214" s="5">
        <v>991.4</v>
      </c>
      <c r="I214" s="5">
        <v>0</v>
      </c>
      <c r="J214" s="5">
        <v>0</v>
      </c>
      <c r="K214" s="5">
        <v>0</v>
      </c>
      <c r="L214" s="5">
        <v>0.5</v>
      </c>
      <c r="M214" s="5">
        <v>0.5</v>
      </c>
      <c r="N214">
        <v>119.1</v>
      </c>
      <c r="O214">
        <v>119.1</v>
      </c>
      <c r="P214">
        <v>10.5</v>
      </c>
      <c r="Q214">
        <v>10.8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5"/>
      <c r="AM214" s="5"/>
      <c r="AN214" s="5"/>
      <c r="AQ214" s="5"/>
      <c r="AS214" s="5"/>
      <c r="AT214" s="5"/>
      <c r="AU214" s="5"/>
      <c r="AV214" s="5"/>
      <c r="AW214" s="5"/>
      <c r="BB214" s="55">
        <v>0.14236111111111099</v>
      </c>
    </row>
    <row r="215" spans="2:54" x14ac:dyDescent="0.25">
      <c r="B215" s="5">
        <v>11.1</v>
      </c>
      <c r="C215" s="5">
        <v>84</v>
      </c>
      <c r="D215" s="5">
        <v>8.5</v>
      </c>
      <c r="E215" s="5">
        <v>11.1</v>
      </c>
      <c r="F215" s="5">
        <v>4.7</v>
      </c>
      <c r="G215" s="5">
        <v>6.8</v>
      </c>
      <c r="H215" s="5">
        <v>991.5</v>
      </c>
      <c r="I215" s="5">
        <v>0</v>
      </c>
      <c r="J215" s="5">
        <v>0</v>
      </c>
      <c r="K215" s="5">
        <v>0</v>
      </c>
      <c r="L215" s="5">
        <v>0.5</v>
      </c>
      <c r="M215" s="5">
        <v>0.5</v>
      </c>
      <c r="N215">
        <v>119.1</v>
      </c>
      <c r="O215">
        <v>119.1</v>
      </c>
      <c r="P215">
        <v>10.4</v>
      </c>
      <c r="Q215">
        <v>10.8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5"/>
      <c r="AM215" s="5"/>
      <c r="AN215" s="5"/>
      <c r="AQ215" s="5"/>
      <c r="AS215" s="5"/>
      <c r="AT215" s="5"/>
      <c r="AU215" s="5"/>
      <c r="AV215" s="5"/>
      <c r="AW215" s="5"/>
      <c r="BB215" s="55">
        <v>0.14305555555555599</v>
      </c>
    </row>
    <row r="216" spans="2:54" x14ac:dyDescent="0.25">
      <c r="B216" s="5">
        <v>11.1</v>
      </c>
      <c r="C216" s="5">
        <v>84</v>
      </c>
      <c r="D216" s="5">
        <v>8.5</v>
      </c>
      <c r="E216" s="5">
        <v>11.1</v>
      </c>
      <c r="F216" s="5">
        <v>4.3</v>
      </c>
      <c r="G216" s="5">
        <v>9</v>
      </c>
      <c r="H216" s="5">
        <v>991.4</v>
      </c>
      <c r="I216" s="5">
        <v>0</v>
      </c>
      <c r="J216" s="5">
        <v>0</v>
      </c>
      <c r="K216" s="5">
        <v>0</v>
      </c>
      <c r="L216" s="5">
        <v>0.5</v>
      </c>
      <c r="M216" s="5">
        <v>0.5</v>
      </c>
      <c r="N216">
        <v>119.1</v>
      </c>
      <c r="O216">
        <v>119.1</v>
      </c>
      <c r="P216">
        <v>10.4</v>
      </c>
      <c r="Q216">
        <v>10.7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5"/>
      <c r="AM216" s="5"/>
      <c r="AN216" s="5"/>
      <c r="AQ216" s="5"/>
      <c r="AS216" s="5"/>
      <c r="AT216" s="5"/>
      <c r="AU216" s="5"/>
      <c r="AV216" s="5"/>
      <c r="AW216" s="5"/>
      <c r="BB216" s="55">
        <v>0.14374999999999999</v>
      </c>
    </row>
    <row r="217" spans="2:54" x14ac:dyDescent="0.25">
      <c r="B217" s="5">
        <v>11.1</v>
      </c>
      <c r="C217" s="5">
        <v>84</v>
      </c>
      <c r="D217" s="5">
        <v>8.5</v>
      </c>
      <c r="E217" s="5">
        <v>11.1</v>
      </c>
      <c r="F217" s="5">
        <v>5.4</v>
      </c>
      <c r="G217" s="5">
        <v>6.1</v>
      </c>
      <c r="H217" s="5">
        <v>991.6</v>
      </c>
      <c r="I217" s="5">
        <v>0</v>
      </c>
      <c r="J217" s="5">
        <v>0</v>
      </c>
      <c r="K217" s="5">
        <v>0</v>
      </c>
      <c r="L217" s="5">
        <v>0.5</v>
      </c>
      <c r="M217" s="5">
        <v>0.5</v>
      </c>
      <c r="N217">
        <v>119.1</v>
      </c>
      <c r="O217">
        <v>119.1</v>
      </c>
      <c r="P217">
        <v>10.3</v>
      </c>
      <c r="Q217">
        <v>10.7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5"/>
      <c r="AM217" s="5"/>
      <c r="AN217" s="5"/>
      <c r="AQ217" s="5"/>
      <c r="AS217" s="5"/>
      <c r="AT217" s="5"/>
      <c r="AU217" s="5"/>
      <c r="AV217" s="5"/>
      <c r="AW217" s="5"/>
      <c r="BB217" s="55">
        <v>0.14444444444444399</v>
      </c>
    </row>
    <row r="218" spans="2:54" x14ac:dyDescent="0.25">
      <c r="B218" s="5">
        <v>11.1</v>
      </c>
      <c r="C218" s="5">
        <v>84</v>
      </c>
      <c r="D218" s="5">
        <v>8.5</v>
      </c>
      <c r="E218" s="5">
        <v>11.1</v>
      </c>
      <c r="F218" s="5">
        <v>5.8</v>
      </c>
      <c r="G218" s="5">
        <v>6.1</v>
      </c>
      <c r="H218" s="5">
        <v>991.6</v>
      </c>
      <c r="I218" s="5">
        <v>0</v>
      </c>
      <c r="J218" s="5">
        <v>0</v>
      </c>
      <c r="K218" s="5">
        <v>0</v>
      </c>
      <c r="L218" s="5">
        <v>0.5</v>
      </c>
      <c r="M218" s="5">
        <v>0.5</v>
      </c>
      <c r="N218">
        <v>119.1</v>
      </c>
      <c r="O218">
        <v>119.1</v>
      </c>
      <c r="P218">
        <v>10.3</v>
      </c>
      <c r="Q218">
        <v>10.6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5"/>
      <c r="AM218" s="5"/>
      <c r="AN218" s="5"/>
      <c r="AQ218" s="5"/>
      <c r="AS218" s="5"/>
      <c r="AT218" s="5"/>
      <c r="AU218" s="5"/>
      <c r="AV218" s="5"/>
      <c r="AW218" s="5"/>
      <c r="BB218" s="55">
        <v>0.14513888888888901</v>
      </c>
    </row>
    <row r="219" spans="2:54" x14ac:dyDescent="0.25">
      <c r="B219" s="5">
        <v>11.1</v>
      </c>
      <c r="C219" s="5">
        <v>84</v>
      </c>
      <c r="D219" s="5">
        <v>8.5</v>
      </c>
      <c r="E219" s="5">
        <v>11.1</v>
      </c>
      <c r="F219" s="5">
        <v>4.3</v>
      </c>
      <c r="G219" s="5">
        <v>7.6</v>
      </c>
      <c r="H219" s="5">
        <v>991.5</v>
      </c>
      <c r="I219" s="5">
        <v>0</v>
      </c>
      <c r="J219" s="5">
        <v>0</v>
      </c>
      <c r="K219" s="5">
        <v>0</v>
      </c>
      <c r="L219" s="5">
        <v>0.5</v>
      </c>
      <c r="M219" s="5">
        <v>0.5</v>
      </c>
      <c r="N219">
        <v>119.1</v>
      </c>
      <c r="O219">
        <v>119.1</v>
      </c>
      <c r="P219">
        <v>10.3</v>
      </c>
      <c r="Q219">
        <v>10.6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5"/>
      <c r="AM219" s="5"/>
      <c r="AN219" s="5"/>
      <c r="AQ219" s="5"/>
      <c r="AS219" s="5"/>
      <c r="AT219" s="5"/>
      <c r="AU219" s="5"/>
      <c r="AV219" s="5"/>
      <c r="AW219" s="5"/>
      <c r="BB219" s="55">
        <v>0.14583333333333301</v>
      </c>
    </row>
    <row r="220" spans="2:54" x14ac:dyDescent="0.25">
      <c r="B220" s="5">
        <v>11.1</v>
      </c>
      <c r="C220" s="5">
        <v>84</v>
      </c>
      <c r="D220" s="5">
        <v>8.5</v>
      </c>
      <c r="E220" s="5">
        <v>11.1</v>
      </c>
      <c r="F220" s="5">
        <v>5.8</v>
      </c>
      <c r="G220" s="5">
        <v>7.2</v>
      </c>
      <c r="H220" s="5">
        <v>991.3</v>
      </c>
      <c r="I220" s="5">
        <v>0</v>
      </c>
      <c r="J220" s="5">
        <v>0</v>
      </c>
      <c r="K220" s="5">
        <v>0</v>
      </c>
      <c r="L220" s="5">
        <v>0.5</v>
      </c>
      <c r="M220" s="5">
        <v>0.5</v>
      </c>
      <c r="N220">
        <v>119.1</v>
      </c>
      <c r="O220">
        <v>119.1</v>
      </c>
      <c r="P220">
        <v>10.3</v>
      </c>
      <c r="Q220">
        <v>10.6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5"/>
      <c r="AM220" s="5"/>
      <c r="AN220" s="5"/>
      <c r="AQ220" s="5"/>
      <c r="AS220" s="5"/>
      <c r="AT220" s="5"/>
      <c r="AU220" s="5"/>
      <c r="AV220" s="5"/>
      <c r="AW220" s="5"/>
      <c r="BB220" s="55">
        <v>0.14652777777777801</v>
      </c>
    </row>
    <row r="221" spans="2:54" x14ac:dyDescent="0.25">
      <c r="B221" s="5">
        <v>11.1</v>
      </c>
      <c r="C221" s="5">
        <v>84</v>
      </c>
      <c r="D221" s="5">
        <v>8.5</v>
      </c>
      <c r="E221" s="5">
        <v>11.1</v>
      </c>
      <c r="F221" s="5">
        <v>6.1</v>
      </c>
      <c r="G221" s="5">
        <v>9.4</v>
      </c>
      <c r="H221" s="5">
        <v>991.4</v>
      </c>
      <c r="I221" s="5">
        <v>0</v>
      </c>
      <c r="J221" s="5">
        <v>0</v>
      </c>
      <c r="K221" s="5">
        <v>0</v>
      </c>
      <c r="L221" s="5">
        <v>0.5</v>
      </c>
      <c r="M221" s="5">
        <v>0.5</v>
      </c>
      <c r="N221">
        <v>119.1</v>
      </c>
      <c r="O221">
        <v>119.1</v>
      </c>
      <c r="P221">
        <v>10.3</v>
      </c>
      <c r="Q221">
        <v>10.6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5"/>
      <c r="AM221" s="5"/>
      <c r="AN221" s="5"/>
      <c r="AQ221" s="5"/>
      <c r="AS221" s="5"/>
      <c r="AT221" s="5"/>
      <c r="AU221" s="5"/>
      <c r="AV221" s="5"/>
      <c r="AW221" s="5"/>
      <c r="BB221" s="55">
        <v>0.147222222222222</v>
      </c>
    </row>
    <row r="222" spans="2:54" x14ac:dyDescent="0.25">
      <c r="B222" s="5">
        <v>11.1</v>
      </c>
      <c r="C222" s="5">
        <v>84</v>
      </c>
      <c r="D222" s="5">
        <v>8.5</v>
      </c>
      <c r="E222" s="5">
        <v>11.1</v>
      </c>
      <c r="F222" s="5">
        <v>7.6</v>
      </c>
      <c r="G222" s="5">
        <v>7.9</v>
      </c>
      <c r="H222" s="5">
        <v>991.8</v>
      </c>
      <c r="I222" s="5">
        <v>0</v>
      </c>
      <c r="J222" s="5">
        <v>0</v>
      </c>
      <c r="K222" s="5">
        <v>0</v>
      </c>
      <c r="L222" s="5">
        <v>0.5</v>
      </c>
      <c r="M222" s="5">
        <v>0.5</v>
      </c>
      <c r="N222">
        <v>119.1</v>
      </c>
      <c r="O222">
        <v>119.1</v>
      </c>
      <c r="P222">
        <v>10.199999999999999</v>
      </c>
      <c r="Q222">
        <v>10.6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5"/>
      <c r="AM222" s="5"/>
      <c r="AN222" s="5"/>
      <c r="AQ222" s="5"/>
      <c r="AS222" s="5"/>
      <c r="AT222" s="5"/>
      <c r="AU222" s="5"/>
      <c r="AV222" s="5"/>
      <c r="AW222" s="5"/>
      <c r="BB222" s="55">
        <v>0.147916666666667</v>
      </c>
    </row>
    <row r="223" spans="2:54" x14ac:dyDescent="0.25">
      <c r="B223" s="5">
        <v>11.1</v>
      </c>
      <c r="C223" s="5">
        <v>84</v>
      </c>
      <c r="D223" s="5">
        <v>8.5</v>
      </c>
      <c r="E223" s="5">
        <v>11.1</v>
      </c>
      <c r="F223" s="5">
        <v>4.3</v>
      </c>
      <c r="G223" s="5">
        <v>11.2</v>
      </c>
      <c r="H223" s="5">
        <v>991.8</v>
      </c>
      <c r="I223" s="5">
        <v>0</v>
      </c>
      <c r="J223" s="5">
        <v>0</v>
      </c>
      <c r="K223" s="5">
        <v>0</v>
      </c>
      <c r="L223" s="5">
        <v>0.5</v>
      </c>
      <c r="M223" s="5">
        <v>0.5</v>
      </c>
      <c r="N223">
        <v>119.1</v>
      </c>
      <c r="O223">
        <v>119.1</v>
      </c>
      <c r="P223">
        <v>10.199999999999999</v>
      </c>
      <c r="Q223">
        <v>10.6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5"/>
      <c r="AM223" s="5"/>
      <c r="AN223" s="5"/>
      <c r="AQ223" s="5"/>
      <c r="AS223" s="5"/>
      <c r="AT223" s="5"/>
      <c r="AU223" s="5"/>
      <c r="AV223" s="5"/>
      <c r="AW223" s="5"/>
      <c r="BB223" s="55">
        <v>0.148611111111111</v>
      </c>
    </row>
    <row r="224" spans="2:54" x14ac:dyDescent="0.25">
      <c r="B224" s="5">
        <v>11.1</v>
      </c>
      <c r="C224" s="5">
        <v>84</v>
      </c>
      <c r="D224" s="5">
        <v>8.5</v>
      </c>
      <c r="E224" s="5">
        <v>11.1</v>
      </c>
      <c r="F224" s="5">
        <v>2.2000000000000002</v>
      </c>
      <c r="G224" s="5">
        <v>5</v>
      </c>
      <c r="H224" s="5">
        <v>991.7</v>
      </c>
      <c r="I224" s="5">
        <v>0</v>
      </c>
      <c r="J224" s="5">
        <v>0</v>
      </c>
      <c r="K224" s="5">
        <v>0</v>
      </c>
      <c r="L224" s="5">
        <v>0.5</v>
      </c>
      <c r="M224" s="5">
        <v>0.5</v>
      </c>
      <c r="N224">
        <v>119.1</v>
      </c>
      <c r="O224">
        <v>119.1</v>
      </c>
      <c r="P224">
        <v>10.199999999999999</v>
      </c>
      <c r="Q224">
        <v>10.6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5"/>
      <c r="AM224" s="5"/>
      <c r="AN224" s="5"/>
      <c r="AQ224" s="5"/>
      <c r="AS224" s="5"/>
      <c r="AT224" s="5"/>
      <c r="AU224" s="5"/>
      <c r="AV224" s="5"/>
      <c r="AW224" s="5"/>
      <c r="BB224" s="55">
        <v>0.149305555555556</v>
      </c>
    </row>
    <row r="225" spans="2:54" x14ac:dyDescent="0.25">
      <c r="B225" s="5">
        <v>11</v>
      </c>
      <c r="C225" s="5">
        <v>85</v>
      </c>
      <c r="D225" s="5">
        <v>8.6</v>
      </c>
      <c r="E225" s="5">
        <v>11</v>
      </c>
      <c r="F225" s="5">
        <v>7.6</v>
      </c>
      <c r="G225" s="5">
        <v>7.6</v>
      </c>
      <c r="H225" s="5">
        <v>991.5</v>
      </c>
      <c r="I225" s="5">
        <v>0</v>
      </c>
      <c r="J225" s="5">
        <v>0</v>
      </c>
      <c r="K225" s="5">
        <v>0</v>
      </c>
      <c r="L225" s="5">
        <v>0.5</v>
      </c>
      <c r="M225" s="5">
        <v>0.5</v>
      </c>
      <c r="N225">
        <v>119.1</v>
      </c>
      <c r="O225">
        <v>119.1</v>
      </c>
      <c r="P225">
        <v>10.199999999999999</v>
      </c>
      <c r="Q225">
        <v>10.6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5"/>
      <c r="AM225" s="5"/>
      <c r="AN225" s="5"/>
      <c r="AQ225" s="5"/>
      <c r="AS225" s="5"/>
      <c r="AT225" s="5"/>
      <c r="AU225" s="5"/>
      <c r="AV225" s="5"/>
      <c r="AW225" s="5"/>
      <c r="BB225" s="55">
        <v>0.15</v>
      </c>
    </row>
    <row r="226" spans="2:54" x14ac:dyDescent="0.25">
      <c r="B226" s="5">
        <v>11</v>
      </c>
      <c r="C226" s="5">
        <v>84</v>
      </c>
      <c r="D226" s="5">
        <v>8.4</v>
      </c>
      <c r="E226" s="5">
        <v>11</v>
      </c>
      <c r="F226" s="5">
        <v>4.7</v>
      </c>
      <c r="G226" s="5">
        <v>4.7</v>
      </c>
      <c r="H226" s="5">
        <v>991.8</v>
      </c>
      <c r="I226" s="5">
        <v>0</v>
      </c>
      <c r="J226" s="5">
        <v>0</v>
      </c>
      <c r="K226" s="5">
        <v>0</v>
      </c>
      <c r="L226" s="5">
        <v>0.5</v>
      </c>
      <c r="M226" s="5">
        <v>0.5</v>
      </c>
      <c r="N226">
        <v>119.1</v>
      </c>
      <c r="O226">
        <v>119.1</v>
      </c>
      <c r="P226">
        <v>10.199999999999999</v>
      </c>
      <c r="Q226">
        <v>10.5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5"/>
      <c r="AM226" s="5"/>
      <c r="AN226" s="5"/>
      <c r="AQ226" s="5"/>
      <c r="AS226" s="5"/>
      <c r="AT226" s="5"/>
      <c r="AU226" s="5"/>
      <c r="AV226" s="5"/>
      <c r="AW226" s="5"/>
      <c r="BB226" s="55">
        <v>0.15069444444444399</v>
      </c>
    </row>
    <row r="227" spans="2:54" x14ac:dyDescent="0.25">
      <c r="B227" s="5">
        <v>11.1</v>
      </c>
      <c r="C227" s="5">
        <v>84</v>
      </c>
      <c r="D227" s="5">
        <v>8.5</v>
      </c>
      <c r="E227" s="5">
        <v>11.1</v>
      </c>
      <c r="F227" s="5">
        <v>4.7</v>
      </c>
      <c r="G227" s="5">
        <v>6.8</v>
      </c>
      <c r="H227" s="5">
        <v>991.6</v>
      </c>
      <c r="I227" s="5">
        <v>0</v>
      </c>
      <c r="J227" s="5">
        <v>0</v>
      </c>
      <c r="K227" s="5">
        <v>0</v>
      </c>
      <c r="L227" s="5">
        <v>0.5</v>
      </c>
      <c r="M227" s="5">
        <v>0.5</v>
      </c>
      <c r="N227">
        <v>119.1</v>
      </c>
      <c r="O227">
        <v>119.1</v>
      </c>
      <c r="P227">
        <v>10.199999999999999</v>
      </c>
      <c r="Q227">
        <v>10.5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5"/>
      <c r="AM227" s="5"/>
      <c r="AN227" s="5"/>
      <c r="AQ227" s="5"/>
      <c r="AS227" s="5"/>
      <c r="AT227" s="5"/>
      <c r="AU227" s="5"/>
      <c r="AV227" s="5"/>
      <c r="AW227" s="5"/>
      <c r="BB227" s="55">
        <v>0.15138888888888899</v>
      </c>
    </row>
    <row r="228" spans="2:54" x14ac:dyDescent="0.25">
      <c r="B228" s="5">
        <v>11.1</v>
      </c>
      <c r="C228" s="5">
        <v>84</v>
      </c>
      <c r="D228" s="5">
        <v>8.5</v>
      </c>
      <c r="E228" s="5">
        <v>11.1</v>
      </c>
      <c r="F228" s="5">
        <v>2.9</v>
      </c>
      <c r="G228" s="5">
        <v>4.3</v>
      </c>
      <c r="H228" s="5">
        <v>992</v>
      </c>
      <c r="I228" s="5">
        <v>0</v>
      </c>
      <c r="J228" s="5">
        <v>0</v>
      </c>
      <c r="K228" s="5">
        <v>0</v>
      </c>
      <c r="L228" s="5">
        <v>0.5</v>
      </c>
      <c r="M228" s="5">
        <v>0.5</v>
      </c>
      <c r="N228">
        <v>119.1</v>
      </c>
      <c r="O228">
        <v>119.1</v>
      </c>
      <c r="P228">
        <v>10.199999999999999</v>
      </c>
      <c r="Q228">
        <v>10.5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5"/>
      <c r="AM228" s="5"/>
      <c r="AN228" s="5"/>
      <c r="AQ228" s="5"/>
      <c r="AS228" s="5"/>
      <c r="AT228" s="5"/>
      <c r="AU228" s="5"/>
      <c r="AV228" s="5"/>
      <c r="AW228" s="5"/>
      <c r="BB228" s="55">
        <v>0.15208333333333299</v>
      </c>
    </row>
    <row r="229" spans="2:54" x14ac:dyDescent="0.25">
      <c r="B229" s="5">
        <v>11.1</v>
      </c>
      <c r="C229" s="5">
        <v>84</v>
      </c>
      <c r="D229" s="5">
        <v>8.5</v>
      </c>
      <c r="E229" s="5">
        <v>11.1</v>
      </c>
      <c r="F229" s="5">
        <v>2.5</v>
      </c>
      <c r="G229" s="5">
        <v>6.8</v>
      </c>
      <c r="H229" s="5">
        <v>991.9</v>
      </c>
      <c r="I229" s="5">
        <v>0</v>
      </c>
      <c r="J229" s="5">
        <v>0</v>
      </c>
      <c r="K229" s="5">
        <v>0</v>
      </c>
      <c r="L229" s="5">
        <v>0.5</v>
      </c>
      <c r="M229" s="5">
        <v>0.5</v>
      </c>
      <c r="N229">
        <v>119.1</v>
      </c>
      <c r="O229">
        <v>119.1</v>
      </c>
      <c r="P229">
        <v>10.199999999999999</v>
      </c>
      <c r="Q229">
        <v>10.5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5"/>
      <c r="AM229" s="5"/>
      <c r="AN229" s="5"/>
      <c r="AQ229" s="5"/>
      <c r="AS229" s="5"/>
      <c r="AT229" s="5"/>
      <c r="AU229" s="5"/>
      <c r="AV229" s="5"/>
      <c r="AW229" s="5"/>
      <c r="BB229" s="55">
        <v>0.15277777777777801</v>
      </c>
    </row>
    <row r="230" spans="2:54" x14ac:dyDescent="0.25">
      <c r="B230" s="5">
        <v>11.1</v>
      </c>
      <c r="C230" s="5">
        <v>84</v>
      </c>
      <c r="D230" s="5">
        <v>8.5</v>
      </c>
      <c r="E230" s="5">
        <v>11.1</v>
      </c>
      <c r="F230" s="5">
        <v>3.2</v>
      </c>
      <c r="G230" s="5">
        <v>5</v>
      </c>
      <c r="H230" s="5">
        <v>991.7</v>
      </c>
      <c r="I230" s="5">
        <v>0</v>
      </c>
      <c r="J230" s="5">
        <v>0</v>
      </c>
      <c r="K230" s="5">
        <v>0</v>
      </c>
      <c r="L230" s="5">
        <v>0.5</v>
      </c>
      <c r="M230" s="5">
        <v>0.5</v>
      </c>
      <c r="N230">
        <v>119.1</v>
      </c>
      <c r="O230">
        <v>119.1</v>
      </c>
      <c r="P230">
        <v>10.199999999999999</v>
      </c>
      <c r="Q230">
        <v>10.5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5"/>
      <c r="AM230" s="5"/>
      <c r="AN230" s="5"/>
      <c r="AQ230" s="5"/>
      <c r="AS230" s="5"/>
      <c r="AT230" s="5"/>
      <c r="AU230" s="5"/>
      <c r="AV230" s="5"/>
      <c r="AW230" s="5"/>
      <c r="BB230" s="55">
        <v>0.15347222222222201</v>
      </c>
    </row>
    <row r="231" spans="2:54" x14ac:dyDescent="0.25">
      <c r="B231" s="5">
        <v>11.1</v>
      </c>
      <c r="C231" s="5">
        <v>84</v>
      </c>
      <c r="D231" s="5">
        <v>8.5</v>
      </c>
      <c r="E231" s="5">
        <v>11.1</v>
      </c>
      <c r="F231" s="5">
        <v>2.9</v>
      </c>
      <c r="G231" s="5">
        <v>5</v>
      </c>
      <c r="H231" s="5">
        <v>991.9</v>
      </c>
      <c r="I231" s="5">
        <v>0</v>
      </c>
      <c r="J231" s="5">
        <v>0</v>
      </c>
      <c r="K231" s="5">
        <v>0</v>
      </c>
      <c r="L231" s="5">
        <v>0.5</v>
      </c>
      <c r="M231" s="5">
        <v>0.5</v>
      </c>
      <c r="N231">
        <v>119.1</v>
      </c>
      <c r="O231">
        <v>119.1</v>
      </c>
      <c r="P231">
        <v>10.199999999999999</v>
      </c>
      <c r="Q231">
        <v>10.5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5"/>
      <c r="AM231" s="5"/>
      <c r="AN231" s="5"/>
      <c r="AQ231" s="5"/>
      <c r="AS231" s="5"/>
      <c r="AT231" s="5"/>
      <c r="AU231" s="5"/>
      <c r="AV231" s="5"/>
      <c r="AW231" s="5"/>
      <c r="BB231" s="55">
        <v>0.15416666666666701</v>
      </c>
    </row>
    <row r="232" spans="2:54" x14ac:dyDescent="0.25">
      <c r="B232" s="5">
        <v>11.1</v>
      </c>
      <c r="C232" s="5">
        <v>84</v>
      </c>
      <c r="D232" s="5">
        <v>8.5</v>
      </c>
      <c r="E232" s="5">
        <v>11.1</v>
      </c>
      <c r="F232" s="5">
        <v>5.4</v>
      </c>
      <c r="G232" s="5">
        <v>7.6</v>
      </c>
      <c r="H232" s="5">
        <v>991.8</v>
      </c>
      <c r="I232" s="5">
        <v>0</v>
      </c>
      <c r="J232" s="5">
        <v>0</v>
      </c>
      <c r="K232" s="5">
        <v>0</v>
      </c>
      <c r="L232" s="5">
        <v>0.5</v>
      </c>
      <c r="M232" s="5">
        <v>0.5</v>
      </c>
      <c r="N232">
        <v>119.1</v>
      </c>
      <c r="O232">
        <v>119.1</v>
      </c>
      <c r="P232">
        <v>10.199999999999999</v>
      </c>
      <c r="Q232">
        <v>10.5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5"/>
      <c r="AM232" s="5"/>
      <c r="AN232" s="5"/>
      <c r="AQ232" s="5"/>
      <c r="AS232" s="5"/>
      <c r="AT232" s="5"/>
      <c r="AU232" s="5"/>
      <c r="AV232" s="5"/>
      <c r="AW232" s="5"/>
      <c r="BB232" s="55">
        <v>0.15486111111111101</v>
      </c>
    </row>
    <row r="233" spans="2:54" x14ac:dyDescent="0.25">
      <c r="B233" s="5">
        <v>11.1</v>
      </c>
      <c r="C233" s="5">
        <v>84</v>
      </c>
      <c r="D233" s="5">
        <v>8.5</v>
      </c>
      <c r="E233" s="5">
        <v>11.1</v>
      </c>
      <c r="F233" s="5">
        <v>2.9</v>
      </c>
      <c r="G233" s="5">
        <v>10.4</v>
      </c>
      <c r="H233" s="5">
        <v>991.7</v>
      </c>
      <c r="I233" s="5">
        <v>0</v>
      </c>
      <c r="J233" s="5">
        <v>0</v>
      </c>
      <c r="K233" s="5">
        <v>0</v>
      </c>
      <c r="L233" s="5">
        <v>0.5</v>
      </c>
      <c r="M233" s="5">
        <v>0.5</v>
      </c>
      <c r="N233">
        <v>119.1</v>
      </c>
      <c r="O233">
        <v>119.1</v>
      </c>
      <c r="P233">
        <v>10.199999999999999</v>
      </c>
      <c r="Q233">
        <v>10.5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5"/>
      <c r="AM233" s="5"/>
      <c r="AN233" s="5"/>
      <c r="AQ233" s="5"/>
      <c r="AS233" s="5"/>
      <c r="AT233" s="5"/>
      <c r="AU233" s="5"/>
      <c r="AV233" s="5"/>
      <c r="AW233" s="5"/>
      <c r="BB233" s="55">
        <v>0.155555555555556</v>
      </c>
    </row>
    <row r="234" spans="2:54" x14ac:dyDescent="0.25">
      <c r="B234" s="5">
        <v>11.2</v>
      </c>
      <c r="C234" s="5">
        <v>84</v>
      </c>
      <c r="D234" s="5">
        <v>8.6</v>
      </c>
      <c r="E234" s="5">
        <v>11.2</v>
      </c>
      <c r="F234" s="5">
        <v>2.5</v>
      </c>
      <c r="G234" s="5">
        <v>4.7</v>
      </c>
      <c r="H234" s="5">
        <v>991.6</v>
      </c>
      <c r="I234" s="5">
        <v>0</v>
      </c>
      <c r="J234" s="5">
        <v>0</v>
      </c>
      <c r="K234" s="5">
        <v>0</v>
      </c>
      <c r="L234" s="5">
        <v>0.5</v>
      </c>
      <c r="M234" s="5">
        <v>0.5</v>
      </c>
      <c r="N234">
        <v>119.1</v>
      </c>
      <c r="O234">
        <v>119.1</v>
      </c>
      <c r="P234">
        <v>10.199999999999999</v>
      </c>
      <c r="Q234">
        <v>10.5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5"/>
      <c r="AM234" s="5"/>
      <c r="AN234" s="5"/>
      <c r="AQ234" s="5"/>
      <c r="AS234" s="5"/>
      <c r="AT234" s="5"/>
      <c r="AU234" s="5"/>
      <c r="AV234" s="5"/>
      <c r="AW234" s="5"/>
      <c r="BB234" s="55">
        <v>0.15625</v>
      </c>
    </row>
    <row r="235" spans="2:54" x14ac:dyDescent="0.25">
      <c r="B235" s="5">
        <v>11.1</v>
      </c>
      <c r="C235" s="5">
        <v>84</v>
      </c>
      <c r="D235" s="5">
        <v>8.5</v>
      </c>
      <c r="E235" s="5">
        <v>11.1</v>
      </c>
      <c r="F235" s="5">
        <v>4</v>
      </c>
      <c r="G235" s="5">
        <v>6.5</v>
      </c>
      <c r="H235" s="5">
        <v>991.9</v>
      </c>
      <c r="I235" s="5">
        <v>0</v>
      </c>
      <c r="J235" s="5">
        <v>0</v>
      </c>
      <c r="K235" s="5">
        <v>0</v>
      </c>
      <c r="L235" s="5">
        <v>0.5</v>
      </c>
      <c r="M235" s="5">
        <v>0.5</v>
      </c>
      <c r="N235">
        <v>119.1</v>
      </c>
      <c r="O235">
        <v>119.1</v>
      </c>
      <c r="P235">
        <v>10.199999999999999</v>
      </c>
      <c r="Q235">
        <v>10.5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5"/>
      <c r="AM235" s="5"/>
      <c r="AN235" s="5"/>
      <c r="AQ235" s="5"/>
      <c r="AS235" s="5"/>
      <c r="AT235" s="5"/>
      <c r="AU235" s="5"/>
      <c r="AV235" s="5"/>
      <c r="AW235" s="5"/>
      <c r="BB235" s="55">
        <v>0.156944444444444</v>
      </c>
    </row>
    <row r="236" spans="2:54" x14ac:dyDescent="0.25">
      <c r="B236" s="5">
        <v>11.1</v>
      </c>
      <c r="C236" s="5">
        <v>84</v>
      </c>
      <c r="D236" s="5">
        <v>8.5</v>
      </c>
      <c r="E236" s="5">
        <v>11.1</v>
      </c>
      <c r="F236" s="5">
        <v>0</v>
      </c>
      <c r="G236" s="5">
        <v>6.5</v>
      </c>
      <c r="H236" s="5">
        <v>991.9</v>
      </c>
      <c r="I236" s="5">
        <v>0</v>
      </c>
      <c r="J236" s="5">
        <v>0</v>
      </c>
      <c r="K236" s="5">
        <v>0</v>
      </c>
      <c r="L236" s="5">
        <v>0.5</v>
      </c>
      <c r="M236" s="5">
        <v>0.5</v>
      </c>
      <c r="N236">
        <v>119.1</v>
      </c>
      <c r="O236">
        <v>119.1</v>
      </c>
      <c r="P236">
        <v>10.199999999999999</v>
      </c>
      <c r="Q236">
        <v>10.5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5"/>
      <c r="AM236" s="5"/>
      <c r="AN236" s="5"/>
      <c r="AQ236" s="5"/>
      <c r="AS236" s="5"/>
      <c r="AT236" s="5"/>
      <c r="AU236" s="5"/>
      <c r="AV236" s="5"/>
      <c r="AW236" s="5"/>
      <c r="BB236" s="55">
        <v>0.15763888888888899</v>
      </c>
    </row>
    <row r="237" spans="2:54" x14ac:dyDescent="0.25">
      <c r="B237" s="5">
        <v>11.1</v>
      </c>
      <c r="C237" s="5">
        <v>84</v>
      </c>
      <c r="D237" s="5">
        <v>8.5</v>
      </c>
      <c r="E237" s="5">
        <v>11.1</v>
      </c>
      <c r="F237" s="5">
        <v>9.6999999999999993</v>
      </c>
      <c r="G237" s="5">
        <v>9.6999999999999993</v>
      </c>
      <c r="H237" s="5">
        <v>992</v>
      </c>
      <c r="I237" s="5">
        <v>0</v>
      </c>
      <c r="J237" s="5">
        <v>0</v>
      </c>
      <c r="K237" s="5">
        <v>0</v>
      </c>
      <c r="L237" s="5">
        <v>0.5</v>
      </c>
      <c r="M237" s="5">
        <v>0.5</v>
      </c>
      <c r="N237">
        <v>119.1</v>
      </c>
      <c r="O237">
        <v>119.1</v>
      </c>
      <c r="P237">
        <v>10.1</v>
      </c>
      <c r="Q237">
        <v>10.4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5"/>
      <c r="AM237" s="5"/>
      <c r="AN237" s="5"/>
      <c r="AQ237" s="5"/>
      <c r="AS237" s="5"/>
      <c r="AT237" s="5"/>
      <c r="AU237" s="5"/>
      <c r="AV237" s="5"/>
      <c r="AW237" s="5"/>
      <c r="BB237" s="55">
        <v>0.15833333333333299</v>
      </c>
    </row>
    <row r="238" spans="2:54" x14ac:dyDescent="0.25">
      <c r="B238" s="5">
        <v>11.1</v>
      </c>
      <c r="C238" s="5">
        <v>84</v>
      </c>
      <c r="D238" s="5">
        <v>8.5</v>
      </c>
      <c r="E238" s="5">
        <v>11.1</v>
      </c>
      <c r="F238" s="5">
        <v>6.8</v>
      </c>
      <c r="G238" s="5">
        <v>8.3000000000000007</v>
      </c>
      <c r="H238" s="5">
        <v>991.7</v>
      </c>
      <c r="I238" s="5">
        <v>0</v>
      </c>
      <c r="J238" s="5">
        <v>0</v>
      </c>
      <c r="K238" s="5">
        <v>0</v>
      </c>
      <c r="L238" s="5">
        <v>0.5</v>
      </c>
      <c r="M238" s="5">
        <v>0.5</v>
      </c>
      <c r="N238">
        <v>119.1</v>
      </c>
      <c r="O238">
        <v>119.1</v>
      </c>
      <c r="P238">
        <v>10.1</v>
      </c>
      <c r="Q238">
        <v>10.4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5"/>
      <c r="AM238" s="5"/>
      <c r="AN238" s="5"/>
      <c r="AQ238" s="5"/>
      <c r="AS238" s="5"/>
      <c r="AT238" s="5"/>
      <c r="AU238" s="5"/>
      <c r="AV238" s="5"/>
      <c r="AW238" s="5"/>
      <c r="BB238" s="55">
        <v>0.15902777777777799</v>
      </c>
    </row>
    <row r="239" spans="2:54" x14ac:dyDescent="0.25">
      <c r="B239" s="5">
        <v>11.1</v>
      </c>
      <c r="C239" s="5">
        <v>84</v>
      </c>
      <c r="D239" s="5">
        <v>8.5</v>
      </c>
      <c r="E239" s="5">
        <v>11.1</v>
      </c>
      <c r="F239" s="5">
        <v>5</v>
      </c>
      <c r="G239" s="5">
        <v>5</v>
      </c>
      <c r="H239" s="5">
        <v>991.8</v>
      </c>
      <c r="I239" s="5">
        <v>0</v>
      </c>
      <c r="J239" s="5">
        <v>0</v>
      </c>
      <c r="K239" s="5">
        <v>0</v>
      </c>
      <c r="L239" s="5">
        <v>0.5</v>
      </c>
      <c r="M239" s="5">
        <v>0.5</v>
      </c>
      <c r="N239">
        <v>119.1</v>
      </c>
      <c r="O239">
        <v>119.1</v>
      </c>
      <c r="P239">
        <v>10.1</v>
      </c>
      <c r="Q239">
        <v>10.4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5"/>
      <c r="AM239" s="5"/>
      <c r="AN239" s="5"/>
      <c r="AQ239" s="5"/>
      <c r="AS239" s="5"/>
      <c r="AT239" s="5"/>
      <c r="AU239" s="5"/>
      <c r="AV239" s="5"/>
      <c r="AW239" s="5"/>
      <c r="BB239" s="55">
        <v>0.15972222222222199</v>
      </c>
    </row>
    <row r="240" spans="2:54" x14ac:dyDescent="0.25">
      <c r="B240" s="5">
        <v>11.1</v>
      </c>
      <c r="C240" s="5">
        <v>84</v>
      </c>
      <c r="D240" s="5">
        <v>8.5</v>
      </c>
      <c r="E240" s="5">
        <v>11.1</v>
      </c>
      <c r="F240" s="5">
        <v>2.9</v>
      </c>
      <c r="G240" s="5">
        <v>12.2</v>
      </c>
      <c r="H240" s="5">
        <v>991.6</v>
      </c>
      <c r="I240" s="5">
        <v>0</v>
      </c>
      <c r="J240" s="5">
        <v>0</v>
      </c>
      <c r="K240" s="5">
        <v>0</v>
      </c>
      <c r="L240" s="5">
        <v>0.5</v>
      </c>
      <c r="M240" s="5">
        <v>0.5</v>
      </c>
      <c r="N240">
        <v>119.1</v>
      </c>
      <c r="O240">
        <v>119.1</v>
      </c>
      <c r="P240">
        <v>10.1</v>
      </c>
      <c r="Q240">
        <v>10.4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5"/>
      <c r="AM240" s="5"/>
      <c r="AN240" s="5"/>
      <c r="AQ240" s="5"/>
      <c r="AS240" s="5"/>
      <c r="AT240" s="5"/>
      <c r="AU240" s="5"/>
      <c r="AV240" s="5"/>
      <c r="AW240" s="5"/>
      <c r="BB240" s="55">
        <v>0.16041666666666701</v>
      </c>
    </row>
    <row r="241" spans="2:54" x14ac:dyDescent="0.25">
      <c r="B241" s="5">
        <v>11.1</v>
      </c>
      <c r="C241" s="5">
        <v>84</v>
      </c>
      <c r="D241" s="5">
        <v>8.5</v>
      </c>
      <c r="E241" s="5">
        <v>11.1</v>
      </c>
      <c r="F241" s="5">
        <v>6.5</v>
      </c>
      <c r="G241" s="5">
        <v>13</v>
      </c>
      <c r="H241" s="5">
        <v>991.8</v>
      </c>
      <c r="I241" s="5">
        <v>0</v>
      </c>
      <c r="J241" s="5">
        <v>0</v>
      </c>
      <c r="K241" s="5">
        <v>0</v>
      </c>
      <c r="L241" s="5">
        <v>0.5</v>
      </c>
      <c r="M241" s="5">
        <v>0.5</v>
      </c>
      <c r="N241">
        <v>119.1</v>
      </c>
      <c r="O241">
        <v>119.1</v>
      </c>
      <c r="P241">
        <v>10</v>
      </c>
      <c r="Q241">
        <v>10.4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5"/>
      <c r="AM241" s="5"/>
      <c r="AN241" s="5"/>
      <c r="AQ241" s="5"/>
      <c r="AS241" s="5"/>
      <c r="AT241" s="5"/>
      <c r="AU241" s="5"/>
      <c r="AV241" s="5"/>
      <c r="AW241" s="5"/>
      <c r="BB241" s="55">
        <v>0.16111111111111101</v>
      </c>
    </row>
    <row r="242" spans="2:54" x14ac:dyDescent="0.25">
      <c r="B242" s="5">
        <v>11.1</v>
      </c>
      <c r="C242" s="5">
        <v>84</v>
      </c>
      <c r="D242" s="5">
        <v>8.5</v>
      </c>
      <c r="E242" s="5">
        <v>11.1</v>
      </c>
      <c r="F242" s="5">
        <v>6.1</v>
      </c>
      <c r="G242" s="5">
        <v>6.8</v>
      </c>
      <c r="H242" s="5">
        <v>991.8</v>
      </c>
      <c r="I242" s="5">
        <v>0</v>
      </c>
      <c r="J242" s="5">
        <v>0</v>
      </c>
      <c r="K242" s="5">
        <v>0</v>
      </c>
      <c r="L242" s="5">
        <v>0.5</v>
      </c>
      <c r="M242" s="5">
        <v>0.5</v>
      </c>
      <c r="N242">
        <v>119.1</v>
      </c>
      <c r="O242">
        <v>119.1</v>
      </c>
      <c r="P242">
        <v>10.1</v>
      </c>
      <c r="Q242">
        <v>10.4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5"/>
      <c r="AM242" s="5"/>
      <c r="AN242" s="5"/>
      <c r="AQ242" s="5"/>
      <c r="AS242" s="5"/>
      <c r="AT242" s="5"/>
      <c r="AU242" s="5"/>
      <c r="AV242" s="5"/>
      <c r="AW242" s="5"/>
      <c r="BB242" s="55">
        <v>0.16180555555555601</v>
      </c>
    </row>
    <row r="243" spans="2:54" x14ac:dyDescent="0.25">
      <c r="B243" s="5">
        <v>11.1</v>
      </c>
      <c r="C243" s="5">
        <v>84</v>
      </c>
      <c r="D243" s="5">
        <v>8.5</v>
      </c>
      <c r="E243" s="5">
        <v>11.1</v>
      </c>
      <c r="F243" s="5">
        <v>4</v>
      </c>
      <c r="G243" s="5">
        <v>10.1</v>
      </c>
      <c r="H243" s="5">
        <v>991.7</v>
      </c>
      <c r="I243" s="5">
        <v>0</v>
      </c>
      <c r="J243" s="5">
        <v>0</v>
      </c>
      <c r="K243" s="5">
        <v>0</v>
      </c>
      <c r="L243" s="5">
        <v>0.5</v>
      </c>
      <c r="M243" s="5">
        <v>0.5</v>
      </c>
      <c r="N243">
        <v>119.1</v>
      </c>
      <c r="O243">
        <v>119.1</v>
      </c>
      <c r="P243">
        <v>10</v>
      </c>
      <c r="Q243">
        <v>10.4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5"/>
      <c r="AM243" s="5"/>
      <c r="AN243" s="5"/>
      <c r="AQ243" s="5"/>
      <c r="AS243" s="5"/>
      <c r="AT243" s="5"/>
      <c r="AU243" s="5"/>
      <c r="AV243" s="5"/>
      <c r="AW243" s="5"/>
      <c r="BB243" s="55">
        <v>0.16250000000000001</v>
      </c>
    </row>
    <row r="244" spans="2:54" x14ac:dyDescent="0.25">
      <c r="B244" s="5">
        <v>11.1</v>
      </c>
      <c r="C244" s="5">
        <v>84</v>
      </c>
      <c r="D244" s="5">
        <v>8.5</v>
      </c>
      <c r="E244" s="5">
        <v>11.1</v>
      </c>
      <c r="F244" s="5">
        <v>4.7</v>
      </c>
      <c r="G244" s="5">
        <v>8.3000000000000007</v>
      </c>
      <c r="H244" s="5">
        <v>991.7</v>
      </c>
      <c r="I244" s="5">
        <v>0</v>
      </c>
      <c r="J244" s="5">
        <v>0</v>
      </c>
      <c r="K244" s="5">
        <v>0</v>
      </c>
      <c r="L244" s="5">
        <v>0.5</v>
      </c>
      <c r="M244" s="5">
        <v>0.5</v>
      </c>
      <c r="N244">
        <v>119.1</v>
      </c>
      <c r="O244">
        <v>119.1</v>
      </c>
      <c r="P244">
        <v>10.1</v>
      </c>
      <c r="Q244">
        <v>10.3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5"/>
      <c r="AM244" s="5"/>
      <c r="AN244" s="5"/>
      <c r="AQ244" s="5"/>
      <c r="AS244" s="5"/>
      <c r="AT244" s="5"/>
      <c r="AU244" s="5"/>
      <c r="AV244" s="5"/>
      <c r="AW244" s="5"/>
      <c r="BB244" s="55">
        <v>0.163194444444444</v>
      </c>
    </row>
    <row r="245" spans="2:54" x14ac:dyDescent="0.25">
      <c r="B245" s="5">
        <v>11.1</v>
      </c>
      <c r="C245" s="5">
        <v>84</v>
      </c>
      <c r="D245" s="5">
        <v>8.5</v>
      </c>
      <c r="E245" s="5">
        <v>11.1</v>
      </c>
      <c r="F245" s="5">
        <v>4.3</v>
      </c>
      <c r="G245" s="5">
        <v>7.9</v>
      </c>
      <c r="H245" s="5">
        <v>991.9</v>
      </c>
      <c r="I245" s="5">
        <v>0</v>
      </c>
      <c r="J245" s="5">
        <v>0</v>
      </c>
      <c r="K245" s="5">
        <v>0</v>
      </c>
      <c r="L245" s="5">
        <v>0.5</v>
      </c>
      <c r="M245" s="5">
        <v>0.5</v>
      </c>
      <c r="N245">
        <v>119.1</v>
      </c>
      <c r="O245">
        <v>119.1</v>
      </c>
      <c r="P245">
        <v>10.1</v>
      </c>
      <c r="Q245">
        <v>10.3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5"/>
      <c r="AM245" s="5"/>
      <c r="AN245" s="5"/>
      <c r="AQ245" s="5"/>
      <c r="AS245" s="5"/>
      <c r="AT245" s="5"/>
      <c r="AU245" s="5"/>
      <c r="AV245" s="5"/>
      <c r="AW245" s="5"/>
      <c r="BB245" s="55">
        <v>0.163888888888889</v>
      </c>
    </row>
    <row r="246" spans="2:54" x14ac:dyDescent="0.25">
      <c r="B246" s="5">
        <v>11.1</v>
      </c>
      <c r="C246" s="5">
        <v>84</v>
      </c>
      <c r="D246" s="5">
        <v>8.5</v>
      </c>
      <c r="E246" s="5">
        <v>11.1</v>
      </c>
      <c r="F246" s="5">
        <v>7.6</v>
      </c>
      <c r="G246" s="5">
        <v>7.6</v>
      </c>
      <c r="H246" s="5">
        <v>991.7</v>
      </c>
      <c r="I246" s="5">
        <v>0</v>
      </c>
      <c r="J246" s="5">
        <v>0</v>
      </c>
      <c r="K246" s="5">
        <v>0</v>
      </c>
      <c r="L246" s="5">
        <v>0.5</v>
      </c>
      <c r="M246" s="5">
        <v>0.5</v>
      </c>
      <c r="N246">
        <v>119.1</v>
      </c>
      <c r="O246">
        <v>119.1</v>
      </c>
      <c r="P246">
        <v>10.1</v>
      </c>
      <c r="Q246">
        <v>10.3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5"/>
      <c r="AM246" s="5"/>
      <c r="AN246" s="5"/>
      <c r="AQ246" s="5"/>
      <c r="AS246" s="5"/>
      <c r="AT246" s="5"/>
      <c r="AU246" s="5"/>
      <c r="AV246" s="5"/>
      <c r="AW246" s="5"/>
      <c r="BB246" s="55">
        <v>0.164583333333333</v>
      </c>
    </row>
    <row r="247" spans="2:54" x14ac:dyDescent="0.25">
      <c r="B247" s="5">
        <v>11.1</v>
      </c>
      <c r="C247" s="5">
        <v>84</v>
      </c>
      <c r="D247" s="5">
        <v>8.5</v>
      </c>
      <c r="E247" s="5">
        <v>11.1</v>
      </c>
      <c r="F247" s="5">
        <v>0</v>
      </c>
      <c r="G247" s="5">
        <v>6.1</v>
      </c>
      <c r="H247" s="5">
        <v>991.9</v>
      </c>
      <c r="I247" s="5">
        <v>0</v>
      </c>
      <c r="J247" s="5">
        <v>0</v>
      </c>
      <c r="K247" s="5">
        <v>0</v>
      </c>
      <c r="L247" s="5">
        <v>0.5</v>
      </c>
      <c r="M247" s="5">
        <v>0.5</v>
      </c>
      <c r="N247">
        <v>119.1</v>
      </c>
      <c r="O247">
        <v>119.1</v>
      </c>
      <c r="P247">
        <v>10.1</v>
      </c>
      <c r="Q247">
        <v>10.3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5"/>
      <c r="AM247" s="5"/>
      <c r="AN247" s="5"/>
      <c r="AQ247" s="5"/>
      <c r="AS247" s="5"/>
      <c r="AT247" s="5"/>
      <c r="AU247" s="5"/>
      <c r="AV247" s="5"/>
      <c r="AW247" s="5"/>
      <c r="BB247" s="55">
        <v>0.165277777777778</v>
      </c>
    </row>
    <row r="248" spans="2:54" x14ac:dyDescent="0.25">
      <c r="B248" s="5">
        <v>11.1</v>
      </c>
      <c r="C248" s="5">
        <v>84</v>
      </c>
      <c r="D248" s="5">
        <v>8.5</v>
      </c>
      <c r="E248" s="5">
        <v>11.1</v>
      </c>
      <c r="F248" s="5">
        <v>4</v>
      </c>
      <c r="G248" s="5">
        <v>6.8</v>
      </c>
      <c r="H248" s="5">
        <v>991.8</v>
      </c>
      <c r="I248" s="5">
        <v>0</v>
      </c>
      <c r="J248" s="5">
        <v>0</v>
      </c>
      <c r="K248" s="5">
        <v>0</v>
      </c>
      <c r="L248" s="5">
        <v>0.5</v>
      </c>
      <c r="M248" s="5">
        <v>0.5</v>
      </c>
      <c r="N248">
        <v>119.1</v>
      </c>
      <c r="O248">
        <v>119.1</v>
      </c>
      <c r="P248">
        <v>10.1</v>
      </c>
      <c r="Q248">
        <v>10.4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5"/>
      <c r="AM248" s="5"/>
      <c r="AN248" s="5"/>
      <c r="AQ248" s="5"/>
      <c r="AS248" s="5"/>
      <c r="AT248" s="5"/>
      <c r="AU248" s="5"/>
      <c r="AV248" s="5"/>
      <c r="AW248" s="5"/>
      <c r="BB248" s="55">
        <v>0.16597222222222199</v>
      </c>
    </row>
    <row r="249" spans="2:54" x14ac:dyDescent="0.25">
      <c r="B249" s="5">
        <v>11.1</v>
      </c>
      <c r="C249" s="5">
        <v>84</v>
      </c>
      <c r="D249" s="5">
        <v>8.5</v>
      </c>
      <c r="E249" s="5">
        <v>11.1</v>
      </c>
      <c r="F249" s="5">
        <v>3.2</v>
      </c>
      <c r="G249" s="5">
        <v>11.5</v>
      </c>
      <c r="H249" s="5">
        <v>991.8</v>
      </c>
      <c r="I249" s="5">
        <v>0</v>
      </c>
      <c r="J249" s="5">
        <v>0</v>
      </c>
      <c r="K249" s="5">
        <v>0</v>
      </c>
      <c r="L249" s="5">
        <v>0.5</v>
      </c>
      <c r="M249" s="5">
        <v>0.5</v>
      </c>
      <c r="N249">
        <v>119.1</v>
      </c>
      <c r="O249">
        <v>119.1</v>
      </c>
      <c r="P249">
        <v>10.1</v>
      </c>
      <c r="Q249">
        <v>10.4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5"/>
      <c r="AM249" s="5"/>
      <c r="AN249" s="5"/>
      <c r="AQ249" s="5"/>
      <c r="AS249" s="5"/>
      <c r="AT249" s="5"/>
      <c r="AU249" s="5"/>
      <c r="AV249" s="5"/>
      <c r="AW249" s="5"/>
      <c r="BB249" s="55">
        <v>0.16666666666666699</v>
      </c>
    </row>
    <row r="250" spans="2:54" x14ac:dyDescent="0.25">
      <c r="B250" s="5">
        <v>11.2</v>
      </c>
      <c r="C250" s="5">
        <v>83</v>
      </c>
      <c r="D250" s="5">
        <v>8.4</v>
      </c>
      <c r="E250" s="5">
        <v>11.2</v>
      </c>
      <c r="F250" s="5">
        <v>3.6</v>
      </c>
      <c r="G250" s="5">
        <v>6.1</v>
      </c>
      <c r="H250" s="5">
        <v>991.7</v>
      </c>
      <c r="I250" s="5">
        <v>0</v>
      </c>
      <c r="J250" s="5">
        <v>0</v>
      </c>
      <c r="K250" s="5">
        <v>0</v>
      </c>
      <c r="L250" s="5">
        <v>0.5</v>
      </c>
      <c r="M250" s="5">
        <v>0.5</v>
      </c>
      <c r="N250">
        <v>119.1</v>
      </c>
      <c r="O250">
        <v>119.1</v>
      </c>
      <c r="P250">
        <v>10.1</v>
      </c>
      <c r="Q250">
        <v>10.4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5"/>
      <c r="AM250" s="5"/>
      <c r="AN250" s="5"/>
      <c r="AQ250" s="5"/>
      <c r="AS250" s="5"/>
      <c r="AT250" s="5"/>
      <c r="AU250" s="5"/>
      <c r="AV250" s="5"/>
      <c r="AW250" s="5"/>
      <c r="BB250" s="55">
        <v>0.16736111111111099</v>
      </c>
    </row>
    <row r="251" spans="2:54" x14ac:dyDescent="0.25">
      <c r="B251" s="5">
        <v>11.1</v>
      </c>
      <c r="C251" s="5">
        <v>84</v>
      </c>
      <c r="D251" s="5">
        <v>8.5</v>
      </c>
      <c r="E251" s="5">
        <v>11.1</v>
      </c>
      <c r="F251" s="5">
        <v>5.4</v>
      </c>
      <c r="G251" s="5">
        <v>12.2</v>
      </c>
      <c r="H251" s="5">
        <v>991.8</v>
      </c>
      <c r="I251" s="5">
        <v>0</v>
      </c>
      <c r="J251" s="5">
        <v>0</v>
      </c>
      <c r="K251" s="5">
        <v>0</v>
      </c>
      <c r="L251" s="5">
        <v>0.5</v>
      </c>
      <c r="M251" s="5">
        <v>0.5</v>
      </c>
      <c r="N251">
        <v>119.1</v>
      </c>
      <c r="O251">
        <v>119.1</v>
      </c>
      <c r="P251">
        <v>10.1</v>
      </c>
      <c r="Q251">
        <v>10.4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5"/>
      <c r="AM251" s="5"/>
      <c r="AN251" s="5"/>
      <c r="AQ251" s="5"/>
      <c r="AS251" s="5"/>
      <c r="AT251" s="5"/>
      <c r="AU251" s="5"/>
      <c r="AV251" s="5"/>
      <c r="AW251" s="5"/>
      <c r="BB251" s="55">
        <v>0.16805555555555601</v>
      </c>
    </row>
    <row r="252" spans="2:54" x14ac:dyDescent="0.25">
      <c r="B252" s="5">
        <v>11.2</v>
      </c>
      <c r="C252" s="5">
        <v>83</v>
      </c>
      <c r="D252" s="5">
        <v>8.4</v>
      </c>
      <c r="E252" s="5">
        <v>11.2</v>
      </c>
      <c r="F252" s="5">
        <v>9.6999999999999993</v>
      </c>
      <c r="G252" s="5">
        <v>10.8</v>
      </c>
      <c r="H252" s="5">
        <v>991.7</v>
      </c>
      <c r="I252" s="5">
        <v>0</v>
      </c>
      <c r="J252" s="5">
        <v>0</v>
      </c>
      <c r="K252" s="5">
        <v>0</v>
      </c>
      <c r="L252" s="5">
        <v>0.5</v>
      </c>
      <c r="M252" s="5">
        <v>0.5</v>
      </c>
      <c r="N252">
        <v>119.1</v>
      </c>
      <c r="O252">
        <v>119.1</v>
      </c>
      <c r="P252">
        <v>10.1</v>
      </c>
      <c r="Q252">
        <v>10.4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5"/>
      <c r="AM252" s="5"/>
      <c r="AN252" s="5"/>
      <c r="AQ252" s="5"/>
      <c r="AS252" s="5"/>
      <c r="AT252" s="5"/>
      <c r="AU252" s="5"/>
      <c r="AV252" s="5"/>
      <c r="AW252" s="5"/>
      <c r="BB252" s="55">
        <v>0.16875000000000001</v>
      </c>
    </row>
    <row r="253" spans="2:54" x14ac:dyDescent="0.25">
      <c r="B253" s="5">
        <v>11.2</v>
      </c>
      <c r="C253" s="5">
        <v>83</v>
      </c>
      <c r="D253" s="5">
        <v>8.4</v>
      </c>
      <c r="E253" s="5">
        <v>11.2</v>
      </c>
      <c r="F253" s="5">
        <v>3.2</v>
      </c>
      <c r="G253" s="5">
        <v>7.2</v>
      </c>
      <c r="H253" s="5">
        <v>991.7</v>
      </c>
      <c r="I253" s="5">
        <v>0</v>
      </c>
      <c r="J253" s="5">
        <v>0</v>
      </c>
      <c r="K253" s="5">
        <v>0</v>
      </c>
      <c r="L253" s="5">
        <v>0.5</v>
      </c>
      <c r="M253" s="5">
        <v>0.5</v>
      </c>
      <c r="N253">
        <v>119.1</v>
      </c>
      <c r="O253">
        <v>119.1</v>
      </c>
      <c r="P253">
        <v>10.1</v>
      </c>
      <c r="Q253">
        <v>10.4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5"/>
      <c r="AM253" s="5"/>
      <c r="AN253" s="5"/>
      <c r="AQ253" s="5"/>
      <c r="AS253" s="5"/>
      <c r="AT253" s="5"/>
      <c r="AU253" s="5"/>
      <c r="AV253" s="5"/>
      <c r="AW253" s="5"/>
      <c r="BB253" s="55">
        <v>0.16944444444444401</v>
      </c>
    </row>
    <row r="254" spans="2:54" x14ac:dyDescent="0.25">
      <c r="B254" s="5">
        <v>11.2</v>
      </c>
      <c r="C254" s="5">
        <v>83</v>
      </c>
      <c r="D254" s="5">
        <v>8.4</v>
      </c>
      <c r="E254" s="5">
        <v>11.2</v>
      </c>
      <c r="F254" s="5">
        <v>6.1</v>
      </c>
      <c r="G254" s="5">
        <v>6.1</v>
      </c>
      <c r="H254" s="5">
        <v>991.5</v>
      </c>
      <c r="I254" s="5">
        <v>0</v>
      </c>
      <c r="J254" s="5">
        <v>0</v>
      </c>
      <c r="K254" s="5">
        <v>0</v>
      </c>
      <c r="L254" s="5">
        <v>0.5</v>
      </c>
      <c r="M254" s="5">
        <v>0.5</v>
      </c>
      <c r="N254">
        <v>119.1</v>
      </c>
      <c r="O254">
        <v>119.1</v>
      </c>
      <c r="P254">
        <v>10.1</v>
      </c>
      <c r="Q254">
        <v>10.4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5"/>
      <c r="AM254" s="5"/>
      <c r="AN254" s="5"/>
      <c r="AQ254" s="5"/>
      <c r="AS254" s="5"/>
      <c r="AT254" s="5"/>
      <c r="AU254" s="5"/>
      <c r="AV254" s="5"/>
      <c r="AW254" s="5"/>
      <c r="BB254" s="55">
        <v>0.17013888888888901</v>
      </c>
    </row>
    <row r="255" spans="2:54" x14ac:dyDescent="0.25">
      <c r="B255" s="5">
        <v>11.2</v>
      </c>
      <c r="C255" s="5">
        <v>83</v>
      </c>
      <c r="D255" s="5">
        <v>8.4</v>
      </c>
      <c r="E255" s="5">
        <v>11.2</v>
      </c>
      <c r="F255" s="5">
        <v>2.9</v>
      </c>
      <c r="G255" s="5">
        <v>7.6</v>
      </c>
      <c r="H255" s="5">
        <v>991.7</v>
      </c>
      <c r="I255" s="5">
        <v>0</v>
      </c>
      <c r="J255" s="5">
        <v>0</v>
      </c>
      <c r="K255" s="5">
        <v>0</v>
      </c>
      <c r="L255" s="5">
        <v>0.5</v>
      </c>
      <c r="M255" s="5">
        <v>0.5</v>
      </c>
      <c r="N255">
        <v>119.1</v>
      </c>
      <c r="O255">
        <v>119.1</v>
      </c>
      <c r="P255">
        <v>10.1</v>
      </c>
      <c r="Q255">
        <v>10.4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5"/>
      <c r="AM255" s="5"/>
      <c r="AN255" s="5"/>
      <c r="AQ255" s="5"/>
      <c r="AS255" s="5"/>
      <c r="AT255" s="5"/>
      <c r="AU255" s="5"/>
      <c r="AV255" s="5"/>
      <c r="AW255" s="5"/>
      <c r="BB255" s="55">
        <v>0.170833333333333</v>
      </c>
    </row>
    <row r="256" spans="2:54" x14ac:dyDescent="0.25">
      <c r="B256" s="5">
        <v>11.2</v>
      </c>
      <c r="C256" s="5">
        <v>83</v>
      </c>
      <c r="D256" s="5">
        <v>8.4</v>
      </c>
      <c r="E256" s="5">
        <v>11.2</v>
      </c>
      <c r="F256" s="5">
        <v>7.6</v>
      </c>
      <c r="G256" s="5">
        <v>7.6</v>
      </c>
      <c r="H256" s="5">
        <v>991.7</v>
      </c>
      <c r="I256" s="5">
        <v>0</v>
      </c>
      <c r="J256" s="5">
        <v>0</v>
      </c>
      <c r="K256" s="5">
        <v>0</v>
      </c>
      <c r="L256" s="5">
        <v>0.5</v>
      </c>
      <c r="M256" s="5">
        <v>0.5</v>
      </c>
      <c r="N256">
        <v>119.1</v>
      </c>
      <c r="O256">
        <v>119.1</v>
      </c>
      <c r="P256">
        <v>10.1</v>
      </c>
      <c r="Q256">
        <v>10.4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5"/>
      <c r="AM256" s="5"/>
      <c r="AN256" s="5"/>
      <c r="AQ256" s="5"/>
      <c r="AS256" s="5"/>
      <c r="AT256" s="5"/>
      <c r="AU256" s="5"/>
      <c r="AV256" s="5"/>
      <c r="AW256" s="5"/>
      <c r="BB256" s="55">
        <v>0.171527777777778</v>
      </c>
    </row>
    <row r="257" spans="2:54" x14ac:dyDescent="0.25">
      <c r="B257" s="5">
        <v>11.2</v>
      </c>
      <c r="C257" s="5">
        <v>83</v>
      </c>
      <c r="D257" s="5">
        <v>8.4</v>
      </c>
      <c r="E257" s="5">
        <v>11.2</v>
      </c>
      <c r="F257" s="5">
        <v>2.2000000000000002</v>
      </c>
      <c r="G257" s="5">
        <v>9</v>
      </c>
      <c r="H257" s="5">
        <v>992</v>
      </c>
      <c r="I257" s="5">
        <v>0</v>
      </c>
      <c r="J257" s="5">
        <v>0</v>
      </c>
      <c r="K257" s="5">
        <v>0</v>
      </c>
      <c r="L257" s="5">
        <v>0.5</v>
      </c>
      <c r="M257" s="5">
        <v>0.5</v>
      </c>
      <c r="N257">
        <v>119.1</v>
      </c>
      <c r="O257">
        <v>119.1</v>
      </c>
      <c r="P257">
        <v>10.1</v>
      </c>
      <c r="Q257">
        <v>10.4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5"/>
      <c r="AM257" s="5"/>
      <c r="AN257" s="5"/>
      <c r="AQ257" s="5"/>
      <c r="AS257" s="5"/>
      <c r="AT257" s="5"/>
      <c r="AU257" s="5"/>
      <c r="AV257" s="5"/>
      <c r="AW257" s="5"/>
      <c r="BB257" s="55">
        <v>0.172222222222222</v>
      </c>
    </row>
    <row r="258" spans="2:54" x14ac:dyDescent="0.25">
      <c r="B258" s="5">
        <v>11.2</v>
      </c>
      <c r="C258" s="5">
        <v>83</v>
      </c>
      <c r="D258" s="5">
        <v>8.4</v>
      </c>
      <c r="E258" s="5">
        <v>11.2</v>
      </c>
      <c r="F258" s="5">
        <v>4.7</v>
      </c>
      <c r="G258" s="5">
        <v>9.6999999999999993</v>
      </c>
      <c r="H258" s="5">
        <v>992.1</v>
      </c>
      <c r="I258" s="5">
        <v>0</v>
      </c>
      <c r="J258" s="5">
        <v>0</v>
      </c>
      <c r="K258" s="5">
        <v>0</v>
      </c>
      <c r="L258" s="5">
        <v>0.5</v>
      </c>
      <c r="M258" s="5">
        <v>0.5</v>
      </c>
      <c r="N258">
        <v>119.1</v>
      </c>
      <c r="O258">
        <v>119.1</v>
      </c>
      <c r="P258">
        <v>10.1</v>
      </c>
      <c r="Q258">
        <v>10.4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5"/>
      <c r="AM258" s="5"/>
      <c r="AN258" s="5"/>
      <c r="AQ258" s="5"/>
      <c r="AS258" s="5"/>
      <c r="AT258" s="5"/>
      <c r="AU258" s="5"/>
      <c r="AV258" s="5"/>
      <c r="AW258" s="5"/>
      <c r="BB258" s="55">
        <v>0.172916666666667</v>
      </c>
    </row>
    <row r="259" spans="2:54" x14ac:dyDescent="0.25">
      <c r="B259" s="5">
        <v>11.2</v>
      </c>
      <c r="C259" s="5">
        <v>83</v>
      </c>
      <c r="D259" s="5">
        <v>8.4</v>
      </c>
      <c r="E259" s="5">
        <v>11.2</v>
      </c>
      <c r="F259" s="5">
        <v>4.7</v>
      </c>
      <c r="G259" s="5">
        <v>6.1</v>
      </c>
      <c r="H259" s="5">
        <v>991.8</v>
      </c>
      <c r="I259" s="5">
        <v>0</v>
      </c>
      <c r="J259" s="5">
        <v>0</v>
      </c>
      <c r="K259" s="5">
        <v>0</v>
      </c>
      <c r="L259" s="5">
        <v>0.5</v>
      </c>
      <c r="M259" s="5">
        <v>0.5</v>
      </c>
      <c r="N259">
        <v>119.1</v>
      </c>
      <c r="O259">
        <v>119.1</v>
      </c>
      <c r="P259">
        <v>10.1</v>
      </c>
      <c r="Q259">
        <v>10.4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5"/>
      <c r="AM259" s="5"/>
      <c r="AN259" s="5"/>
      <c r="AQ259" s="5"/>
      <c r="AS259" s="5"/>
      <c r="AT259" s="5"/>
      <c r="AU259" s="5"/>
      <c r="AV259" s="5"/>
      <c r="AW259" s="5"/>
      <c r="BB259" s="55">
        <v>0.17361111111111099</v>
      </c>
    </row>
    <row r="260" spans="2:54" x14ac:dyDescent="0.25">
      <c r="B260" s="5">
        <v>11.2</v>
      </c>
      <c r="C260" s="5">
        <v>83</v>
      </c>
      <c r="D260" s="5">
        <v>8.4</v>
      </c>
      <c r="E260" s="5">
        <v>11.2</v>
      </c>
      <c r="F260" s="5">
        <v>6.5</v>
      </c>
      <c r="G260" s="5">
        <v>9.4</v>
      </c>
      <c r="H260" s="5">
        <v>991.9</v>
      </c>
      <c r="I260" s="5">
        <v>0</v>
      </c>
      <c r="J260" s="5">
        <v>0</v>
      </c>
      <c r="K260" s="5">
        <v>0</v>
      </c>
      <c r="L260" s="5">
        <v>0.5</v>
      </c>
      <c r="M260" s="5">
        <v>0.5</v>
      </c>
      <c r="N260">
        <v>119.1</v>
      </c>
      <c r="O260">
        <v>119.1</v>
      </c>
      <c r="P260">
        <v>10.1</v>
      </c>
      <c r="Q260">
        <v>10.4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5"/>
      <c r="AM260" s="5"/>
      <c r="AN260" s="5"/>
      <c r="AQ260" s="5"/>
      <c r="AS260" s="5"/>
      <c r="AT260" s="5"/>
      <c r="AU260" s="5"/>
      <c r="AV260" s="5"/>
      <c r="AW260" s="5"/>
      <c r="BB260" s="55">
        <v>0.17430555555555599</v>
      </c>
    </row>
    <row r="261" spans="2:54" x14ac:dyDescent="0.25">
      <c r="B261" s="5">
        <v>11.2</v>
      </c>
      <c r="C261" s="5">
        <v>83</v>
      </c>
      <c r="D261" s="5">
        <v>8.4</v>
      </c>
      <c r="E261" s="5">
        <v>11.2</v>
      </c>
      <c r="F261" s="5">
        <v>9</v>
      </c>
      <c r="G261" s="5">
        <v>10.1</v>
      </c>
      <c r="H261" s="5">
        <v>992.1</v>
      </c>
      <c r="I261" s="5">
        <v>0</v>
      </c>
      <c r="J261" s="5">
        <v>0</v>
      </c>
      <c r="K261" s="5">
        <v>0</v>
      </c>
      <c r="L261" s="5">
        <v>0.5</v>
      </c>
      <c r="M261" s="5">
        <v>0.5</v>
      </c>
      <c r="N261">
        <v>119.1</v>
      </c>
      <c r="O261">
        <v>119.1</v>
      </c>
      <c r="P261">
        <v>10.1</v>
      </c>
      <c r="Q261">
        <v>10.4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5"/>
      <c r="AM261" s="5"/>
      <c r="AN261" s="5"/>
      <c r="AQ261" s="5"/>
      <c r="AS261" s="5"/>
      <c r="AT261" s="5"/>
      <c r="AU261" s="5"/>
      <c r="AV261" s="5"/>
      <c r="AW261" s="5"/>
      <c r="BB261" s="55">
        <v>0.17499999999999999</v>
      </c>
    </row>
    <row r="262" spans="2:54" x14ac:dyDescent="0.25">
      <c r="B262" s="5">
        <v>11.2</v>
      </c>
      <c r="C262" s="5">
        <v>82</v>
      </c>
      <c r="D262" s="5">
        <v>8.1999999999999993</v>
      </c>
      <c r="E262" s="5">
        <v>11.2</v>
      </c>
      <c r="F262" s="5">
        <v>11.5</v>
      </c>
      <c r="G262" s="5">
        <v>13.7</v>
      </c>
      <c r="H262" s="5">
        <v>992.2</v>
      </c>
      <c r="I262" s="5">
        <v>0</v>
      </c>
      <c r="J262" s="5">
        <v>0</v>
      </c>
      <c r="K262" s="5">
        <v>0</v>
      </c>
      <c r="L262" s="5">
        <v>0.5</v>
      </c>
      <c r="M262" s="5">
        <v>0.5</v>
      </c>
      <c r="N262">
        <v>119.1</v>
      </c>
      <c r="O262">
        <v>119.1</v>
      </c>
      <c r="P262">
        <v>10.1</v>
      </c>
      <c r="Q262">
        <v>10.4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5"/>
      <c r="AM262" s="5"/>
      <c r="AN262" s="5"/>
      <c r="AQ262" s="5"/>
      <c r="AS262" s="5"/>
      <c r="AT262" s="5"/>
      <c r="AU262" s="5"/>
      <c r="AV262" s="5"/>
      <c r="AW262" s="5"/>
      <c r="BB262" s="55">
        <v>0.17569444444444399</v>
      </c>
    </row>
    <row r="263" spans="2:54" x14ac:dyDescent="0.25">
      <c r="B263" s="5">
        <v>11.3</v>
      </c>
      <c r="C263" s="5">
        <v>82</v>
      </c>
      <c r="D263" s="5">
        <v>8.3000000000000007</v>
      </c>
      <c r="E263" s="5">
        <v>11.3</v>
      </c>
      <c r="F263" s="5">
        <v>7.2</v>
      </c>
      <c r="G263" s="5">
        <v>15.1</v>
      </c>
      <c r="H263" s="5">
        <v>992.3</v>
      </c>
      <c r="I263" s="5">
        <v>0</v>
      </c>
      <c r="J263" s="5">
        <v>0</v>
      </c>
      <c r="K263" s="5">
        <v>0</v>
      </c>
      <c r="L263" s="5">
        <v>0.5</v>
      </c>
      <c r="M263" s="5">
        <v>0.5</v>
      </c>
      <c r="N263">
        <v>119.1</v>
      </c>
      <c r="O263">
        <v>119.1</v>
      </c>
      <c r="P263">
        <v>10.1</v>
      </c>
      <c r="Q263">
        <v>10.4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5"/>
      <c r="AM263" s="5"/>
      <c r="AN263" s="5"/>
      <c r="AQ263" s="5"/>
      <c r="AS263" s="5"/>
      <c r="AT263" s="5"/>
      <c r="AU263" s="5"/>
      <c r="AV263" s="5"/>
      <c r="AW263" s="5"/>
      <c r="BB263" s="55">
        <v>0.17638888888888901</v>
      </c>
    </row>
    <row r="264" spans="2:54" x14ac:dyDescent="0.25">
      <c r="B264" s="5">
        <v>11.4</v>
      </c>
      <c r="C264" s="5">
        <v>81</v>
      </c>
      <c r="D264" s="5">
        <v>8.1999999999999993</v>
      </c>
      <c r="E264" s="5">
        <v>11.4</v>
      </c>
      <c r="F264" s="5">
        <v>9.4</v>
      </c>
      <c r="G264" s="5">
        <v>10.8</v>
      </c>
      <c r="H264" s="5">
        <v>992.2</v>
      </c>
      <c r="I264" s="5">
        <v>0</v>
      </c>
      <c r="J264" s="5">
        <v>0</v>
      </c>
      <c r="K264" s="5">
        <v>0</v>
      </c>
      <c r="L264" s="5">
        <v>0.5</v>
      </c>
      <c r="M264" s="5">
        <v>0.5</v>
      </c>
      <c r="N264">
        <v>119.1</v>
      </c>
      <c r="O264">
        <v>119.1</v>
      </c>
      <c r="P264">
        <v>10.1</v>
      </c>
      <c r="Q264">
        <v>10.4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5"/>
      <c r="AM264" s="5"/>
      <c r="AN264" s="5"/>
      <c r="AQ264" s="5"/>
      <c r="AS264" s="5"/>
      <c r="AT264" s="5"/>
      <c r="AU264" s="5"/>
      <c r="AV264" s="5"/>
      <c r="AW264" s="5"/>
      <c r="BB264" s="55">
        <v>0.17708333333333301</v>
      </c>
    </row>
    <row r="265" spans="2:54" x14ac:dyDescent="0.25">
      <c r="B265" s="5">
        <v>11.4</v>
      </c>
      <c r="C265" s="5">
        <v>81</v>
      </c>
      <c r="D265" s="5">
        <v>8.1999999999999993</v>
      </c>
      <c r="E265" s="5">
        <v>11.4</v>
      </c>
      <c r="F265" s="5">
        <v>3.2</v>
      </c>
      <c r="G265" s="5">
        <v>10.8</v>
      </c>
      <c r="H265" s="5">
        <v>992.4</v>
      </c>
      <c r="I265" s="5">
        <v>0</v>
      </c>
      <c r="J265" s="5">
        <v>0</v>
      </c>
      <c r="K265" s="5">
        <v>0</v>
      </c>
      <c r="L265" s="5">
        <v>0.5</v>
      </c>
      <c r="M265" s="5">
        <v>0.5</v>
      </c>
      <c r="N265">
        <v>119.1</v>
      </c>
      <c r="O265">
        <v>119.1</v>
      </c>
      <c r="P265">
        <v>10.1</v>
      </c>
      <c r="Q265">
        <v>10.4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5"/>
      <c r="AM265" s="5"/>
      <c r="AN265" s="5"/>
      <c r="AQ265" s="5"/>
      <c r="AS265" s="5"/>
      <c r="AT265" s="5"/>
      <c r="AU265" s="5"/>
      <c r="AV265" s="5"/>
      <c r="AW265" s="5"/>
      <c r="BB265" s="55">
        <v>0.17777777777777801</v>
      </c>
    </row>
    <row r="266" spans="2:54" x14ac:dyDescent="0.25">
      <c r="B266" s="5">
        <v>11.5</v>
      </c>
      <c r="C266" s="5">
        <v>81</v>
      </c>
      <c r="D266" s="5">
        <v>8.3000000000000007</v>
      </c>
      <c r="E266" s="5">
        <v>11.5</v>
      </c>
      <c r="F266" s="5">
        <v>8.3000000000000007</v>
      </c>
      <c r="G266" s="5">
        <v>9.6999999999999993</v>
      </c>
      <c r="H266" s="5">
        <v>992.3</v>
      </c>
      <c r="I266" s="5">
        <v>0</v>
      </c>
      <c r="J266" s="5">
        <v>0</v>
      </c>
      <c r="K266" s="5">
        <v>0</v>
      </c>
      <c r="L266" s="5">
        <v>0.5</v>
      </c>
      <c r="M266" s="5">
        <v>0.5</v>
      </c>
      <c r="N266">
        <v>119.1</v>
      </c>
      <c r="O266">
        <v>119.1</v>
      </c>
      <c r="P266">
        <v>10.199999999999999</v>
      </c>
      <c r="Q266">
        <v>10.4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5"/>
      <c r="AM266" s="5"/>
      <c r="AN266" s="5"/>
      <c r="AQ266" s="5"/>
      <c r="AS266" s="5"/>
      <c r="AT266" s="5"/>
      <c r="AU266" s="5"/>
      <c r="AV266" s="5"/>
      <c r="AW266" s="5"/>
      <c r="BB266" s="55">
        <v>0.178472222222222</v>
      </c>
    </row>
    <row r="267" spans="2:54" x14ac:dyDescent="0.25">
      <c r="B267" s="5">
        <v>11.5</v>
      </c>
      <c r="C267" s="5">
        <v>81</v>
      </c>
      <c r="D267" s="5">
        <v>8.3000000000000007</v>
      </c>
      <c r="E267" s="5">
        <v>11.5</v>
      </c>
      <c r="F267" s="5">
        <v>15.5</v>
      </c>
      <c r="G267" s="5">
        <v>15.8</v>
      </c>
      <c r="H267" s="5">
        <v>992.5</v>
      </c>
      <c r="I267" s="5">
        <v>0</v>
      </c>
      <c r="J267" s="5">
        <v>0</v>
      </c>
      <c r="K267" s="5">
        <v>0</v>
      </c>
      <c r="L267" s="5">
        <v>0.5</v>
      </c>
      <c r="M267" s="5">
        <v>0.5</v>
      </c>
      <c r="N267">
        <v>119.1</v>
      </c>
      <c r="O267">
        <v>119.1</v>
      </c>
      <c r="P267">
        <v>10.199999999999999</v>
      </c>
      <c r="Q267">
        <v>10.4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5"/>
      <c r="AM267" s="5"/>
      <c r="AN267" s="5"/>
      <c r="AQ267" s="5"/>
      <c r="AS267" s="5"/>
      <c r="AT267" s="5"/>
      <c r="AU267" s="5"/>
      <c r="AV267" s="5"/>
      <c r="AW267" s="5"/>
      <c r="BB267" s="55">
        <v>0.179166666666667</v>
      </c>
    </row>
    <row r="268" spans="2:54" x14ac:dyDescent="0.25">
      <c r="B268" s="5">
        <v>11.5</v>
      </c>
      <c r="C268" s="5">
        <v>80</v>
      </c>
      <c r="D268" s="5">
        <v>8.1999999999999993</v>
      </c>
      <c r="E268" s="5">
        <v>11.5</v>
      </c>
      <c r="F268" s="5">
        <v>7.6</v>
      </c>
      <c r="G268" s="5">
        <v>10.1</v>
      </c>
      <c r="H268" s="5">
        <v>992.2</v>
      </c>
      <c r="I268" s="5">
        <v>0</v>
      </c>
      <c r="J268" s="5">
        <v>0</v>
      </c>
      <c r="K268" s="5">
        <v>0</v>
      </c>
      <c r="L268" s="5">
        <v>0.5</v>
      </c>
      <c r="M268" s="5">
        <v>0.5</v>
      </c>
      <c r="N268">
        <v>119.1</v>
      </c>
      <c r="O268">
        <v>119.1</v>
      </c>
      <c r="P268">
        <v>10.3</v>
      </c>
      <c r="Q268">
        <v>10.4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5"/>
      <c r="AM268" s="5"/>
      <c r="AN268" s="5"/>
      <c r="AQ268" s="5"/>
      <c r="AS268" s="5"/>
      <c r="AT268" s="5"/>
      <c r="AU268" s="5"/>
      <c r="AV268" s="5"/>
      <c r="AW268" s="5"/>
      <c r="BB268" s="55">
        <v>0.179861111111111</v>
      </c>
    </row>
    <row r="269" spans="2:54" x14ac:dyDescent="0.25">
      <c r="B269" s="5">
        <v>11.6</v>
      </c>
      <c r="C269" s="5">
        <v>80</v>
      </c>
      <c r="D269" s="5">
        <v>8.3000000000000007</v>
      </c>
      <c r="E269" s="5">
        <v>11.6</v>
      </c>
      <c r="F269" s="5">
        <v>9</v>
      </c>
      <c r="G269" s="5">
        <v>9</v>
      </c>
      <c r="H269" s="5">
        <v>992.5</v>
      </c>
      <c r="I269" s="5">
        <v>0</v>
      </c>
      <c r="J269" s="5">
        <v>0</v>
      </c>
      <c r="K269" s="5">
        <v>0</v>
      </c>
      <c r="L269" s="5">
        <v>0.5</v>
      </c>
      <c r="M269" s="5">
        <v>0.5</v>
      </c>
      <c r="N269">
        <v>119.1</v>
      </c>
      <c r="O269">
        <v>119.1</v>
      </c>
      <c r="P269">
        <v>10.3</v>
      </c>
      <c r="Q269">
        <v>10.5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5"/>
      <c r="AM269" s="5"/>
      <c r="AN269" s="5"/>
      <c r="AQ269" s="5"/>
      <c r="AS269" s="5"/>
      <c r="AT269" s="5"/>
      <c r="AU269" s="5"/>
      <c r="AV269" s="5"/>
      <c r="AW269" s="5"/>
      <c r="BB269" s="55">
        <v>0.180555555555556</v>
      </c>
    </row>
    <row r="270" spans="2:54" x14ac:dyDescent="0.25">
      <c r="B270" s="5">
        <v>11.6</v>
      </c>
      <c r="C270" s="5">
        <v>79</v>
      </c>
      <c r="D270" s="5">
        <v>8.1</v>
      </c>
      <c r="E270" s="5">
        <v>11.6</v>
      </c>
      <c r="F270" s="5">
        <v>5.4</v>
      </c>
      <c r="G270" s="5">
        <v>6.8</v>
      </c>
      <c r="H270" s="5">
        <v>992.3</v>
      </c>
      <c r="I270" s="5">
        <v>0</v>
      </c>
      <c r="J270" s="5">
        <v>0</v>
      </c>
      <c r="K270" s="5">
        <v>0</v>
      </c>
      <c r="L270" s="5">
        <v>0.5</v>
      </c>
      <c r="M270" s="5">
        <v>0.5</v>
      </c>
      <c r="N270">
        <v>119.1</v>
      </c>
      <c r="O270">
        <v>119.1</v>
      </c>
      <c r="P270">
        <v>10.4</v>
      </c>
      <c r="Q270">
        <v>10.5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5"/>
      <c r="AM270" s="5"/>
      <c r="AN270" s="5"/>
      <c r="AQ270" s="5"/>
      <c r="AS270" s="5"/>
      <c r="AT270" s="5"/>
      <c r="AU270" s="5"/>
      <c r="AV270" s="5"/>
      <c r="AW270" s="5"/>
      <c r="BB270" s="55">
        <v>0.18124999999999999</v>
      </c>
    </row>
    <row r="271" spans="2:54" x14ac:dyDescent="0.25">
      <c r="B271" s="5">
        <v>11.7</v>
      </c>
      <c r="C271" s="5">
        <v>79</v>
      </c>
      <c r="D271" s="5">
        <v>8.1999999999999993</v>
      </c>
      <c r="E271" s="5">
        <v>11.7</v>
      </c>
      <c r="F271" s="5">
        <v>8.6</v>
      </c>
      <c r="G271" s="5">
        <v>13.3</v>
      </c>
      <c r="H271" s="5">
        <v>992.3</v>
      </c>
      <c r="I271" s="5">
        <v>0</v>
      </c>
      <c r="J271" s="5">
        <v>0</v>
      </c>
      <c r="K271" s="5">
        <v>0</v>
      </c>
      <c r="L271" s="5">
        <v>0.5</v>
      </c>
      <c r="M271" s="5">
        <v>0.5</v>
      </c>
      <c r="N271">
        <v>119.1</v>
      </c>
      <c r="O271">
        <v>119.1</v>
      </c>
      <c r="P271">
        <v>10.4</v>
      </c>
      <c r="Q271">
        <v>10.6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5"/>
      <c r="AM271" s="5"/>
      <c r="AN271" s="5"/>
      <c r="AQ271" s="5"/>
      <c r="AS271" s="5"/>
      <c r="AT271" s="5"/>
      <c r="AU271" s="5"/>
      <c r="AV271" s="5"/>
      <c r="AW271" s="5"/>
      <c r="BB271" s="55">
        <v>0.18194444444444399</v>
      </c>
    </row>
    <row r="272" spans="2:54" x14ac:dyDescent="0.25">
      <c r="B272" s="5">
        <v>11.7</v>
      </c>
      <c r="C272" s="5">
        <v>79</v>
      </c>
      <c r="D272" s="5">
        <v>8.1999999999999993</v>
      </c>
      <c r="E272" s="5">
        <v>11.7</v>
      </c>
      <c r="F272" s="5">
        <v>4.3</v>
      </c>
      <c r="G272" s="5">
        <v>12.2</v>
      </c>
      <c r="H272" s="5">
        <v>992.4</v>
      </c>
      <c r="I272" s="5">
        <v>0</v>
      </c>
      <c r="J272" s="5">
        <v>0</v>
      </c>
      <c r="K272" s="5">
        <v>0</v>
      </c>
      <c r="L272" s="5">
        <v>0.5</v>
      </c>
      <c r="M272" s="5">
        <v>0.5</v>
      </c>
      <c r="N272">
        <v>119.1</v>
      </c>
      <c r="O272">
        <v>119.1</v>
      </c>
      <c r="P272">
        <v>10.5</v>
      </c>
      <c r="Q272">
        <v>10.6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5"/>
      <c r="AM272" s="5"/>
      <c r="AN272" s="5"/>
      <c r="AQ272" s="5"/>
      <c r="AS272" s="5"/>
      <c r="AT272" s="5"/>
      <c r="AU272" s="5"/>
      <c r="AV272" s="5"/>
      <c r="AW272" s="5"/>
      <c r="BB272" s="55">
        <v>0.18263888888888899</v>
      </c>
    </row>
    <row r="273" spans="2:54" x14ac:dyDescent="0.25">
      <c r="B273" s="5">
        <v>11.7</v>
      </c>
      <c r="C273" s="5">
        <v>79</v>
      </c>
      <c r="D273" s="5">
        <v>8.1999999999999993</v>
      </c>
      <c r="E273" s="5">
        <v>11.7</v>
      </c>
      <c r="F273" s="5">
        <v>10.4</v>
      </c>
      <c r="G273" s="5">
        <v>13.3</v>
      </c>
      <c r="H273" s="5">
        <v>992.5</v>
      </c>
      <c r="I273" s="5">
        <v>0</v>
      </c>
      <c r="J273" s="5">
        <v>0</v>
      </c>
      <c r="K273" s="5">
        <v>0</v>
      </c>
      <c r="L273" s="5">
        <v>0.5</v>
      </c>
      <c r="M273" s="5">
        <v>0.5</v>
      </c>
      <c r="N273">
        <v>119.1</v>
      </c>
      <c r="O273">
        <v>119.1</v>
      </c>
      <c r="P273">
        <v>10.6</v>
      </c>
      <c r="Q273">
        <v>10.7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5"/>
      <c r="AM273" s="5"/>
      <c r="AN273" s="5"/>
      <c r="AQ273" s="5"/>
      <c r="AS273" s="5"/>
      <c r="AT273" s="5"/>
      <c r="AU273" s="5"/>
      <c r="AV273" s="5"/>
      <c r="AW273" s="5"/>
      <c r="BB273" s="55">
        <v>0.18333333333333299</v>
      </c>
    </row>
    <row r="274" spans="2:54" x14ac:dyDescent="0.25">
      <c r="B274" s="5">
        <v>11.7</v>
      </c>
      <c r="C274" s="5">
        <v>80</v>
      </c>
      <c r="D274" s="5">
        <v>8.4</v>
      </c>
      <c r="E274" s="5">
        <v>11.7</v>
      </c>
      <c r="F274" s="5">
        <v>6.1</v>
      </c>
      <c r="G274" s="5">
        <v>9</v>
      </c>
      <c r="H274" s="5">
        <v>992.4</v>
      </c>
      <c r="I274" s="5">
        <v>0</v>
      </c>
      <c r="J274" s="5">
        <v>0</v>
      </c>
      <c r="K274" s="5">
        <v>0</v>
      </c>
      <c r="L274" s="5">
        <v>0.5</v>
      </c>
      <c r="M274" s="5">
        <v>0.5</v>
      </c>
      <c r="N274">
        <v>119.1</v>
      </c>
      <c r="O274">
        <v>119.1</v>
      </c>
      <c r="P274">
        <v>10.6</v>
      </c>
      <c r="Q274">
        <v>10.7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5"/>
      <c r="AM274" s="5"/>
      <c r="AN274" s="5"/>
      <c r="AQ274" s="5"/>
      <c r="AS274" s="5"/>
      <c r="AT274" s="5"/>
      <c r="AU274" s="5"/>
      <c r="AV274" s="5"/>
      <c r="AW274" s="5"/>
      <c r="BB274" s="55">
        <v>0.18402777777777801</v>
      </c>
    </row>
    <row r="275" spans="2:54" x14ac:dyDescent="0.25">
      <c r="B275" s="5">
        <v>11.6</v>
      </c>
      <c r="C275" s="5">
        <v>80</v>
      </c>
      <c r="D275" s="5">
        <v>8.3000000000000007</v>
      </c>
      <c r="E275" s="5">
        <v>11.6</v>
      </c>
      <c r="F275" s="5">
        <v>14.8</v>
      </c>
      <c r="G275" s="5">
        <v>18</v>
      </c>
      <c r="H275" s="5">
        <v>992.6</v>
      </c>
      <c r="I275" s="5">
        <v>0</v>
      </c>
      <c r="J275" s="5">
        <v>0</v>
      </c>
      <c r="K275" s="5">
        <v>0</v>
      </c>
      <c r="L275" s="5">
        <v>0.5</v>
      </c>
      <c r="M275" s="5">
        <v>0.5</v>
      </c>
      <c r="N275">
        <v>119.1</v>
      </c>
      <c r="O275">
        <v>119.1</v>
      </c>
      <c r="P275">
        <v>10.6</v>
      </c>
      <c r="Q275">
        <v>10.7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5"/>
      <c r="AM275" s="5"/>
      <c r="AN275" s="5"/>
      <c r="AQ275" s="5"/>
      <c r="AS275" s="5"/>
      <c r="AT275" s="5"/>
      <c r="AU275" s="5"/>
      <c r="AV275" s="5"/>
      <c r="AW275" s="5"/>
      <c r="BB275" s="55">
        <v>0.18472222222222201</v>
      </c>
    </row>
    <row r="276" spans="2:54" x14ac:dyDescent="0.25">
      <c r="B276" s="5">
        <v>11.6</v>
      </c>
      <c r="C276" s="5">
        <v>80</v>
      </c>
      <c r="D276" s="5">
        <v>8.3000000000000007</v>
      </c>
      <c r="E276" s="5">
        <v>11.6</v>
      </c>
      <c r="F276" s="5">
        <v>4</v>
      </c>
      <c r="G276" s="5">
        <v>7.9</v>
      </c>
      <c r="H276" s="5">
        <v>992.7</v>
      </c>
      <c r="I276" s="5">
        <v>0</v>
      </c>
      <c r="J276" s="5">
        <v>0</v>
      </c>
      <c r="K276" s="5">
        <v>0</v>
      </c>
      <c r="L276" s="5">
        <v>0.5</v>
      </c>
      <c r="M276" s="5">
        <v>0.5</v>
      </c>
      <c r="N276">
        <v>119.1</v>
      </c>
      <c r="O276">
        <v>119.1</v>
      </c>
      <c r="P276">
        <v>10.7</v>
      </c>
      <c r="Q276">
        <v>10.8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5"/>
      <c r="AM276" s="5"/>
      <c r="AN276" s="5"/>
      <c r="AQ276" s="5"/>
      <c r="AS276" s="5"/>
      <c r="AT276" s="5"/>
      <c r="AU276" s="5"/>
      <c r="AV276" s="5"/>
      <c r="AW276" s="5"/>
      <c r="BB276" s="55">
        <v>0.18541666666666701</v>
      </c>
    </row>
    <row r="277" spans="2:54" x14ac:dyDescent="0.25">
      <c r="B277" s="5">
        <v>11.6</v>
      </c>
      <c r="C277" s="5">
        <v>80</v>
      </c>
      <c r="D277" s="5">
        <v>8.3000000000000007</v>
      </c>
      <c r="E277" s="5">
        <v>11.6</v>
      </c>
      <c r="F277" s="5">
        <v>2.5</v>
      </c>
      <c r="G277" s="5">
        <v>8.3000000000000007</v>
      </c>
      <c r="H277" s="5">
        <v>992.6</v>
      </c>
      <c r="I277" s="5">
        <v>0</v>
      </c>
      <c r="J277" s="5">
        <v>0</v>
      </c>
      <c r="K277" s="5">
        <v>0</v>
      </c>
      <c r="L277" s="5">
        <v>0.5</v>
      </c>
      <c r="M277" s="5">
        <v>0.5</v>
      </c>
      <c r="N277">
        <v>119.1</v>
      </c>
      <c r="O277">
        <v>119.1</v>
      </c>
      <c r="P277">
        <v>10.7</v>
      </c>
      <c r="Q277">
        <v>10.8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5"/>
      <c r="AM277" s="5"/>
      <c r="AN277" s="5"/>
      <c r="AQ277" s="5"/>
      <c r="AS277" s="5"/>
      <c r="AT277" s="5"/>
      <c r="AU277" s="5"/>
      <c r="AV277" s="5"/>
      <c r="AW277" s="5"/>
      <c r="BB277" s="55">
        <v>0.18611111111111101</v>
      </c>
    </row>
    <row r="278" spans="2:54" x14ac:dyDescent="0.25">
      <c r="B278" s="5">
        <v>11.5</v>
      </c>
      <c r="C278" s="5">
        <v>80</v>
      </c>
      <c r="D278" s="5">
        <v>8.1999999999999993</v>
      </c>
      <c r="E278" s="5">
        <v>11.5</v>
      </c>
      <c r="F278" s="5">
        <v>6.5</v>
      </c>
      <c r="G278" s="5">
        <v>9</v>
      </c>
      <c r="H278" s="5">
        <v>992.6</v>
      </c>
      <c r="I278" s="5">
        <v>0</v>
      </c>
      <c r="J278" s="5">
        <v>0</v>
      </c>
      <c r="K278" s="5">
        <v>0</v>
      </c>
      <c r="L278" s="5">
        <v>0.5</v>
      </c>
      <c r="M278" s="5">
        <v>0.5</v>
      </c>
      <c r="N278">
        <v>119.1</v>
      </c>
      <c r="O278">
        <v>119.1</v>
      </c>
      <c r="P278">
        <v>10.8</v>
      </c>
      <c r="Q278">
        <v>10.8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5"/>
      <c r="AM278" s="5"/>
      <c r="AN278" s="5"/>
      <c r="AQ278" s="5"/>
      <c r="AS278" s="5"/>
      <c r="AT278" s="5"/>
      <c r="AU278" s="5"/>
      <c r="AV278" s="5"/>
      <c r="AW278" s="5"/>
      <c r="BB278" s="55">
        <v>0.186805555555556</v>
      </c>
    </row>
    <row r="279" spans="2:54" x14ac:dyDescent="0.25">
      <c r="B279" s="5">
        <v>11.5</v>
      </c>
      <c r="C279" s="5">
        <v>80</v>
      </c>
      <c r="D279" s="5">
        <v>8.1999999999999993</v>
      </c>
      <c r="E279" s="5">
        <v>11.5</v>
      </c>
      <c r="F279" s="5">
        <v>1.8</v>
      </c>
      <c r="G279" s="5">
        <v>6.8</v>
      </c>
      <c r="H279" s="5">
        <v>992.5</v>
      </c>
      <c r="I279" s="5">
        <v>0</v>
      </c>
      <c r="J279" s="5">
        <v>0</v>
      </c>
      <c r="K279" s="5">
        <v>0</v>
      </c>
      <c r="L279" s="5">
        <v>0.5</v>
      </c>
      <c r="M279" s="5">
        <v>0.5</v>
      </c>
      <c r="N279">
        <v>119.1</v>
      </c>
      <c r="O279">
        <v>119.1</v>
      </c>
      <c r="P279">
        <v>10.8</v>
      </c>
      <c r="Q279">
        <v>10.8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5"/>
      <c r="AM279" s="5"/>
      <c r="AN279" s="5"/>
      <c r="AQ279" s="5"/>
      <c r="AS279" s="5"/>
      <c r="AT279" s="5"/>
      <c r="AU279" s="5"/>
      <c r="AV279" s="5"/>
      <c r="AW279" s="5"/>
      <c r="BB279" s="55">
        <v>0.1875</v>
      </c>
    </row>
    <row r="280" spans="2:54" x14ac:dyDescent="0.25">
      <c r="B280" s="5">
        <v>11.4</v>
      </c>
      <c r="C280" s="5">
        <v>80</v>
      </c>
      <c r="D280" s="5">
        <v>8.1</v>
      </c>
      <c r="E280" s="5">
        <v>11.4</v>
      </c>
      <c r="F280" s="5">
        <v>4</v>
      </c>
      <c r="G280" s="5">
        <v>7.2</v>
      </c>
      <c r="H280" s="5">
        <v>992.5</v>
      </c>
      <c r="I280" s="5">
        <v>0</v>
      </c>
      <c r="J280" s="5">
        <v>0</v>
      </c>
      <c r="K280" s="5">
        <v>0</v>
      </c>
      <c r="L280" s="5">
        <v>0.5</v>
      </c>
      <c r="M280" s="5">
        <v>0.5</v>
      </c>
      <c r="N280">
        <v>119.1</v>
      </c>
      <c r="O280">
        <v>119.1</v>
      </c>
      <c r="P280">
        <v>10.7</v>
      </c>
      <c r="Q280">
        <v>10.9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5"/>
      <c r="AM280" s="5"/>
      <c r="AN280" s="5"/>
      <c r="AQ280" s="5"/>
      <c r="AS280" s="5"/>
      <c r="AT280" s="5"/>
      <c r="AU280" s="5"/>
      <c r="AV280" s="5"/>
      <c r="AW280" s="5"/>
      <c r="BB280" s="55">
        <v>0.188194444444444</v>
      </c>
    </row>
    <row r="281" spans="2:54" x14ac:dyDescent="0.25">
      <c r="B281" s="5">
        <v>11.4</v>
      </c>
      <c r="C281" s="5">
        <v>80</v>
      </c>
      <c r="D281" s="5">
        <v>8.1</v>
      </c>
      <c r="E281" s="5">
        <v>11.4</v>
      </c>
      <c r="F281" s="5">
        <v>10.1</v>
      </c>
      <c r="G281" s="5">
        <v>12.2</v>
      </c>
      <c r="H281" s="5">
        <v>992.7</v>
      </c>
      <c r="I281" s="5">
        <v>0</v>
      </c>
      <c r="J281" s="5">
        <v>0</v>
      </c>
      <c r="K281" s="5">
        <v>0</v>
      </c>
      <c r="L281" s="5">
        <v>0.5</v>
      </c>
      <c r="M281" s="5">
        <v>0.5</v>
      </c>
      <c r="N281">
        <v>119.1</v>
      </c>
      <c r="O281">
        <v>119.1</v>
      </c>
      <c r="P281">
        <v>10.7</v>
      </c>
      <c r="Q281">
        <v>10.8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5"/>
      <c r="AM281" s="5"/>
      <c r="AN281" s="5"/>
      <c r="AQ281" s="5"/>
      <c r="AS281" s="5"/>
      <c r="AT281" s="5"/>
      <c r="AU281" s="5"/>
      <c r="AV281" s="5"/>
      <c r="AW281" s="5"/>
      <c r="BB281" s="55">
        <v>0.18888888888888899</v>
      </c>
    </row>
    <row r="282" spans="2:54" x14ac:dyDescent="0.25">
      <c r="B282" s="5">
        <v>11.4</v>
      </c>
      <c r="C282" s="5">
        <v>79</v>
      </c>
      <c r="D282" s="5">
        <v>7.9</v>
      </c>
      <c r="E282" s="5">
        <v>11.4</v>
      </c>
      <c r="F282" s="5">
        <v>7.6</v>
      </c>
      <c r="G282" s="5">
        <v>9.4</v>
      </c>
      <c r="H282" s="5">
        <v>992.5</v>
      </c>
      <c r="I282" s="5">
        <v>0</v>
      </c>
      <c r="J282" s="5">
        <v>0</v>
      </c>
      <c r="K282" s="5">
        <v>0</v>
      </c>
      <c r="L282" s="5">
        <v>0.5</v>
      </c>
      <c r="M282" s="5">
        <v>0.5</v>
      </c>
      <c r="N282">
        <v>119.1</v>
      </c>
      <c r="O282">
        <v>119.1</v>
      </c>
      <c r="P282">
        <v>10.7</v>
      </c>
      <c r="Q282">
        <v>10.8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5"/>
      <c r="AM282" s="5"/>
      <c r="AN282" s="5"/>
      <c r="AQ282" s="5"/>
      <c r="AS282" s="5"/>
      <c r="AT282" s="5"/>
      <c r="AU282" s="5"/>
      <c r="AV282" s="5"/>
      <c r="AW282" s="5"/>
      <c r="BB282" s="55">
        <v>0.18958333333333299</v>
      </c>
    </row>
    <row r="283" spans="2:54" x14ac:dyDescent="0.25">
      <c r="B283" s="5">
        <v>11.4</v>
      </c>
      <c r="C283" s="5">
        <v>79</v>
      </c>
      <c r="D283" s="5">
        <v>7.9</v>
      </c>
      <c r="E283" s="5">
        <v>11.4</v>
      </c>
      <c r="F283" s="5">
        <v>4</v>
      </c>
      <c r="G283" s="5">
        <v>11.5</v>
      </c>
      <c r="H283" s="5">
        <v>992.7</v>
      </c>
      <c r="I283" s="5">
        <v>0</v>
      </c>
      <c r="J283" s="5">
        <v>0</v>
      </c>
      <c r="K283" s="5">
        <v>0</v>
      </c>
      <c r="L283" s="5">
        <v>0.5</v>
      </c>
      <c r="M283" s="5">
        <v>0.5</v>
      </c>
      <c r="N283">
        <v>119.1</v>
      </c>
      <c r="O283">
        <v>119.1</v>
      </c>
      <c r="P283">
        <v>10.6</v>
      </c>
      <c r="Q283">
        <v>10.8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5"/>
      <c r="AM283" s="5"/>
      <c r="AN283" s="5"/>
      <c r="AQ283" s="5"/>
      <c r="AS283" s="5"/>
      <c r="AT283" s="5"/>
      <c r="AU283" s="5"/>
      <c r="AV283" s="5"/>
      <c r="AW283" s="5"/>
      <c r="BB283" s="55">
        <v>0.19027777777777799</v>
      </c>
    </row>
    <row r="284" spans="2:54" x14ac:dyDescent="0.25">
      <c r="B284" s="5">
        <v>11.4</v>
      </c>
      <c r="C284" s="5">
        <v>79</v>
      </c>
      <c r="D284" s="5">
        <v>7.9</v>
      </c>
      <c r="E284" s="5">
        <v>11.4</v>
      </c>
      <c r="F284" s="5">
        <v>9.6999999999999993</v>
      </c>
      <c r="G284" s="5">
        <v>12.2</v>
      </c>
      <c r="H284" s="5">
        <v>992.7</v>
      </c>
      <c r="I284" s="5">
        <v>0</v>
      </c>
      <c r="J284" s="5">
        <v>0</v>
      </c>
      <c r="K284" s="5">
        <v>0</v>
      </c>
      <c r="L284" s="5">
        <v>0.5</v>
      </c>
      <c r="M284" s="5">
        <v>0.5</v>
      </c>
      <c r="N284">
        <v>119.1</v>
      </c>
      <c r="O284">
        <v>119.1</v>
      </c>
      <c r="P284">
        <v>10.6</v>
      </c>
      <c r="Q284">
        <v>10.8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5"/>
      <c r="AM284" s="5"/>
      <c r="AN284" s="5"/>
      <c r="AQ284" s="5"/>
      <c r="AS284" s="5"/>
      <c r="AT284" s="5"/>
      <c r="AU284" s="5"/>
      <c r="AV284" s="5"/>
      <c r="AW284" s="5"/>
      <c r="BB284" s="55">
        <v>0.19097222222222199</v>
      </c>
    </row>
    <row r="285" spans="2:54" x14ac:dyDescent="0.25">
      <c r="B285" s="5">
        <v>11.4</v>
      </c>
      <c r="C285" s="5">
        <v>79</v>
      </c>
      <c r="D285" s="5">
        <v>7.9</v>
      </c>
      <c r="E285" s="5">
        <v>11.4</v>
      </c>
      <c r="F285" s="5">
        <v>10.4</v>
      </c>
      <c r="G285" s="5">
        <v>10.4</v>
      </c>
      <c r="H285" s="5">
        <v>992.9</v>
      </c>
      <c r="I285" s="5">
        <v>0</v>
      </c>
      <c r="J285" s="5">
        <v>0</v>
      </c>
      <c r="K285" s="5">
        <v>0</v>
      </c>
      <c r="L285" s="5">
        <v>0.5</v>
      </c>
      <c r="M285" s="5">
        <v>0.5</v>
      </c>
      <c r="N285">
        <v>119.1</v>
      </c>
      <c r="O285">
        <v>119.1</v>
      </c>
      <c r="P285">
        <v>10.5</v>
      </c>
      <c r="Q285">
        <v>10.8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5"/>
      <c r="AM285" s="5"/>
      <c r="AN285" s="5"/>
      <c r="AQ285" s="5"/>
      <c r="AS285" s="5"/>
      <c r="AT285" s="5"/>
      <c r="AU285" s="5"/>
      <c r="AV285" s="5"/>
      <c r="AW285" s="5"/>
      <c r="BB285" s="55">
        <v>0.19166666666666701</v>
      </c>
    </row>
    <row r="286" spans="2:54" x14ac:dyDescent="0.25">
      <c r="B286" s="5">
        <v>11.4</v>
      </c>
      <c r="C286" s="5">
        <v>79</v>
      </c>
      <c r="D286" s="5">
        <v>7.9</v>
      </c>
      <c r="E286" s="5">
        <v>11.4</v>
      </c>
      <c r="F286" s="5">
        <v>5</v>
      </c>
      <c r="G286" s="5">
        <v>7.9</v>
      </c>
      <c r="H286" s="5">
        <v>992.6</v>
      </c>
      <c r="I286" s="5">
        <v>0</v>
      </c>
      <c r="J286" s="5">
        <v>0</v>
      </c>
      <c r="K286" s="5">
        <v>0</v>
      </c>
      <c r="L286" s="5">
        <v>0.5</v>
      </c>
      <c r="M286" s="5">
        <v>0.5</v>
      </c>
      <c r="N286">
        <v>119.1</v>
      </c>
      <c r="O286">
        <v>119.1</v>
      </c>
      <c r="P286">
        <v>10.5</v>
      </c>
      <c r="Q286">
        <v>10.7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5"/>
      <c r="AM286" s="5"/>
      <c r="AN286" s="5"/>
      <c r="AQ286" s="5"/>
      <c r="AS286" s="5"/>
      <c r="AT286" s="5"/>
      <c r="AU286" s="5"/>
      <c r="AV286" s="5"/>
      <c r="AW286" s="5"/>
      <c r="BB286" s="55">
        <v>0.19236111111111101</v>
      </c>
    </row>
    <row r="287" spans="2:54" x14ac:dyDescent="0.25">
      <c r="B287" s="5">
        <v>11.3</v>
      </c>
      <c r="C287" s="5">
        <v>79</v>
      </c>
      <c r="D287" s="5">
        <v>7.8</v>
      </c>
      <c r="E287" s="5">
        <v>11.3</v>
      </c>
      <c r="F287" s="5">
        <v>8.6</v>
      </c>
      <c r="G287" s="5">
        <v>9</v>
      </c>
      <c r="H287" s="5">
        <v>992.7</v>
      </c>
      <c r="I287" s="5">
        <v>0</v>
      </c>
      <c r="J287" s="5">
        <v>0</v>
      </c>
      <c r="K287" s="5">
        <v>0</v>
      </c>
      <c r="L287" s="5">
        <v>0.5</v>
      </c>
      <c r="M287" s="5">
        <v>0.5</v>
      </c>
      <c r="N287">
        <v>119.1</v>
      </c>
      <c r="O287">
        <v>119.1</v>
      </c>
      <c r="P287">
        <v>10.4</v>
      </c>
      <c r="Q287">
        <v>10.7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5"/>
      <c r="AM287" s="5"/>
      <c r="AN287" s="5"/>
      <c r="AQ287" s="5"/>
      <c r="AS287" s="5"/>
      <c r="AT287" s="5"/>
      <c r="AU287" s="5"/>
      <c r="AV287" s="5"/>
      <c r="AW287" s="5"/>
      <c r="BB287" s="55">
        <v>0.19305555555555601</v>
      </c>
    </row>
    <row r="288" spans="2:54" x14ac:dyDescent="0.25">
      <c r="B288" s="5">
        <v>11.3</v>
      </c>
      <c r="C288" s="5">
        <v>79</v>
      </c>
      <c r="D288" s="5">
        <v>7.8</v>
      </c>
      <c r="E288" s="5">
        <v>11.3</v>
      </c>
      <c r="F288" s="5">
        <v>9</v>
      </c>
      <c r="G288" s="5">
        <v>12.2</v>
      </c>
      <c r="H288" s="5">
        <v>992.6</v>
      </c>
      <c r="I288" s="5">
        <v>0</v>
      </c>
      <c r="J288" s="5">
        <v>0</v>
      </c>
      <c r="K288" s="5">
        <v>0</v>
      </c>
      <c r="L288" s="5">
        <v>0.5</v>
      </c>
      <c r="M288" s="5">
        <v>0.5</v>
      </c>
      <c r="N288">
        <v>119.1</v>
      </c>
      <c r="O288">
        <v>119.1</v>
      </c>
      <c r="P288">
        <v>10.4</v>
      </c>
      <c r="Q288">
        <v>10.7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5"/>
      <c r="AM288" s="5"/>
      <c r="AN288" s="5"/>
      <c r="AQ288" s="5"/>
      <c r="AS288" s="5"/>
      <c r="AT288" s="5"/>
      <c r="AU288" s="5"/>
      <c r="AV288" s="5"/>
      <c r="AW288" s="5"/>
      <c r="BB288" s="55">
        <v>0.19375000000000001</v>
      </c>
    </row>
    <row r="289" spans="2:54" x14ac:dyDescent="0.25">
      <c r="B289" s="5">
        <v>11.3</v>
      </c>
      <c r="C289" s="5">
        <v>79</v>
      </c>
      <c r="D289" s="5">
        <v>7.8</v>
      </c>
      <c r="E289" s="5">
        <v>11.3</v>
      </c>
      <c r="F289" s="5">
        <v>7.9</v>
      </c>
      <c r="G289" s="5">
        <v>13.3</v>
      </c>
      <c r="H289" s="5">
        <v>992.7</v>
      </c>
      <c r="I289" s="5">
        <v>0</v>
      </c>
      <c r="J289" s="5">
        <v>0</v>
      </c>
      <c r="K289" s="5">
        <v>0</v>
      </c>
      <c r="L289" s="5">
        <v>0.5</v>
      </c>
      <c r="M289" s="5">
        <v>0.5</v>
      </c>
      <c r="N289">
        <v>119.1</v>
      </c>
      <c r="O289">
        <v>119.1</v>
      </c>
      <c r="P289">
        <v>10.4</v>
      </c>
      <c r="Q289">
        <v>10.7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5"/>
      <c r="AM289" s="5"/>
      <c r="AN289" s="5"/>
      <c r="AQ289" s="5"/>
      <c r="AS289" s="5"/>
      <c r="AT289" s="5"/>
      <c r="AU289" s="5"/>
      <c r="AV289" s="5"/>
      <c r="AW289" s="5"/>
      <c r="BB289" s="55">
        <v>0.194444444444444</v>
      </c>
    </row>
    <row r="290" spans="2:54" x14ac:dyDescent="0.25">
      <c r="B290" s="5">
        <v>11.3</v>
      </c>
      <c r="C290" s="5">
        <v>79</v>
      </c>
      <c r="D290" s="5">
        <v>7.8</v>
      </c>
      <c r="E290" s="5">
        <v>11.3</v>
      </c>
      <c r="F290" s="5">
        <v>9</v>
      </c>
      <c r="G290" s="5">
        <v>14</v>
      </c>
      <c r="H290" s="5">
        <v>992.5</v>
      </c>
      <c r="I290" s="5">
        <v>0</v>
      </c>
      <c r="J290" s="5">
        <v>0</v>
      </c>
      <c r="K290" s="5">
        <v>0</v>
      </c>
      <c r="L290" s="5">
        <v>0.5</v>
      </c>
      <c r="M290" s="5">
        <v>0.5</v>
      </c>
      <c r="N290">
        <v>119.1</v>
      </c>
      <c r="O290">
        <v>119.1</v>
      </c>
      <c r="P290">
        <v>10.3</v>
      </c>
      <c r="Q290">
        <v>10.6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5"/>
      <c r="AM290" s="5"/>
      <c r="AN290" s="5"/>
      <c r="AQ290" s="5"/>
      <c r="AS290" s="5"/>
      <c r="AT290" s="5"/>
      <c r="AU290" s="5"/>
      <c r="AV290" s="5"/>
      <c r="AW290" s="5"/>
      <c r="BB290" s="55">
        <v>0.195138888888889</v>
      </c>
    </row>
    <row r="291" spans="2:54" x14ac:dyDescent="0.25">
      <c r="B291" s="5">
        <v>11.3</v>
      </c>
      <c r="C291" s="5">
        <v>79</v>
      </c>
      <c r="D291" s="5">
        <v>7.8</v>
      </c>
      <c r="E291" s="5">
        <v>11.3</v>
      </c>
      <c r="F291" s="5">
        <v>5.8</v>
      </c>
      <c r="G291" s="5">
        <v>10.8</v>
      </c>
      <c r="H291" s="5">
        <v>992.9</v>
      </c>
      <c r="I291" s="5">
        <v>0</v>
      </c>
      <c r="J291" s="5">
        <v>0</v>
      </c>
      <c r="K291" s="5">
        <v>0</v>
      </c>
      <c r="L291" s="5">
        <v>0.5</v>
      </c>
      <c r="M291" s="5">
        <v>0.5</v>
      </c>
      <c r="N291">
        <v>119.1</v>
      </c>
      <c r="O291">
        <v>119.1</v>
      </c>
      <c r="P291">
        <v>10.3</v>
      </c>
      <c r="Q291">
        <v>10.6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5"/>
      <c r="AM291" s="5"/>
      <c r="AN291" s="5"/>
      <c r="AQ291" s="5"/>
      <c r="AS291" s="5"/>
      <c r="AT291" s="5"/>
      <c r="AU291" s="5"/>
      <c r="AV291" s="5"/>
      <c r="AW291" s="5"/>
      <c r="BB291" s="55">
        <v>0.195833333333333</v>
      </c>
    </row>
    <row r="292" spans="2:54" x14ac:dyDescent="0.25">
      <c r="B292" s="5">
        <v>11.2</v>
      </c>
      <c r="C292" s="5">
        <v>79</v>
      </c>
      <c r="D292" s="5">
        <v>7.7</v>
      </c>
      <c r="E292" s="5">
        <v>11.2</v>
      </c>
      <c r="F292" s="5">
        <v>3.6</v>
      </c>
      <c r="G292" s="5">
        <v>7.9</v>
      </c>
      <c r="H292" s="5">
        <v>992.6</v>
      </c>
      <c r="I292" s="5">
        <v>0</v>
      </c>
      <c r="J292" s="5">
        <v>0</v>
      </c>
      <c r="K292" s="5">
        <v>0</v>
      </c>
      <c r="L292" s="5">
        <v>0.5</v>
      </c>
      <c r="M292" s="5">
        <v>0.5</v>
      </c>
      <c r="N292">
        <v>119.1</v>
      </c>
      <c r="O292">
        <v>119.1</v>
      </c>
      <c r="P292">
        <v>10.3</v>
      </c>
      <c r="Q292">
        <v>10.6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5"/>
      <c r="AM292" s="5"/>
      <c r="AN292" s="5"/>
      <c r="AQ292" s="5"/>
      <c r="AS292" s="5"/>
      <c r="AT292" s="5"/>
      <c r="AU292" s="5"/>
      <c r="AV292" s="5"/>
      <c r="AW292" s="5"/>
      <c r="BB292" s="55">
        <v>0.196527777777778</v>
      </c>
    </row>
    <row r="293" spans="2:54" x14ac:dyDescent="0.25">
      <c r="B293" s="5">
        <v>11.2</v>
      </c>
      <c r="C293" s="5">
        <v>79</v>
      </c>
      <c r="D293" s="5">
        <v>7.7</v>
      </c>
      <c r="E293" s="5">
        <v>11.2</v>
      </c>
      <c r="F293" s="5">
        <v>9</v>
      </c>
      <c r="G293" s="5">
        <v>13.3</v>
      </c>
      <c r="H293" s="5">
        <v>992.4</v>
      </c>
      <c r="I293" s="5">
        <v>0</v>
      </c>
      <c r="J293" s="5">
        <v>0</v>
      </c>
      <c r="K293" s="5">
        <v>0</v>
      </c>
      <c r="L293" s="5">
        <v>0.5</v>
      </c>
      <c r="M293" s="5">
        <v>0.5</v>
      </c>
      <c r="N293">
        <v>119.1</v>
      </c>
      <c r="O293">
        <v>119.1</v>
      </c>
      <c r="P293">
        <v>10.199999999999999</v>
      </c>
      <c r="Q293">
        <v>10.6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5"/>
      <c r="AM293" s="5"/>
      <c r="AN293" s="5"/>
      <c r="AQ293" s="5"/>
      <c r="AS293" s="5"/>
      <c r="AT293" s="5"/>
      <c r="AU293" s="5"/>
      <c r="AV293" s="5"/>
      <c r="AW293" s="5"/>
      <c r="BB293" s="55">
        <v>0.19722222222222199</v>
      </c>
    </row>
    <row r="294" spans="2:54" x14ac:dyDescent="0.25">
      <c r="B294" s="5">
        <v>11.2</v>
      </c>
      <c r="C294" s="5">
        <v>79</v>
      </c>
      <c r="D294" s="5">
        <v>7.7</v>
      </c>
      <c r="E294" s="5">
        <v>11.2</v>
      </c>
      <c r="F294" s="5">
        <v>6.5</v>
      </c>
      <c r="G294" s="5">
        <v>9.4</v>
      </c>
      <c r="H294" s="5">
        <v>992.7</v>
      </c>
      <c r="I294" s="5">
        <v>0</v>
      </c>
      <c r="J294" s="5">
        <v>0</v>
      </c>
      <c r="K294" s="5">
        <v>0</v>
      </c>
      <c r="L294" s="5">
        <v>0.5</v>
      </c>
      <c r="M294" s="5">
        <v>0.5</v>
      </c>
      <c r="N294">
        <v>119.1</v>
      </c>
      <c r="O294">
        <v>119.1</v>
      </c>
      <c r="P294">
        <v>10.199999999999999</v>
      </c>
      <c r="Q294">
        <v>10.5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5"/>
      <c r="AM294" s="5"/>
      <c r="AN294" s="5"/>
      <c r="AQ294" s="5"/>
      <c r="AS294" s="5"/>
      <c r="AT294" s="5"/>
      <c r="AU294" s="5"/>
      <c r="AV294" s="5"/>
      <c r="AW294" s="5"/>
      <c r="BB294" s="55">
        <v>0.19791666666666699</v>
      </c>
    </row>
    <row r="295" spans="2:54" x14ac:dyDescent="0.25">
      <c r="B295" s="5">
        <v>11.1</v>
      </c>
      <c r="C295" s="5">
        <v>79</v>
      </c>
      <c r="D295" s="5">
        <v>7.6</v>
      </c>
      <c r="E295" s="5">
        <v>11.1</v>
      </c>
      <c r="F295" s="5">
        <v>7.9</v>
      </c>
      <c r="G295" s="5">
        <v>7.9</v>
      </c>
      <c r="H295" s="5">
        <v>992.5</v>
      </c>
      <c r="I295" s="5">
        <v>0</v>
      </c>
      <c r="J295" s="5">
        <v>0</v>
      </c>
      <c r="K295" s="5">
        <v>0</v>
      </c>
      <c r="L295" s="5">
        <v>0.5</v>
      </c>
      <c r="M295" s="5">
        <v>0.5</v>
      </c>
      <c r="N295">
        <v>119.1</v>
      </c>
      <c r="O295">
        <v>119.1</v>
      </c>
      <c r="P295">
        <v>10.199999999999999</v>
      </c>
      <c r="Q295">
        <v>10.5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5"/>
      <c r="AM295" s="5"/>
      <c r="AN295" s="5"/>
      <c r="AQ295" s="5"/>
      <c r="AS295" s="5"/>
      <c r="AT295" s="5"/>
      <c r="AU295" s="5"/>
      <c r="AV295" s="5"/>
      <c r="AW295" s="5"/>
      <c r="BB295" s="55">
        <v>0.19861111111111099</v>
      </c>
    </row>
    <row r="296" spans="2:54" x14ac:dyDescent="0.25">
      <c r="B296" s="5">
        <v>11.1</v>
      </c>
      <c r="C296" s="5">
        <v>79</v>
      </c>
      <c r="D296" s="5">
        <v>7.6</v>
      </c>
      <c r="E296" s="5">
        <v>11.1</v>
      </c>
      <c r="F296" s="5">
        <v>3.2</v>
      </c>
      <c r="G296" s="5">
        <v>6.8</v>
      </c>
      <c r="H296" s="5">
        <v>992.6</v>
      </c>
      <c r="I296" s="5">
        <v>0</v>
      </c>
      <c r="J296" s="5">
        <v>0</v>
      </c>
      <c r="K296" s="5">
        <v>0</v>
      </c>
      <c r="L296" s="5">
        <v>0.5</v>
      </c>
      <c r="M296" s="5">
        <v>0.5</v>
      </c>
      <c r="N296">
        <v>119.1</v>
      </c>
      <c r="O296">
        <v>119.1</v>
      </c>
      <c r="P296">
        <v>10.1</v>
      </c>
      <c r="Q296">
        <v>10.5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5"/>
      <c r="AM296" s="5"/>
      <c r="AN296" s="5"/>
      <c r="AQ296" s="5"/>
      <c r="AS296" s="5"/>
      <c r="AT296" s="5"/>
      <c r="AU296" s="5"/>
      <c r="AV296" s="5"/>
      <c r="AW296" s="5"/>
      <c r="BB296" s="55">
        <v>0.19930555555555601</v>
      </c>
    </row>
    <row r="297" spans="2:54" x14ac:dyDescent="0.25">
      <c r="B297" s="5">
        <v>11.1</v>
      </c>
      <c r="C297" s="5">
        <v>78</v>
      </c>
      <c r="D297" s="5">
        <v>7.4</v>
      </c>
      <c r="E297" s="5">
        <v>11.1</v>
      </c>
      <c r="F297" s="5">
        <v>6.1</v>
      </c>
      <c r="G297" s="5">
        <v>9.4</v>
      </c>
      <c r="H297" s="5">
        <v>992.8</v>
      </c>
      <c r="I297" s="5">
        <v>0</v>
      </c>
      <c r="J297" s="5">
        <v>0</v>
      </c>
      <c r="K297" s="5">
        <v>0</v>
      </c>
      <c r="L297" s="5">
        <v>0.5</v>
      </c>
      <c r="M297" s="5">
        <v>0.5</v>
      </c>
      <c r="N297">
        <v>119.1</v>
      </c>
      <c r="O297">
        <v>119.1</v>
      </c>
      <c r="P297">
        <v>10.1</v>
      </c>
      <c r="Q297">
        <v>10.5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5"/>
      <c r="AM297" s="5"/>
      <c r="AN297" s="5"/>
      <c r="AQ297" s="5"/>
      <c r="AS297" s="5"/>
      <c r="AT297" s="5"/>
      <c r="AU297" s="5"/>
      <c r="AV297" s="5"/>
      <c r="AW297" s="5"/>
      <c r="BB297" s="55">
        <v>0.2</v>
      </c>
    </row>
    <row r="298" spans="2:54" x14ac:dyDescent="0.25">
      <c r="B298" s="5">
        <v>11.1</v>
      </c>
      <c r="C298" s="5">
        <v>78</v>
      </c>
      <c r="D298" s="5">
        <v>7.4</v>
      </c>
      <c r="E298" s="5">
        <v>11.1</v>
      </c>
      <c r="F298" s="5">
        <v>4.3</v>
      </c>
      <c r="G298" s="5">
        <v>17.3</v>
      </c>
      <c r="H298" s="5">
        <v>992.7</v>
      </c>
      <c r="I298" s="5">
        <v>0</v>
      </c>
      <c r="J298" s="5">
        <v>0</v>
      </c>
      <c r="K298" s="5">
        <v>0</v>
      </c>
      <c r="L298" s="5">
        <v>0.5</v>
      </c>
      <c r="M298" s="5">
        <v>0.5</v>
      </c>
      <c r="N298">
        <v>119.1</v>
      </c>
      <c r="O298">
        <v>119.1</v>
      </c>
      <c r="P298">
        <v>10.1</v>
      </c>
      <c r="Q298">
        <v>10.4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5"/>
      <c r="AM298" s="5"/>
      <c r="AN298" s="5"/>
      <c r="AQ298" s="5"/>
      <c r="AS298" s="5"/>
      <c r="AT298" s="5"/>
      <c r="AU298" s="5"/>
      <c r="AV298" s="5"/>
      <c r="AW298" s="5"/>
      <c r="BB298" s="55">
        <v>0.20069444444444401</v>
      </c>
    </row>
    <row r="299" spans="2:54" x14ac:dyDescent="0.25">
      <c r="B299" s="5">
        <v>11.1</v>
      </c>
      <c r="C299" s="5">
        <v>77</v>
      </c>
      <c r="D299" s="5">
        <v>7.2</v>
      </c>
      <c r="E299" s="5">
        <v>11.1</v>
      </c>
      <c r="F299" s="5">
        <v>11.9</v>
      </c>
      <c r="G299" s="5">
        <v>17.3</v>
      </c>
      <c r="H299" s="5">
        <v>992.5</v>
      </c>
      <c r="I299" s="5">
        <v>0</v>
      </c>
      <c r="J299" s="5">
        <v>0</v>
      </c>
      <c r="K299" s="5">
        <v>0</v>
      </c>
      <c r="L299" s="5">
        <v>0.5</v>
      </c>
      <c r="M299" s="5">
        <v>0.5</v>
      </c>
      <c r="N299">
        <v>119.1</v>
      </c>
      <c r="O299">
        <v>119.1</v>
      </c>
      <c r="P299">
        <v>10</v>
      </c>
      <c r="Q299">
        <v>10.4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5"/>
      <c r="AM299" s="5"/>
      <c r="AN299" s="5"/>
      <c r="AQ299" s="5"/>
      <c r="AS299" s="5"/>
      <c r="AT299" s="5"/>
      <c r="AU299" s="5"/>
      <c r="AV299" s="5"/>
      <c r="AW299" s="5"/>
      <c r="BB299" s="55">
        <v>0.20138888888888901</v>
      </c>
    </row>
    <row r="300" spans="2:54" x14ac:dyDescent="0.25">
      <c r="B300" s="5">
        <v>11.1</v>
      </c>
      <c r="C300" s="5">
        <v>77</v>
      </c>
      <c r="D300" s="5">
        <v>7.2</v>
      </c>
      <c r="E300" s="5">
        <v>11.1</v>
      </c>
      <c r="F300" s="5">
        <v>5.4</v>
      </c>
      <c r="G300" s="5">
        <v>5.8</v>
      </c>
      <c r="H300" s="5">
        <v>992.7</v>
      </c>
      <c r="I300" s="5">
        <v>0</v>
      </c>
      <c r="J300" s="5">
        <v>0</v>
      </c>
      <c r="K300" s="5">
        <v>0</v>
      </c>
      <c r="L300" s="5">
        <v>0.5</v>
      </c>
      <c r="M300" s="5">
        <v>0.5</v>
      </c>
      <c r="N300">
        <v>119.1</v>
      </c>
      <c r="O300">
        <v>119.1</v>
      </c>
      <c r="P300">
        <v>10</v>
      </c>
      <c r="Q300">
        <v>10.4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5"/>
      <c r="AM300" s="5"/>
      <c r="AN300" s="5"/>
      <c r="AQ300" s="5"/>
      <c r="AS300" s="5"/>
      <c r="AT300" s="5"/>
      <c r="AU300" s="5"/>
      <c r="AV300" s="5"/>
      <c r="AW300" s="5"/>
      <c r="BB300" s="55">
        <v>0.202083333333333</v>
      </c>
    </row>
    <row r="301" spans="2:54" x14ac:dyDescent="0.25">
      <c r="B301" s="5">
        <v>11.1</v>
      </c>
      <c r="C301" s="5">
        <v>77</v>
      </c>
      <c r="D301" s="5">
        <v>7.2</v>
      </c>
      <c r="E301" s="5">
        <v>11.1</v>
      </c>
      <c r="F301" s="5">
        <v>6.1</v>
      </c>
      <c r="G301" s="5">
        <v>10.4</v>
      </c>
      <c r="H301" s="5">
        <v>992.8</v>
      </c>
      <c r="I301" s="5">
        <v>0</v>
      </c>
      <c r="J301" s="5">
        <v>0</v>
      </c>
      <c r="K301" s="5">
        <v>0</v>
      </c>
      <c r="L301" s="5">
        <v>0.5</v>
      </c>
      <c r="M301" s="5">
        <v>0.5</v>
      </c>
      <c r="N301">
        <v>119.1</v>
      </c>
      <c r="O301">
        <v>119.1</v>
      </c>
      <c r="P301">
        <v>10</v>
      </c>
      <c r="Q301">
        <v>10.4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5"/>
      <c r="AM301" s="5"/>
      <c r="AN301" s="5"/>
      <c r="AQ301" s="5"/>
      <c r="AS301" s="5"/>
      <c r="AT301" s="5"/>
      <c r="AU301" s="5"/>
      <c r="AV301" s="5"/>
      <c r="AW301" s="5"/>
      <c r="BB301" s="55">
        <v>0.202777777777778</v>
      </c>
    </row>
    <row r="302" spans="2:54" x14ac:dyDescent="0.25">
      <c r="B302" s="5">
        <v>11.1</v>
      </c>
      <c r="C302" s="5">
        <v>77</v>
      </c>
      <c r="D302" s="5">
        <v>7.2</v>
      </c>
      <c r="E302" s="5">
        <v>11.1</v>
      </c>
      <c r="F302" s="5">
        <v>4</v>
      </c>
      <c r="G302" s="5">
        <v>11.9</v>
      </c>
      <c r="H302" s="5">
        <v>992.9</v>
      </c>
      <c r="I302" s="5">
        <v>0</v>
      </c>
      <c r="J302" s="5">
        <v>0</v>
      </c>
      <c r="K302" s="5">
        <v>0</v>
      </c>
      <c r="L302" s="5">
        <v>0.5</v>
      </c>
      <c r="M302" s="5">
        <v>0.5</v>
      </c>
      <c r="N302">
        <v>119.1</v>
      </c>
      <c r="O302">
        <v>119.1</v>
      </c>
      <c r="P302">
        <v>10</v>
      </c>
      <c r="Q302">
        <v>10.3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5"/>
      <c r="AM302" s="5"/>
      <c r="AN302" s="5"/>
      <c r="AQ302" s="5"/>
      <c r="AS302" s="5"/>
      <c r="AT302" s="5"/>
      <c r="AU302" s="5"/>
      <c r="AV302" s="5"/>
      <c r="AW302" s="5"/>
      <c r="BB302" s="55">
        <v>0.203472222222222</v>
      </c>
    </row>
    <row r="303" spans="2:54" x14ac:dyDescent="0.25">
      <c r="B303" s="5">
        <v>11.1</v>
      </c>
      <c r="C303" s="5">
        <v>77</v>
      </c>
      <c r="D303" s="5">
        <v>7.2</v>
      </c>
      <c r="E303" s="5">
        <v>11.1</v>
      </c>
      <c r="F303" s="5">
        <v>2.9</v>
      </c>
      <c r="G303" s="5">
        <v>6.8</v>
      </c>
      <c r="H303" s="5">
        <v>992.8</v>
      </c>
      <c r="I303" s="5">
        <v>0</v>
      </c>
      <c r="J303" s="5">
        <v>0</v>
      </c>
      <c r="K303" s="5">
        <v>0</v>
      </c>
      <c r="L303" s="5">
        <v>0.5</v>
      </c>
      <c r="M303" s="5">
        <v>0.5</v>
      </c>
      <c r="N303">
        <v>119.1</v>
      </c>
      <c r="O303">
        <v>119.1</v>
      </c>
      <c r="P303">
        <v>9.9</v>
      </c>
      <c r="Q303">
        <v>10.3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5"/>
      <c r="AM303" s="5"/>
      <c r="AN303" s="5"/>
      <c r="AQ303" s="5"/>
      <c r="AS303" s="5"/>
      <c r="AT303" s="5"/>
      <c r="AU303" s="5"/>
      <c r="AV303" s="5"/>
      <c r="AW303" s="5"/>
      <c r="BB303" s="55">
        <v>0.204166666666667</v>
      </c>
    </row>
    <row r="304" spans="2:54" ht="12.75" customHeight="1" x14ac:dyDescent="0.25">
      <c r="B304" s="5">
        <v>11.1</v>
      </c>
      <c r="C304" s="5">
        <v>76</v>
      </c>
      <c r="D304" s="5">
        <v>7</v>
      </c>
      <c r="E304" s="5">
        <v>11.1</v>
      </c>
      <c r="F304" s="5">
        <v>7.2</v>
      </c>
      <c r="G304" s="5">
        <v>9</v>
      </c>
      <c r="H304" s="5">
        <v>992.6</v>
      </c>
      <c r="I304" s="5">
        <v>0</v>
      </c>
      <c r="J304" s="5">
        <v>0</v>
      </c>
      <c r="K304" s="5">
        <v>0</v>
      </c>
      <c r="L304" s="5">
        <v>0.5</v>
      </c>
      <c r="M304" s="5">
        <v>0.5</v>
      </c>
      <c r="N304">
        <v>119.1</v>
      </c>
      <c r="O304">
        <v>119.1</v>
      </c>
      <c r="P304">
        <v>9.9</v>
      </c>
      <c r="Q304">
        <v>10.3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5"/>
      <c r="AM304" s="5"/>
      <c r="AN304" s="5"/>
      <c r="AQ304" s="5"/>
      <c r="AS304" s="5"/>
      <c r="AT304" s="5"/>
      <c r="AU304" s="5"/>
      <c r="AV304" s="5"/>
      <c r="AW304" s="5"/>
      <c r="BB304" s="55">
        <v>0.20486111111111099</v>
      </c>
    </row>
    <row r="305" spans="2:54" x14ac:dyDescent="0.25">
      <c r="B305" s="5">
        <v>11.1</v>
      </c>
      <c r="C305" s="5">
        <v>76</v>
      </c>
      <c r="D305" s="5">
        <v>7</v>
      </c>
      <c r="E305" s="5">
        <v>11.1</v>
      </c>
      <c r="F305" s="5">
        <v>4.7</v>
      </c>
      <c r="G305" s="5">
        <v>11.5</v>
      </c>
      <c r="H305" s="5">
        <v>992.8</v>
      </c>
      <c r="I305" s="5">
        <v>0</v>
      </c>
      <c r="J305" s="5">
        <v>0</v>
      </c>
      <c r="K305" s="5">
        <v>0</v>
      </c>
      <c r="L305" s="5">
        <v>0.5</v>
      </c>
      <c r="M305" s="5">
        <v>0.5</v>
      </c>
      <c r="N305">
        <v>119.1</v>
      </c>
      <c r="O305">
        <v>119.1</v>
      </c>
      <c r="P305">
        <v>9.9</v>
      </c>
      <c r="Q305">
        <v>10.3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5"/>
      <c r="AM305" s="5"/>
      <c r="AN305" s="5"/>
      <c r="AQ305" s="5"/>
      <c r="AS305" s="5"/>
      <c r="AT305" s="5"/>
      <c r="AU305" s="5"/>
      <c r="AV305" s="5"/>
      <c r="AW305" s="5"/>
      <c r="BB305" s="55">
        <v>0.20555555555555599</v>
      </c>
    </row>
    <row r="306" spans="2:54" x14ac:dyDescent="0.25">
      <c r="B306" s="5">
        <v>11.1</v>
      </c>
      <c r="C306" s="5">
        <v>76</v>
      </c>
      <c r="D306" s="5">
        <v>7</v>
      </c>
      <c r="E306" s="5">
        <v>11.1</v>
      </c>
      <c r="F306" s="5">
        <v>9.4</v>
      </c>
      <c r="G306" s="5">
        <v>13.3</v>
      </c>
      <c r="H306" s="5">
        <v>992.8</v>
      </c>
      <c r="I306" s="5">
        <v>0</v>
      </c>
      <c r="J306" s="5">
        <v>0</v>
      </c>
      <c r="K306" s="5">
        <v>0</v>
      </c>
      <c r="L306" s="5">
        <v>0.5</v>
      </c>
      <c r="M306" s="5">
        <v>0.5</v>
      </c>
      <c r="N306">
        <v>119.1</v>
      </c>
      <c r="O306">
        <v>119.1</v>
      </c>
      <c r="P306">
        <v>9.9</v>
      </c>
      <c r="Q306">
        <v>10.3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5"/>
      <c r="AM306" s="5"/>
      <c r="AN306" s="5"/>
      <c r="AQ306" s="5"/>
      <c r="AS306" s="5"/>
      <c r="AT306" s="5"/>
      <c r="AU306" s="5"/>
      <c r="AV306" s="5"/>
      <c r="AW306" s="5"/>
      <c r="BB306" s="55">
        <v>0.20624999999999999</v>
      </c>
    </row>
    <row r="307" spans="2:54" x14ac:dyDescent="0.25">
      <c r="B307" s="5">
        <v>11.1</v>
      </c>
      <c r="C307" s="5">
        <v>76</v>
      </c>
      <c r="D307" s="5">
        <v>7</v>
      </c>
      <c r="E307" s="5">
        <v>11.1</v>
      </c>
      <c r="F307" s="5">
        <v>6.1</v>
      </c>
      <c r="G307" s="5">
        <v>9.6999999999999993</v>
      </c>
      <c r="H307" s="5">
        <v>993</v>
      </c>
      <c r="I307" s="5">
        <v>0</v>
      </c>
      <c r="J307" s="5">
        <v>0</v>
      </c>
      <c r="K307" s="5">
        <v>0</v>
      </c>
      <c r="L307" s="5">
        <v>0.5</v>
      </c>
      <c r="M307" s="5">
        <v>0.5</v>
      </c>
      <c r="N307">
        <v>119.1</v>
      </c>
      <c r="O307">
        <v>119.1</v>
      </c>
      <c r="P307">
        <v>9.8000000000000007</v>
      </c>
      <c r="Q307">
        <v>10.3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5"/>
      <c r="AM307" s="5"/>
      <c r="AN307" s="5"/>
      <c r="AQ307" s="5"/>
      <c r="AS307" s="5"/>
      <c r="AT307" s="5"/>
      <c r="AU307" s="5"/>
      <c r="AV307" s="5"/>
      <c r="AW307" s="5"/>
      <c r="BB307" s="55">
        <v>0.20694444444444399</v>
      </c>
    </row>
    <row r="308" spans="2:54" x14ac:dyDescent="0.25">
      <c r="B308" s="5">
        <v>11.1</v>
      </c>
      <c r="C308" s="5">
        <v>76</v>
      </c>
      <c r="D308" s="5">
        <v>7</v>
      </c>
      <c r="E308" s="5">
        <v>11.1</v>
      </c>
      <c r="F308" s="5">
        <v>11.2</v>
      </c>
      <c r="G308" s="5">
        <v>17.3</v>
      </c>
      <c r="H308" s="5">
        <v>992.8</v>
      </c>
      <c r="I308" s="5">
        <v>0</v>
      </c>
      <c r="J308" s="5">
        <v>0</v>
      </c>
      <c r="K308" s="5">
        <v>0</v>
      </c>
      <c r="L308" s="5">
        <v>0.5</v>
      </c>
      <c r="M308" s="5">
        <v>0.5</v>
      </c>
      <c r="N308">
        <v>119.1</v>
      </c>
      <c r="O308">
        <v>119.1</v>
      </c>
      <c r="P308">
        <v>9.8000000000000007</v>
      </c>
      <c r="Q308">
        <v>10.3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5"/>
      <c r="AM308" s="5"/>
      <c r="AN308" s="5"/>
      <c r="AQ308" s="5"/>
      <c r="AS308" s="5"/>
      <c r="AT308" s="5"/>
      <c r="AU308" s="5"/>
      <c r="AV308" s="5"/>
      <c r="AW308" s="5"/>
      <c r="BB308" s="55">
        <v>0.20763888888888901</v>
      </c>
    </row>
    <row r="309" spans="2:54" x14ac:dyDescent="0.25">
      <c r="B309" s="5">
        <v>11.1</v>
      </c>
      <c r="C309" s="5">
        <v>76</v>
      </c>
      <c r="D309" s="5">
        <v>7</v>
      </c>
      <c r="E309" s="5">
        <v>11.1</v>
      </c>
      <c r="F309" s="5">
        <v>4.3</v>
      </c>
      <c r="G309" s="5">
        <v>5</v>
      </c>
      <c r="H309" s="5">
        <v>992.9</v>
      </c>
      <c r="I309" s="5">
        <v>0</v>
      </c>
      <c r="J309" s="5">
        <v>0</v>
      </c>
      <c r="K309" s="5">
        <v>0</v>
      </c>
      <c r="L309" s="5">
        <v>0.5</v>
      </c>
      <c r="M309" s="5">
        <v>0.5</v>
      </c>
      <c r="N309">
        <v>119.1</v>
      </c>
      <c r="O309">
        <v>119.1</v>
      </c>
      <c r="P309">
        <v>9.9</v>
      </c>
      <c r="Q309">
        <v>10.199999999999999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5"/>
      <c r="AM309" s="5"/>
      <c r="AN309" s="5"/>
      <c r="AQ309" s="5"/>
      <c r="AS309" s="5"/>
      <c r="AT309" s="5"/>
      <c r="AU309" s="5"/>
      <c r="AV309" s="5"/>
      <c r="AW309" s="5"/>
      <c r="BB309" s="55">
        <v>0.20833333333333301</v>
      </c>
    </row>
    <row r="310" spans="2:54" x14ac:dyDescent="0.25">
      <c r="B310" s="5">
        <v>11.1</v>
      </c>
      <c r="C310" s="5">
        <v>77</v>
      </c>
      <c r="D310" s="5">
        <v>7.2</v>
      </c>
      <c r="E310" s="5">
        <v>11.1</v>
      </c>
      <c r="F310" s="5">
        <v>3.6</v>
      </c>
      <c r="G310" s="5">
        <v>6.1</v>
      </c>
      <c r="H310" s="5">
        <v>992.9</v>
      </c>
      <c r="I310" s="5">
        <v>0</v>
      </c>
      <c r="J310" s="5">
        <v>0</v>
      </c>
      <c r="K310" s="5">
        <v>0</v>
      </c>
      <c r="L310" s="5">
        <v>0.5</v>
      </c>
      <c r="M310" s="5">
        <v>0.5</v>
      </c>
      <c r="N310">
        <v>119.1</v>
      </c>
      <c r="O310">
        <v>119.1</v>
      </c>
      <c r="P310">
        <v>9.8000000000000007</v>
      </c>
      <c r="Q310">
        <v>10.199999999999999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5"/>
      <c r="AM310" s="5"/>
      <c r="AN310" s="5"/>
      <c r="AQ310" s="5"/>
      <c r="AS310" s="5"/>
      <c r="AT310" s="5"/>
      <c r="AU310" s="5"/>
      <c r="AV310" s="5"/>
      <c r="AW310" s="5"/>
      <c r="BB310" s="55">
        <v>0.20902777777777801</v>
      </c>
    </row>
    <row r="311" spans="2:54" x14ac:dyDescent="0.25">
      <c r="B311" s="5">
        <v>11.1</v>
      </c>
      <c r="C311" s="5">
        <v>77</v>
      </c>
      <c r="D311" s="5">
        <v>7.2</v>
      </c>
      <c r="E311" s="5">
        <v>11.1</v>
      </c>
      <c r="F311" s="5">
        <v>6.8</v>
      </c>
      <c r="G311" s="5">
        <v>14</v>
      </c>
      <c r="H311" s="5">
        <v>993.2</v>
      </c>
      <c r="I311" s="5">
        <v>0</v>
      </c>
      <c r="J311" s="5">
        <v>0</v>
      </c>
      <c r="K311" s="5">
        <v>0</v>
      </c>
      <c r="L311" s="5">
        <v>0.5</v>
      </c>
      <c r="M311" s="5">
        <v>0.5</v>
      </c>
      <c r="N311">
        <v>119.1</v>
      </c>
      <c r="O311">
        <v>119.1</v>
      </c>
      <c r="P311">
        <v>9.8000000000000007</v>
      </c>
      <c r="Q311">
        <v>10.199999999999999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5"/>
      <c r="AM311" s="5"/>
      <c r="AN311" s="5"/>
      <c r="AQ311" s="5"/>
      <c r="AS311" s="5"/>
      <c r="AT311" s="5"/>
      <c r="AU311" s="5"/>
      <c r="AV311" s="5"/>
      <c r="AW311" s="5"/>
      <c r="BB311" s="55">
        <v>0.209722222222222</v>
      </c>
    </row>
    <row r="312" spans="2:54" x14ac:dyDescent="0.25">
      <c r="B312" s="5">
        <v>11.1</v>
      </c>
      <c r="C312" s="5">
        <v>77</v>
      </c>
      <c r="D312" s="5">
        <v>7.2</v>
      </c>
      <c r="E312" s="5">
        <v>11.1</v>
      </c>
      <c r="F312" s="5">
        <v>6.5</v>
      </c>
      <c r="G312" s="5">
        <v>10.4</v>
      </c>
      <c r="H312" s="5">
        <v>992.8</v>
      </c>
      <c r="I312" s="5">
        <v>0</v>
      </c>
      <c r="J312" s="5">
        <v>0</v>
      </c>
      <c r="K312" s="5">
        <v>0</v>
      </c>
      <c r="L312" s="5">
        <v>0.5</v>
      </c>
      <c r="M312" s="5">
        <v>0.5</v>
      </c>
      <c r="N312">
        <v>119.1</v>
      </c>
      <c r="O312">
        <v>119.1</v>
      </c>
      <c r="P312">
        <v>9.8000000000000007</v>
      </c>
      <c r="Q312">
        <v>10.199999999999999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5"/>
      <c r="AM312" s="5"/>
      <c r="AN312" s="5"/>
      <c r="AQ312" s="5"/>
      <c r="AS312" s="5"/>
      <c r="AT312" s="5"/>
      <c r="AU312" s="5"/>
      <c r="AV312" s="5"/>
      <c r="AW312" s="5"/>
      <c r="BB312" s="55">
        <v>0.210416666666667</v>
      </c>
    </row>
    <row r="313" spans="2:54" x14ac:dyDescent="0.25">
      <c r="B313" s="5">
        <v>11</v>
      </c>
      <c r="C313" s="5">
        <v>77</v>
      </c>
      <c r="D313" s="5">
        <v>7.1</v>
      </c>
      <c r="E313" s="5">
        <v>11</v>
      </c>
      <c r="F313" s="5">
        <v>7.2</v>
      </c>
      <c r="G313" s="5">
        <v>9.4</v>
      </c>
      <c r="H313" s="5">
        <v>993</v>
      </c>
      <c r="I313" s="5">
        <v>0</v>
      </c>
      <c r="J313" s="5">
        <v>0</v>
      </c>
      <c r="K313" s="5">
        <v>0</v>
      </c>
      <c r="L313" s="5">
        <v>0.5</v>
      </c>
      <c r="M313" s="5">
        <v>0.5</v>
      </c>
      <c r="N313">
        <v>119.1</v>
      </c>
      <c r="O313">
        <v>119.1</v>
      </c>
      <c r="P313">
        <v>9.8000000000000007</v>
      </c>
      <c r="Q313">
        <v>10.199999999999999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5"/>
      <c r="AM313" s="5"/>
      <c r="AN313" s="5"/>
      <c r="AQ313" s="5"/>
      <c r="AS313" s="5"/>
      <c r="AT313" s="5"/>
      <c r="AU313" s="5"/>
      <c r="AV313" s="5"/>
      <c r="AW313" s="5"/>
      <c r="BB313" s="55">
        <v>0.211111111111111</v>
      </c>
    </row>
    <row r="314" spans="2:54" x14ac:dyDescent="0.25">
      <c r="B314" s="5">
        <v>11</v>
      </c>
      <c r="C314" s="5">
        <v>78</v>
      </c>
      <c r="D314" s="5">
        <v>7.3</v>
      </c>
      <c r="E314" s="5">
        <v>11</v>
      </c>
      <c r="F314" s="5">
        <v>5</v>
      </c>
      <c r="G314" s="5">
        <v>7.9</v>
      </c>
      <c r="H314" s="5">
        <v>993</v>
      </c>
      <c r="I314" s="5">
        <v>0</v>
      </c>
      <c r="J314" s="5">
        <v>0</v>
      </c>
      <c r="K314" s="5">
        <v>0</v>
      </c>
      <c r="L314" s="5">
        <v>0.5</v>
      </c>
      <c r="M314" s="5">
        <v>0.5</v>
      </c>
      <c r="N314">
        <v>119.1</v>
      </c>
      <c r="O314">
        <v>119.1</v>
      </c>
      <c r="P314">
        <v>9.8000000000000007</v>
      </c>
      <c r="Q314">
        <v>10.199999999999999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5"/>
      <c r="AM314" s="5"/>
      <c r="AN314" s="5"/>
      <c r="AQ314" s="5"/>
      <c r="AS314" s="5"/>
      <c r="AT314" s="5"/>
      <c r="AU314" s="5"/>
      <c r="AV314" s="5"/>
      <c r="AW314" s="5"/>
      <c r="BB314" s="55">
        <v>0.211805555555556</v>
      </c>
    </row>
    <row r="315" spans="2:54" x14ac:dyDescent="0.25">
      <c r="B315" s="5">
        <v>11</v>
      </c>
      <c r="C315" s="5">
        <v>78</v>
      </c>
      <c r="D315" s="5">
        <v>7.3</v>
      </c>
      <c r="E315" s="5">
        <v>11</v>
      </c>
      <c r="F315" s="5">
        <v>5.8</v>
      </c>
      <c r="G315" s="5">
        <v>6.5</v>
      </c>
      <c r="H315" s="5">
        <v>992.8</v>
      </c>
      <c r="I315" s="5">
        <v>0</v>
      </c>
      <c r="J315" s="5">
        <v>0</v>
      </c>
      <c r="K315" s="5">
        <v>0</v>
      </c>
      <c r="L315" s="5">
        <v>0.5</v>
      </c>
      <c r="M315" s="5">
        <v>0.5</v>
      </c>
      <c r="N315">
        <v>119.1</v>
      </c>
      <c r="O315">
        <v>119.1</v>
      </c>
      <c r="P315">
        <v>9.8000000000000007</v>
      </c>
      <c r="Q315">
        <v>10.199999999999999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5"/>
      <c r="AM315" s="5"/>
      <c r="AN315" s="5"/>
      <c r="AQ315" s="5"/>
      <c r="AS315" s="5"/>
      <c r="AT315" s="5"/>
      <c r="AU315" s="5"/>
      <c r="AV315" s="5"/>
      <c r="AW315" s="5"/>
      <c r="BB315" s="55">
        <v>0.21249999999999999</v>
      </c>
    </row>
    <row r="316" spans="2:54" x14ac:dyDescent="0.25">
      <c r="B316" s="5">
        <v>10.9</v>
      </c>
      <c r="C316" s="5">
        <v>78</v>
      </c>
      <c r="D316" s="5">
        <v>7.2</v>
      </c>
      <c r="E316" s="5">
        <v>10.9</v>
      </c>
      <c r="F316" s="5">
        <v>2.5</v>
      </c>
      <c r="G316" s="5">
        <v>4.7</v>
      </c>
      <c r="H316" s="5">
        <v>992.8</v>
      </c>
      <c r="I316" s="5">
        <v>0</v>
      </c>
      <c r="J316" s="5">
        <v>0</v>
      </c>
      <c r="K316" s="5">
        <v>0</v>
      </c>
      <c r="L316" s="5">
        <v>0.5</v>
      </c>
      <c r="M316" s="5">
        <v>0.5</v>
      </c>
      <c r="N316">
        <v>119.1</v>
      </c>
      <c r="O316">
        <v>119.1</v>
      </c>
      <c r="P316">
        <v>9.8000000000000007</v>
      </c>
      <c r="Q316">
        <v>10.199999999999999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5"/>
      <c r="AM316" s="5"/>
      <c r="AN316" s="5"/>
      <c r="AQ316" s="5"/>
      <c r="AS316" s="5"/>
      <c r="AT316" s="5"/>
      <c r="AU316" s="5"/>
      <c r="AV316" s="5"/>
      <c r="AW316" s="5"/>
      <c r="BB316" s="55">
        <v>0.21319444444444399</v>
      </c>
    </row>
    <row r="317" spans="2:54" x14ac:dyDescent="0.25">
      <c r="B317" s="5">
        <v>10.9</v>
      </c>
      <c r="C317" s="5">
        <v>78</v>
      </c>
      <c r="D317" s="5">
        <v>7.2</v>
      </c>
      <c r="E317" s="5">
        <v>10.9</v>
      </c>
      <c r="F317" s="5">
        <v>6.1</v>
      </c>
      <c r="G317" s="5">
        <v>10.4</v>
      </c>
      <c r="H317" s="5">
        <v>992.7</v>
      </c>
      <c r="I317" s="5">
        <v>0</v>
      </c>
      <c r="J317" s="5">
        <v>0</v>
      </c>
      <c r="K317" s="5">
        <v>0</v>
      </c>
      <c r="L317" s="5">
        <v>0.5</v>
      </c>
      <c r="M317" s="5">
        <v>0.5</v>
      </c>
      <c r="N317">
        <v>119.1</v>
      </c>
      <c r="O317">
        <v>119.1</v>
      </c>
      <c r="P317">
        <v>9.8000000000000007</v>
      </c>
      <c r="Q317">
        <v>10.199999999999999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5"/>
      <c r="AM317" s="5"/>
      <c r="AN317" s="5"/>
      <c r="AQ317" s="5"/>
      <c r="AS317" s="5"/>
      <c r="AT317" s="5"/>
      <c r="AU317" s="5"/>
      <c r="AV317" s="5"/>
      <c r="AW317" s="5"/>
      <c r="BB317" s="55">
        <v>0.21388888888888899</v>
      </c>
    </row>
    <row r="318" spans="2:54" x14ac:dyDescent="0.25">
      <c r="B318" s="5">
        <v>10.9</v>
      </c>
      <c r="C318" s="5">
        <v>79</v>
      </c>
      <c r="D318" s="5">
        <v>7.4</v>
      </c>
      <c r="E318" s="5">
        <v>10.9</v>
      </c>
      <c r="F318" s="5">
        <v>10.1</v>
      </c>
      <c r="G318" s="5">
        <v>14</v>
      </c>
      <c r="H318" s="5">
        <v>992.8</v>
      </c>
      <c r="I318" s="5">
        <v>0</v>
      </c>
      <c r="J318" s="5">
        <v>0</v>
      </c>
      <c r="K318" s="5">
        <v>0</v>
      </c>
      <c r="L318" s="5">
        <v>0.5</v>
      </c>
      <c r="M318" s="5">
        <v>0.5</v>
      </c>
      <c r="N318">
        <v>119.1</v>
      </c>
      <c r="O318">
        <v>119.1</v>
      </c>
      <c r="P318">
        <v>9.6999999999999993</v>
      </c>
      <c r="Q318">
        <v>10.199999999999999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5"/>
      <c r="AM318" s="5"/>
      <c r="AN318" s="5"/>
      <c r="AQ318" s="5"/>
      <c r="AS318" s="5"/>
      <c r="AT318" s="5"/>
      <c r="AU318" s="5"/>
      <c r="AV318" s="5"/>
      <c r="AW318" s="5"/>
      <c r="BB318" s="55">
        <v>0.21458333333333299</v>
      </c>
    </row>
    <row r="319" spans="2:54" x14ac:dyDescent="0.25">
      <c r="B319" s="5">
        <v>10.9</v>
      </c>
      <c r="C319" s="5">
        <v>79</v>
      </c>
      <c r="D319" s="5">
        <v>7.4</v>
      </c>
      <c r="E319" s="5">
        <v>10.9</v>
      </c>
      <c r="F319" s="5">
        <v>7.2</v>
      </c>
      <c r="G319" s="5">
        <v>8.3000000000000007</v>
      </c>
      <c r="H319" s="5">
        <v>992.9</v>
      </c>
      <c r="I319" s="5">
        <v>0</v>
      </c>
      <c r="J319" s="5">
        <v>0</v>
      </c>
      <c r="K319" s="5">
        <v>0</v>
      </c>
      <c r="L319" s="5">
        <v>0.5</v>
      </c>
      <c r="M319" s="5">
        <v>0.5</v>
      </c>
      <c r="N319">
        <v>119.1</v>
      </c>
      <c r="O319">
        <v>119.1</v>
      </c>
      <c r="P319">
        <v>9.6999999999999993</v>
      </c>
      <c r="Q319">
        <v>10.1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5"/>
      <c r="AM319" s="5"/>
      <c r="AN319" s="5"/>
      <c r="AQ319" s="5"/>
      <c r="AS319" s="5"/>
      <c r="AT319" s="5"/>
      <c r="AU319" s="5"/>
      <c r="AV319" s="5"/>
      <c r="AW319" s="5"/>
      <c r="BB319" s="55">
        <v>0.21527777777777801</v>
      </c>
    </row>
    <row r="320" spans="2:54" x14ac:dyDescent="0.25">
      <c r="B320" s="5">
        <v>10.9</v>
      </c>
      <c r="C320" s="5">
        <v>79</v>
      </c>
      <c r="D320" s="5">
        <v>7.4</v>
      </c>
      <c r="E320" s="5">
        <v>10.9</v>
      </c>
      <c r="F320" s="5">
        <v>8.6</v>
      </c>
      <c r="G320" s="5">
        <v>9.6999999999999993</v>
      </c>
      <c r="H320" s="5">
        <v>993</v>
      </c>
      <c r="I320" s="5">
        <v>0</v>
      </c>
      <c r="J320" s="5">
        <v>0</v>
      </c>
      <c r="K320" s="5">
        <v>0</v>
      </c>
      <c r="L320" s="5">
        <v>0.5</v>
      </c>
      <c r="M320" s="5">
        <v>0.5</v>
      </c>
      <c r="N320">
        <v>119.1</v>
      </c>
      <c r="O320">
        <v>119.1</v>
      </c>
      <c r="P320">
        <v>9.6999999999999993</v>
      </c>
      <c r="Q320">
        <v>10.1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5"/>
      <c r="AM320" s="5"/>
      <c r="AN320" s="5"/>
      <c r="AQ320" s="5"/>
      <c r="AS320" s="5"/>
      <c r="AT320" s="5"/>
      <c r="AU320" s="5"/>
      <c r="AV320" s="5"/>
      <c r="AW320" s="5"/>
      <c r="BB320" s="55">
        <v>0.21597222222222201</v>
      </c>
    </row>
    <row r="321" spans="2:54" x14ac:dyDescent="0.25">
      <c r="B321" s="5">
        <v>10.9</v>
      </c>
      <c r="C321" s="5">
        <v>79</v>
      </c>
      <c r="D321" s="5">
        <v>7.4</v>
      </c>
      <c r="E321" s="5">
        <v>10.9</v>
      </c>
      <c r="F321" s="5">
        <v>4</v>
      </c>
      <c r="G321" s="5">
        <v>5</v>
      </c>
      <c r="H321" s="5">
        <v>992.8</v>
      </c>
      <c r="I321" s="5">
        <v>0</v>
      </c>
      <c r="J321" s="5">
        <v>0</v>
      </c>
      <c r="K321" s="5">
        <v>0</v>
      </c>
      <c r="L321" s="5">
        <v>0.5</v>
      </c>
      <c r="M321" s="5">
        <v>0.5</v>
      </c>
      <c r="N321">
        <v>119.1</v>
      </c>
      <c r="O321">
        <v>119.1</v>
      </c>
      <c r="P321">
        <v>9.6999999999999993</v>
      </c>
      <c r="Q321">
        <v>10.1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5"/>
      <c r="AM321" s="5"/>
      <c r="AN321" s="5"/>
      <c r="AQ321" s="5"/>
      <c r="AS321" s="5"/>
      <c r="AT321" s="5"/>
      <c r="AU321" s="5"/>
      <c r="AV321" s="5"/>
      <c r="AW321" s="5"/>
      <c r="BB321" s="55">
        <v>0.21666666666666701</v>
      </c>
    </row>
    <row r="322" spans="2:54" x14ac:dyDescent="0.25">
      <c r="B322" s="5">
        <v>10.9</v>
      </c>
      <c r="C322" s="5">
        <v>79</v>
      </c>
      <c r="D322" s="5">
        <v>7.4</v>
      </c>
      <c r="E322" s="5">
        <v>10.9</v>
      </c>
      <c r="F322" s="5">
        <v>13.3</v>
      </c>
      <c r="G322" s="5">
        <v>14</v>
      </c>
      <c r="H322" s="5">
        <v>993.1</v>
      </c>
      <c r="I322" s="5">
        <v>0</v>
      </c>
      <c r="J322" s="5">
        <v>0</v>
      </c>
      <c r="K322" s="5">
        <v>0</v>
      </c>
      <c r="L322" s="5">
        <v>0.5</v>
      </c>
      <c r="M322" s="5">
        <v>0.5</v>
      </c>
      <c r="N322">
        <v>119.1</v>
      </c>
      <c r="O322">
        <v>119.1</v>
      </c>
      <c r="P322">
        <v>9.6999999999999993</v>
      </c>
      <c r="Q322">
        <v>10.1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5"/>
      <c r="AM322" s="5"/>
      <c r="AN322" s="5"/>
      <c r="AQ322" s="5"/>
      <c r="AS322" s="5"/>
      <c r="AT322" s="5"/>
      <c r="AU322" s="5"/>
      <c r="AV322" s="5"/>
      <c r="AW322" s="5"/>
      <c r="BB322" s="55">
        <v>0.21736111111111101</v>
      </c>
    </row>
    <row r="323" spans="2:54" x14ac:dyDescent="0.25">
      <c r="B323" s="5">
        <v>10.9</v>
      </c>
      <c r="C323" s="5">
        <v>79</v>
      </c>
      <c r="D323" s="5">
        <v>7.4</v>
      </c>
      <c r="E323" s="5">
        <v>10.9</v>
      </c>
      <c r="F323" s="5">
        <v>6.8</v>
      </c>
      <c r="G323" s="5">
        <v>8.6</v>
      </c>
      <c r="H323" s="5">
        <v>992.8</v>
      </c>
      <c r="I323" s="5">
        <v>0</v>
      </c>
      <c r="J323" s="5">
        <v>0</v>
      </c>
      <c r="K323" s="5">
        <v>0</v>
      </c>
      <c r="L323" s="5">
        <v>0.5</v>
      </c>
      <c r="M323" s="5">
        <v>0.5</v>
      </c>
      <c r="N323">
        <v>119.1</v>
      </c>
      <c r="O323">
        <v>119.1</v>
      </c>
      <c r="P323">
        <v>9.6</v>
      </c>
      <c r="Q323">
        <v>10.1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5"/>
      <c r="AM323" s="5"/>
      <c r="AN323" s="5"/>
      <c r="AQ323" s="5"/>
      <c r="AS323" s="5"/>
      <c r="AT323" s="5"/>
      <c r="AU323" s="5"/>
      <c r="AV323" s="5"/>
      <c r="AW323" s="5"/>
      <c r="BB323" s="55">
        <v>0.218055555555556</v>
      </c>
    </row>
    <row r="324" spans="2:54" x14ac:dyDescent="0.25">
      <c r="B324" s="5">
        <v>10.9</v>
      </c>
      <c r="C324" s="5">
        <v>79</v>
      </c>
      <c r="D324" s="5">
        <v>7.4</v>
      </c>
      <c r="E324" s="5">
        <v>10.9</v>
      </c>
      <c r="F324" s="5">
        <v>9.6999999999999993</v>
      </c>
      <c r="G324" s="5">
        <v>10.1</v>
      </c>
      <c r="H324" s="5">
        <v>992.9</v>
      </c>
      <c r="I324" s="5">
        <v>0</v>
      </c>
      <c r="J324" s="5">
        <v>0</v>
      </c>
      <c r="K324" s="5">
        <v>0</v>
      </c>
      <c r="L324" s="5">
        <v>0.5</v>
      </c>
      <c r="M324" s="5">
        <v>0.5</v>
      </c>
      <c r="N324">
        <v>119.1</v>
      </c>
      <c r="O324">
        <v>119.1</v>
      </c>
      <c r="P324">
        <v>9.6999999999999993</v>
      </c>
      <c r="Q324">
        <v>10.1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5"/>
      <c r="AM324" s="5"/>
      <c r="AN324" s="5"/>
      <c r="AQ324" s="5"/>
      <c r="AS324" s="5"/>
      <c r="AT324" s="5"/>
      <c r="AU324" s="5"/>
      <c r="AV324" s="5"/>
      <c r="AW324" s="5"/>
      <c r="BB324" s="55">
        <v>0.21875</v>
      </c>
    </row>
    <row r="325" spans="2:54" x14ac:dyDescent="0.25">
      <c r="B325" s="5">
        <v>10.9</v>
      </c>
      <c r="C325" s="5">
        <v>79</v>
      </c>
      <c r="D325" s="5">
        <v>7.4</v>
      </c>
      <c r="E325" s="5">
        <v>10.9</v>
      </c>
      <c r="F325" s="5">
        <v>5</v>
      </c>
      <c r="G325" s="5">
        <v>7.9</v>
      </c>
      <c r="H325" s="5">
        <v>993.1</v>
      </c>
      <c r="I325" s="5">
        <v>0</v>
      </c>
      <c r="J325" s="5">
        <v>0</v>
      </c>
      <c r="K325" s="5">
        <v>0</v>
      </c>
      <c r="L325" s="5">
        <v>0.5</v>
      </c>
      <c r="M325" s="5">
        <v>0.5</v>
      </c>
      <c r="N325">
        <v>119.1</v>
      </c>
      <c r="O325">
        <v>119.1</v>
      </c>
      <c r="P325">
        <v>9.6999999999999993</v>
      </c>
      <c r="Q325">
        <v>10.1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5"/>
      <c r="AM325" s="5"/>
      <c r="AN325" s="5"/>
      <c r="AQ325" s="5"/>
      <c r="AS325" s="5"/>
      <c r="AT325" s="5"/>
      <c r="AU325" s="5"/>
      <c r="AV325" s="5"/>
      <c r="AW325" s="5"/>
      <c r="BB325" s="55">
        <v>0.219444444444444</v>
      </c>
    </row>
    <row r="326" spans="2:54" x14ac:dyDescent="0.25">
      <c r="B326" s="5">
        <v>10.9</v>
      </c>
      <c r="C326" s="5">
        <v>79</v>
      </c>
      <c r="D326" s="5">
        <v>7.4</v>
      </c>
      <c r="E326" s="5">
        <v>10.9</v>
      </c>
      <c r="F326" s="5">
        <v>3.6</v>
      </c>
      <c r="G326" s="5">
        <v>9.6999999999999993</v>
      </c>
      <c r="H326" s="5">
        <v>992.8</v>
      </c>
      <c r="I326" s="5">
        <v>0</v>
      </c>
      <c r="J326" s="5">
        <v>0</v>
      </c>
      <c r="K326" s="5">
        <v>0</v>
      </c>
      <c r="L326" s="5">
        <v>0.5</v>
      </c>
      <c r="M326" s="5">
        <v>0.5</v>
      </c>
      <c r="N326">
        <v>119.1</v>
      </c>
      <c r="O326">
        <v>119.1</v>
      </c>
      <c r="P326">
        <v>9.6999999999999993</v>
      </c>
      <c r="Q326">
        <v>10.1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5"/>
      <c r="AM326" s="5"/>
      <c r="AN326" s="5"/>
      <c r="AQ326" s="5"/>
      <c r="AS326" s="5"/>
      <c r="AT326" s="5"/>
      <c r="AU326" s="5"/>
      <c r="AV326" s="5"/>
      <c r="AW326" s="5"/>
      <c r="BB326" s="55">
        <v>0.22013888888888899</v>
      </c>
    </row>
    <row r="327" spans="2:54" x14ac:dyDescent="0.25">
      <c r="B327" s="5">
        <v>10.9</v>
      </c>
      <c r="C327" s="5">
        <v>79</v>
      </c>
      <c r="D327" s="5">
        <v>7.4</v>
      </c>
      <c r="E327" s="5">
        <v>10.9</v>
      </c>
      <c r="F327" s="5">
        <v>8.6</v>
      </c>
      <c r="G327" s="5">
        <v>10.8</v>
      </c>
      <c r="H327" s="5">
        <v>992.9</v>
      </c>
      <c r="I327" s="5">
        <v>0</v>
      </c>
      <c r="J327" s="5">
        <v>0</v>
      </c>
      <c r="K327" s="5">
        <v>0</v>
      </c>
      <c r="L327" s="5">
        <v>0.5</v>
      </c>
      <c r="M327" s="5">
        <v>0.5</v>
      </c>
      <c r="N327">
        <v>119.1</v>
      </c>
      <c r="O327">
        <v>119.1</v>
      </c>
      <c r="P327">
        <v>9.6999999999999993</v>
      </c>
      <c r="Q327">
        <v>10.1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5"/>
      <c r="AM327" s="5"/>
      <c r="AN327" s="5"/>
      <c r="AQ327" s="5"/>
      <c r="AS327" s="5"/>
      <c r="AT327" s="5"/>
      <c r="AU327" s="5"/>
      <c r="AV327" s="5"/>
      <c r="AW327" s="5"/>
      <c r="BB327" s="55">
        <v>0.22083333333333299</v>
      </c>
    </row>
    <row r="328" spans="2:54" x14ac:dyDescent="0.25">
      <c r="B328" s="5">
        <v>10.9</v>
      </c>
      <c r="C328" s="5">
        <v>79</v>
      </c>
      <c r="D328" s="5">
        <v>7.4</v>
      </c>
      <c r="E328" s="5">
        <v>10.9</v>
      </c>
      <c r="F328" s="5">
        <v>18.399999999999999</v>
      </c>
      <c r="G328" s="5">
        <v>20.2</v>
      </c>
      <c r="H328" s="5">
        <v>993</v>
      </c>
      <c r="I328" s="5">
        <v>0</v>
      </c>
      <c r="J328" s="5">
        <v>0</v>
      </c>
      <c r="K328" s="5">
        <v>0</v>
      </c>
      <c r="L328" s="5">
        <v>0.5</v>
      </c>
      <c r="M328" s="5">
        <v>0.5</v>
      </c>
      <c r="N328">
        <v>119.1</v>
      </c>
      <c r="O328">
        <v>119.1</v>
      </c>
      <c r="P328">
        <v>9.6999999999999993</v>
      </c>
      <c r="Q328">
        <v>10.1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5"/>
      <c r="AM328" s="5"/>
      <c r="AN328" s="5"/>
      <c r="AQ328" s="5"/>
      <c r="AS328" s="5"/>
      <c r="AT328" s="5"/>
      <c r="AU328" s="5"/>
      <c r="AV328" s="5"/>
      <c r="AW328" s="5"/>
      <c r="BB328" s="55">
        <v>0.22152777777777799</v>
      </c>
    </row>
    <row r="329" spans="2:54" x14ac:dyDescent="0.25">
      <c r="B329" s="5">
        <v>11</v>
      </c>
      <c r="C329" s="5">
        <v>78</v>
      </c>
      <c r="D329" s="5">
        <v>7.3</v>
      </c>
      <c r="E329" s="5">
        <v>11</v>
      </c>
      <c r="F329" s="5">
        <v>5.4</v>
      </c>
      <c r="G329" s="5">
        <v>10.8</v>
      </c>
      <c r="H329" s="5">
        <v>993</v>
      </c>
      <c r="I329" s="5">
        <v>0</v>
      </c>
      <c r="J329" s="5">
        <v>0</v>
      </c>
      <c r="K329" s="5">
        <v>0</v>
      </c>
      <c r="L329" s="5">
        <v>0.5</v>
      </c>
      <c r="M329" s="5">
        <v>0.5</v>
      </c>
      <c r="N329">
        <v>119.1</v>
      </c>
      <c r="O329">
        <v>119.1</v>
      </c>
      <c r="P329">
        <v>9.6999999999999993</v>
      </c>
      <c r="Q329">
        <v>10.1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5"/>
      <c r="AM329" s="5"/>
      <c r="AN329" s="5"/>
      <c r="AQ329" s="5"/>
      <c r="AS329" s="5"/>
      <c r="AT329" s="5"/>
      <c r="AU329" s="5"/>
      <c r="AV329" s="5"/>
      <c r="AW329" s="5"/>
      <c r="BB329" s="55">
        <v>0.22222222222222199</v>
      </c>
    </row>
    <row r="330" spans="2:54" x14ac:dyDescent="0.25">
      <c r="B330" s="5">
        <v>11</v>
      </c>
      <c r="C330" s="5">
        <v>79</v>
      </c>
      <c r="D330" s="5">
        <v>7.5</v>
      </c>
      <c r="E330" s="5">
        <v>11</v>
      </c>
      <c r="F330" s="5">
        <v>2.9</v>
      </c>
      <c r="G330" s="5">
        <v>6.8</v>
      </c>
      <c r="H330" s="5">
        <v>993.2</v>
      </c>
      <c r="I330" s="5">
        <v>0</v>
      </c>
      <c r="J330" s="5">
        <v>0</v>
      </c>
      <c r="K330" s="5">
        <v>0</v>
      </c>
      <c r="L330" s="5">
        <v>0.5</v>
      </c>
      <c r="M330" s="5">
        <v>0.5</v>
      </c>
      <c r="N330">
        <v>119.1</v>
      </c>
      <c r="O330">
        <v>119.1</v>
      </c>
      <c r="P330">
        <v>9.6999999999999993</v>
      </c>
      <c r="Q330">
        <v>10.1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5"/>
      <c r="AM330" s="5"/>
      <c r="AN330" s="5"/>
      <c r="AQ330" s="5"/>
      <c r="AS330" s="5"/>
      <c r="AT330" s="5"/>
      <c r="AU330" s="5"/>
      <c r="AV330" s="5"/>
      <c r="AW330" s="5"/>
      <c r="BB330" s="55">
        <v>0.22291666666666701</v>
      </c>
    </row>
    <row r="331" spans="2:54" x14ac:dyDescent="0.25">
      <c r="B331" s="5">
        <v>10.9</v>
      </c>
      <c r="C331" s="5">
        <v>79</v>
      </c>
      <c r="D331" s="5">
        <v>7.4</v>
      </c>
      <c r="E331" s="5">
        <v>10.9</v>
      </c>
      <c r="F331" s="5">
        <v>8.3000000000000007</v>
      </c>
      <c r="G331" s="5">
        <v>10.8</v>
      </c>
      <c r="H331" s="5">
        <v>993.2</v>
      </c>
      <c r="I331" s="5">
        <v>0</v>
      </c>
      <c r="J331" s="5">
        <v>0</v>
      </c>
      <c r="K331" s="5">
        <v>0</v>
      </c>
      <c r="L331" s="5">
        <v>0.5</v>
      </c>
      <c r="M331" s="5">
        <v>0.5</v>
      </c>
      <c r="N331">
        <v>119.1</v>
      </c>
      <c r="O331">
        <v>119.1</v>
      </c>
      <c r="P331">
        <v>9.8000000000000007</v>
      </c>
      <c r="Q331">
        <v>10.1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5"/>
      <c r="AM331" s="5"/>
      <c r="AN331" s="5"/>
      <c r="AQ331" s="5"/>
      <c r="AS331" s="5"/>
      <c r="AT331" s="5"/>
      <c r="AU331" s="5"/>
      <c r="AV331" s="5"/>
      <c r="AW331" s="5"/>
      <c r="BB331" s="55">
        <v>0.22361111111111101</v>
      </c>
    </row>
    <row r="332" spans="2:54" x14ac:dyDescent="0.25">
      <c r="B332" s="5">
        <v>10.9</v>
      </c>
      <c r="C332" s="5">
        <v>79</v>
      </c>
      <c r="D332" s="5">
        <v>7.4</v>
      </c>
      <c r="E332" s="5">
        <v>10.9</v>
      </c>
      <c r="F332" s="5">
        <v>5</v>
      </c>
      <c r="G332" s="5">
        <v>7.6</v>
      </c>
      <c r="H332" s="5">
        <v>993.2</v>
      </c>
      <c r="I332" s="5">
        <v>0</v>
      </c>
      <c r="J332" s="5">
        <v>0</v>
      </c>
      <c r="K332" s="5">
        <v>0</v>
      </c>
      <c r="L332" s="5">
        <v>0.5</v>
      </c>
      <c r="M332" s="5">
        <v>0.5</v>
      </c>
      <c r="N332">
        <v>119.1</v>
      </c>
      <c r="O332">
        <v>119.1</v>
      </c>
      <c r="P332">
        <v>9.8000000000000007</v>
      </c>
      <c r="Q332">
        <v>10.199999999999999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5"/>
      <c r="AM332" s="5"/>
      <c r="AN332" s="5"/>
      <c r="AQ332" s="5"/>
      <c r="AS332" s="5"/>
      <c r="AT332" s="5"/>
      <c r="AU332" s="5"/>
      <c r="AV332" s="5"/>
      <c r="AW332" s="5"/>
      <c r="BB332" s="55">
        <v>0.22430555555555601</v>
      </c>
    </row>
    <row r="333" spans="2:54" x14ac:dyDescent="0.25">
      <c r="B333" s="5">
        <v>10.9</v>
      </c>
      <c r="C333" s="5">
        <v>79</v>
      </c>
      <c r="D333" s="5">
        <v>7.4</v>
      </c>
      <c r="E333" s="5">
        <v>10.9</v>
      </c>
      <c r="F333" s="5">
        <v>6.1</v>
      </c>
      <c r="G333" s="5">
        <v>8.6</v>
      </c>
      <c r="H333" s="5">
        <v>993.1</v>
      </c>
      <c r="I333" s="5">
        <v>0</v>
      </c>
      <c r="J333" s="5">
        <v>0</v>
      </c>
      <c r="K333" s="5">
        <v>0</v>
      </c>
      <c r="L333" s="5">
        <v>0.5</v>
      </c>
      <c r="M333" s="5">
        <v>0.5</v>
      </c>
      <c r="N333">
        <v>119.1</v>
      </c>
      <c r="O333">
        <v>119.1</v>
      </c>
      <c r="P333">
        <v>9.8000000000000007</v>
      </c>
      <c r="Q333">
        <v>10.199999999999999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5"/>
      <c r="AM333" s="5"/>
      <c r="AN333" s="5"/>
      <c r="AQ333" s="5"/>
      <c r="AS333" s="5"/>
      <c r="AT333" s="5"/>
      <c r="AU333" s="5"/>
      <c r="AV333" s="5"/>
      <c r="AW333" s="5"/>
      <c r="BB333" s="55">
        <v>0.22500000000000001</v>
      </c>
    </row>
    <row r="334" spans="2:54" x14ac:dyDescent="0.25">
      <c r="B334" s="5">
        <v>10.9</v>
      </c>
      <c r="C334" s="5">
        <v>79</v>
      </c>
      <c r="D334" s="5">
        <v>7.4</v>
      </c>
      <c r="E334" s="5">
        <v>10.9</v>
      </c>
      <c r="F334" s="5">
        <v>6.1</v>
      </c>
      <c r="G334" s="5">
        <v>8.3000000000000007</v>
      </c>
      <c r="H334" s="5">
        <v>993.1</v>
      </c>
      <c r="I334" s="5">
        <v>0</v>
      </c>
      <c r="J334" s="5">
        <v>0</v>
      </c>
      <c r="K334" s="5">
        <v>0</v>
      </c>
      <c r="L334" s="5">
        <v>0.5</v>
      </c>
      <c r="M334" s="5">
        <v>0.5</v>
      </c>
      <c r="N334">
        <v>119.1</v>
      </c>
      <c r="O334">
        <v>119.1</v>
      </c>
      <c r="P334">
        <v>9.8000000000000007</v>
      </c>
      <c r="Q334">
        <v>10.199999999999999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5"/>
      <c r="AM334" s="5"/>
      <c r="AN334" s="5"/>
      <c r="AQ334" s="5"/>
      <c r="AS334" s="5"/>
      <c r="AT334" s="5"/>
      <c r="AU334" s="5"/>
      <c r="AV334" s="5"/>
      <c r="AW334" s="5"/>
      <c r="BB334" s="55">
        <v>0.225694444444444</v>
      </c>
    </row>
    <row r="335" spans="2:54" x14ac:dyDescent="0.25">
      <c r="B335" s="5">
        <v>10.9</v>
      </c>
      <c r="C335" s="5">
        <v>79</v>
      </c>
      <c r="D335" s="5">
        <v>7.4</v>
      </c>
      <c r="E335" s="5">
        <v>10.9</v>
      </c>
      <c r="F335" s="5">
        <v>8.3000000000000007</v>
      </c>
      <c r="G335" s="5">
        <v>11.9</v>
      </c>
      <c r="H335" s="5">
        <v>993.2</v>
      </c>
      <c r="I335" s="5">
        <v>0</v>
      </c>
      <c r="J335" s="5">
        <v>0</v>
      </c>
      <c r="K335" s="5">
        <v>0</v>
      </c>
      <c r="L335" s="5">
        <v>0.5</v>
      </c>
      <c r="M335" s="5">
        <v>0.5</v>
      </c>
      <c r="N335">
        <v>119.1</v>
      </c>
      <c r="O335">
        <v>119.1</v>
      </c>
      <c r="P335">
        <v>9.8000000000000007</v>
      </c>
      <c r="Q335">
        <v>10.199999999999999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5"/>
      <c r="AM335" s="5"/>
      <c r="AN335" s="5"/>
      <c r="AQ335" s="5"/>
      <c r="AS335" s="5"/>
      <c r="AT335" s="5"/>
      <c r="AU335" s="5"/>
      <c r="AV335" s="5"/>
      <c r="AW335" s="5"/>
      <c r="BB335" s="55">
        <v>0.226388888888889</v>
      </c>
    </row>
    <row r="336" spans="2:54" x14ac:dyDescent="0.25">
      <c r="B336" s="5">
        <v>10.9</v>
      </c>
      <c r="C336" s="5">
        <v>79</v>
      </c>
      <c r="D336" s="5">
        <v>7.4</v>
      </c>
      <c r="E336" s="5">
        <v>10.9</v>
      </c>
      <c r="F336" s="5">
        <v>6.5</v>
      </c>
      <c r="G336" s="5">
        <v>11.9</v>
      </c>
      <c r="H336" s="5">
        <v>993.1</v>
      </c>
      <c r="I336" s="5">
        <v>0</v>
      </c>
      <c r="J336" s="5">
        <v>0</v>
      </c>
      <c r="K336" s="5">
        <v>0</v>
      </c>
      <c r="L336" s="5">
        <v>0.5</v>
      </c>
      <c r="M336" s="5">
        <v>0.5</v>
      </c>
      <c r="N336">
        <v>119.1</v>
      </c>
      <c r="O336">
        <v>119.1</v>
      </c>
      <c r="P336">
        <v>9.8000000000000007</v>
      </c>
      <c r="Q336">
        <v>10.199999999999999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5"/>
      <c r="AM336" s="5"/>
      <c r="AN336" s="5"/>
      <c r="AQ336" s="5"/>
      <c r="AS336" s="5"/>
      <c r="AT336" s="5"/>
      <c r="AU336" s="5"/>
      <c r="AV336" s="5"/>
      <c r="AW336" s="5"/>
      <c r="BB336" s="55">
        <v>0.227083333333333</v>
      </c>
    </row>
    <row r="337" spans="2:54" x14ac:dyDescent="0.25">
      <c r="B337" s="5">
        <v>10.9</v>
      </c>
      <c r="C337" s="5">
        <v>79</v>
      </c>
      <c r="D337" s="5">
        <v>7.4</v>
      </c>
      <c r="E337" s="5">
        <v>10.9</v>
      </c>
      <c r="F337" s="5">
        <v>15.5</v>
      </c>
      <c r="G337" s="5">
        <v>17.600000000000001</v>
      </c>
      <c r="H337" s="5">
        <v>993.2</v>
      </c>
      <c r="I337" s="5">
        <v>0</v>
      </c>
      <c r="J337" s="5">
        <v>0</v>
      </c>
      <c r="K337" s="5">
        <v>0</v>
      </c>
      <c r="L337" s="5">
        <v>0.5</v>
      </c>
      <c r="M337" s="5">
        <v>0.5</v>
      </c>
      <c r="N337">
        <v>119.1</v>
      </c>
      <c r="O337">
        <v>119.1</v>
      </c>
      <c r="P337">
        <v>9.8000000000000007</v>
      </c>
      <c r="Q337">
        <v>10.199999999999999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5"/>
      <c r="AM337" s="5"/>
      <c r="AN337" s="5"/>
      <c r="AQ337" s="5"/>
      <c r="AS337" s="5"/>
      <c r="AT337" s="5"/>
      <c r="AU337" s="5"/>
      <c r="AV337" s="5"/>
      <c r="AW337" s="5"/>
      <c r="BB337" s="55">
        <v>0.227777777777778</v>
      </c>
    </row>
    <row r="338" spans="2:54" x14ac:dyDescent="0.25">
      <c r="B338" s="5">
        <v>10.9</v>
      </c>
      <c r="C338" s="5">
        <v>79</v>
      </c>
      <c r="D338" s="5">
        <v>7.4</v>
      </c>
      <c r="E338" s="5">
        <v>10.9</v>
      </c>
      <c r="F338" s="5">
        <v>8.3000000000000007</v>
      </c>
      <c r="G338" s="5">
        <v>8.6</v>
      </c>
      <c r="H338" s="5">
        <v>993.3</v>
      </c>
      <c r="I338" s="5">
        <v>0</v>
      </c>
      <c r="J338" s="5">
        <v>0</v>
      </c>
      <c r="K338" s="5">
        <v>0</v>
      </c>
      <c r="L338" s="5">
        <v>0.5</v>
      </c>
      <c r="M338" s="5">
        <v>0.5</v>
      </c>
      <c r="N338">
        <v>119.1</v>
      </c>
      <c r="O338">
        <v>119.1</v>
      </c>
      <c r="P338">
        <v>9.8000000000000007</v>
      </c>
      <c r="Q338">
        <v>10.199999999999999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5"/>
      <c r="AM338" s="5"/>
      <c r="AN338" s="5"/>
      <c r="AQ338" s="5"/>
      <c r="AS338" s="5"/>
      <c r="AT338" s="5"/>
      <c r="AU338" s="5"/>
      <c r="AV338" s="5"/>
      <c r="AW338" s="5"/>
      <c r="BB338" s="55">
        <v>0.22847222222222199</v>
      </c>
    </row>
    <row r="339" spans="2:54" x14ac:dyDescent="0.25">
      <c r="B339" s="5">
        <v>10.9</v>
      </c>
      <c r="C339" s="5">
        <v>79</v>
      </c>
      <c r="D339" s="5">
        <v>7.4</v>
      </c>
      <c r="E339" s="5">
        <v>10.9</v>
      </c>
      <c r="F339" s="5">
        <v>4</v>
      </c>
      <c r="G339" s="5">
        <v>6.8</v>
      </c>
      <c r="H339" s="5">
        <v>993.2</v>
      </c>
      <c r="I339" s="5">
        <v>0</v>
      </c>
      <c r="J339" s="5">
        <v>0</v>
      </c>
      <c r="K339" s="5">
        <v>0</v>
      </c>
      <c r="L339" s="5">
        <v>0.5</v>
      </c>
      <c r="M339" s="5">
        <v>0.5</v>
      </c>
      <c r="N339">
        <v>119.1</v>
      </c>
      <c r="O339">
        <v>119.1</v>
      </c>
      <c r="P339">
        <v>9.8000000000000007</v>
      </c>
      <c r="Q339">
        <v>10.199999999999999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5"/>
      <c r="AM339" s="5"/>
      <c r="AN339" s="5"/>
      <c r="AQ339" s="5"/>
      <c r="AS339" s="5"/>
      <c r="AT339" s="5"/>
      <c r="AU339" s="5"/>
      <c r="AV339" s="5"/>
      <c r="AW339" s="5"/>
      <c r="BB339" s="55">
        <v>0.22916666666666699</v>
      </c>
    </row>
    <row r="340" spans="2:54" x14ac:dyDescent="0.25">
      <c r="B340" s="5">
        <v>10.9</v>
      </c>
      <c r="C340" s="5">
        <v>80</v>
      </c>
      <c r="D340" s="5">
        <v>7.6</v>
      </c>
      <c r="E340" s="5">
        <v>10.9</v>
      </c>
      <c r="F340" s="5">
        <v>9</v>
      </c>
      <c r="G340" s="5">
        <v>11.5</v>
      </c>
      <c r="H340" s="5">
        <v>993</v>
      </c>
      <c r="I340" s="5">
        <v>0</v>
      </c>
      <c r="J340" s="5">
        <v>0</v>
      </c>
      <c r="K340" s="5">
        <v>0</v>
      </c>
      <c r="L340" s="5">
        <v>0.5</v>
      </c>
      <c r="M340" s="5">
        <v>0.5</v>
      </c>
      <c r="N340">
        <v>119.1</v>
      </c>
      <c r="O340">
        <v>119.1</v>
      </c>
      <c r="P340">
        <v>9.8000000000000007</v>
      </c>
      <c r="Q340">
        <v>10.199999999999999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5"/>
      <c r="AM340" s="5"/>
      <c r="AN340" s="5"/>
      <c r="AQ340" s="5"/>
      <c r="AS340" s="5"/>
      <c r="AT340" s="5"/>
      <c r="AU340" s="5"/>
      <c r="AV340" s="5"/>
      <c r="AW340" s="5"/>
      <c r="BB340" s="55">
        <v>0.22986111111111099</v>
      </c>
    </row>
    <row r="341" spans="2:54" x14ac:dyDescent="0.25">
      <c r="B341" s="5">
        <v>10.9</v>
      </c>
      <c r="C341" s="5">
        <v>80</v>
      </c>
      <c r="D341" s="5">
        <v>7.6</v>
      </c>
      <c r="E341" s="5">
        <v>10.9</v>
      </c>
      <c r="F341" s="5">
        <v>5.4</v>
      </c>
      <c r="G341" s="5">
        <v>6.8</v>
      </c>
      <c r="H341" s="5">
        <v>993.1</v>
      </c>
      <c r="I341" s="5">
        <v>0</v>
      </c>
      <c r="J341" s="5">
        <v>0</v>
      </c>
      <c r="K341" s="5">
        <v>0</v>
      </c>
      <c r="L341" s="5">
        <v>0.5</v>
      </c>
      <c r="M341" s="5">
        <v>0.5</v>
      </c>
      <c r="N341">
        <v>119.1</v>
      </c>
      <c r="O341">
        <v>119.1</v>
      </c>
      <c r="P341">
        <v>9.8000000000000007</v>
      </c>
      <c r="Q341">
        <v>10.199999999999999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5"/>
      <c r="AM341" s="5"/>
      <c r="AN341" s="5"/>
      <c r="AQ341" s="5"/>
      <c r="AS341" s="5"/>
      <c r="AT341" s="5"/>
      <c r="AU341" s="5"/>
      <c r="AV341" s="5"/>
      <c r="AW341" s="5"/>
      <c r="BB341" s="55">
        <v>0.23055555555555601</v>
      </c>
    </row>
    <row r="342" spans="2:54" x14ac:dyDescent="0.25">
      <c r="B342" s="5">
        <v>10.8</v>
      </c>
      <c r="C342" s="5">
        <v>80</v>
      </c>
      <c r="D342" s="5">
        <v>7.5</v>
      </c>
      <c r="E342" s="5">
        <v>10.8</v>
      </c>
      <c r="F342" s="5">
        <v>7.2</v>
      </c>
      <c r="G342" s="5">
        <v>13</v>
      </c>
      <c r="H342" s="5">
        <v>993</v>
      </c>
      <c r="I342" s="5">
        <v>0</v>
      </c>
      <c r="J342" s="5">
        <v>0</v>
      </c>
      <c r="K342" s="5">
        <v>0</v>
      </c>
      <c r="L342" s="5">
        <v>0.5</v>
      </c>
      <c r="M342" s="5">
        <v>0.5</v>
      </c>
      <c r="N342">
        <v>119.1</v>
      </c>
      <c r="O342">
        <v>119.1</v>
      </c>
      <c r="P342">
        <v>9.8000000000000007</v>
      </c>
      <c r="Q342">
        <v>10.199999999999999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5"/>
      <c r="AM342" s="5"/>
      <c r="AN342" s="5"/>
      <c r="AQ342" s="5"/>
      <c r="AS342" s="5"/>
      <c r="AT342" s="5"/>
      <c r="AU342" s="5"/>
      <c r="AV342" s="5"/>
      <c r="AW342" s="5"/>
      <c r="BB342" s="55">
        <v>0.23125000000000001</v>
      </c>
    </row>
    <row r="343" spans="2:54" x14ac:dyDescent="0.25">
      <c r="B343" s="5">
        <v>10.8</v>
      </c>
      <c r="C343" s="5">
        <v>80</v>
      </c>
      <c r="D343" s="5">
        <v>7.5</v>
      </c>
      <c r="E343" s="5">
        <v>10.8</v>
      </c>
      <c r="F343" s="5">
        <v>3.2</v>
      </c>
      <c r="G343" s="5">
        <v>5.4</v>
      </c>
      <c r="H343" s="5">
        <v>993.2</v>
      </c>
      <c r="I343" s="5">
        <v>0</v>
      </c>
      <c r="J343" s="5">
        <v>0</v>
      </c>
      <c r="K343" s="5">
        <v>0</v>
      </c>
      <c r="L343" s="5">
        <v>0.5</v>
      </c>
      <c r="M343" s="5">
        <v>0.5</v>
      </c>
      <c r="N343">
        <v>119.1</v>
      </c>
      <c r="O343">
        <v>119.1</v>
      </c>
      <c r="P343">
        <v>9.8000000000000007</v>
      </c>
      <c r="Q343">
        <v>10.1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5"/>
      <c r="AM343" s="5"/>
      <c r="AN343" s="5"/>
      <c r="AQ343" s="5"/>
      <c r="AS343" s="5"/>
      <c r="AT343" s="5"/>
      <c r="AU343" s="5"/>
      <c r="AV343" s="5"/>
      <c r="AW343" s="5"/>
      <c r="BB343" s="55">
        <v>0.23194444444444401</v>
      </c>
    </row>
    <row r="344" spans="2:54" x14ac:dyDescent="0.25">
      <c r="B344" s="5">
        <v>10.8</v>
      </c>
      <c r="C344" s="5">
        <v>80</v>
      </c>
      <c r="D344" s="5">
        <v>7.5</v>
      </c>
      <c r="E344" s="5">
        <v>10.8</v>
      </c>
      <c r="F344" s="5">
        <v>5</v>
      </c>
      <c r="G344" s="5">
        <v>6.5</v>
      </c>
      <c r="H344" s="5">
        <v>993</v>
      </c>
      <c r="I344" s="5">
        <v>0</v>
      </c>
      <c r="J344" s="5">
        <v>0</v>
      </c>
      <c r="K344" s="5">
        <v>0</v>
      </c>
      <c r="L344" s="5">
        <v>0.5</v>
      </c>
      <c r="M344" s="5">
        <v>0.5</v>
      </c>
      <c r="N344">
        <v>119.1</v>
      </c>
      <c r="O344">
        <v>119.1</v>
      </c>
      <c r="P344">
        <v>9.8000000000000007</v>
      </c>
      <c r="Q344">
        <v>10.1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5"/>
      <c r="AM344" s="5"/>
      <c r="AN344" s="5"/>
      <c r="AQ344" s="5"/>
      <c r="AS344" s="5"/>
      <c r="AT344" s="5"/>
      <c r="AU344" s="5"/>
      <c r="AV344" s="5"/>
      <c r="AW344" s="5"/>
      <c r="BB344" s="55">
        <v>0.23263888888888901</v>
      </c>
    </row>
    <row r="345" spans="2:54" x14ac:dyDescent="0.25">
      <c r="B345" s="5">
        <v>10.7</v>
      </c>
      <c r="C345" s="5">
        <v>80</v>
      </c>
      <c r="D345" s="5">
        <v>7.4</v>
      </c>
      <c r="E345" s="5">
        <v>10.7</v>
      </c>
      <c r="F345" s="5">
        <v>2.5</v>
      </c>
      <c r="G345" s="5">
        <v>10.4</v>
      </c>
      <c r="H345" s="5">
        <v>993.2</v>
      </c>
      <c r="I345" s="5">
        <v>0</v>
      </c>
      <c r="J345" s="5">
        <v>0</v>
      </c>
      <c r="K345" s="5">
        <v>0</v>
      </c>
      <c r="L345" s="5">
        <v>0.5</v>
      </c>
      <c r="M345" s="5">
        <v>0.5</v>
      </c>
      <c r="N345">
        <v>119.1</v>
      </c>
      <c r="O345">
        <v>119.1</v>
      </c>
      <c r="P345">
        <v>9.6999999999999993</v>
      </c>
      <c r="Q345">
        <v>10.1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5"/>
      <c r="AM345" s="5"/>
      <c r="AN345" s="5"/>
      <c r="AQ345" s="5"/>
      <c r="AS345" s="5"/>
      <c r="AT345" s="5"/>
      <c r="AU345" s="5"/>
      <c r="AV345" s="5"/>
      <c r="AW345" s="5"/>
      <c r="BB345" s="55">
        <v>0.233333333333333</v>
      </c>
    </row>
    <row r="346" spans="2:54" x14ac:dyDescent="0.25">
      <c r="B346" s="5">
        <v>10.7</v>
      </c>
      <c r="C346" s="5">
        <v>80</v>
      </c>
      <c r="D346" s="5">
        <v>7.4</v>
      </c>
      <c r="E346" s="5">
        <v>10.7</v>
      </c>
      <c r="F346" s="5">
        <v>11.5</v>
      </c>
      <c r="G346" s="5">
        <v>13.3</v>
      </c>
      <c r="H346" s="5">
        <v>993.1</v>
      </c>
      <c r="I346" s="5">
        <v>0</v>
      </c>
      <c r="J346" s="5">
        <v>0</v>
      </c>
      <c r="K346" s="5">
        <v>0</v>
      </c>
      <c r="L346" s="5">
        <v>0.5</v>
      </c>
      <c r="M346" s="5">
        <v>0.5</v>
      </c>
      <c r="N346">
        <v>119.1</v>
      </c>
      <c r="O346">
        <v>119.1</v>
      </c>
      <c r="P346">
        <v>9.6999999999999993</v>
      </c>
      <c r="Q346">
        <v>10.1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5"/>
      <c r="AM346" s="5"/>
      <c r="AN346" s="5"/>
      <c r="AQ346" s="5"/>
      <c r="AS346" s="5"/>
      <c r="AT346" s="5"/>
      <c r="AU346" s="5"/>
      <c r="AV346" s="5"/>
      <c r="AW346" s="5"/>
      <c r="BB346" s="55">
        <v>0.234027777777778</v>
      </c>
    </row>
    <row r="347" spans="2:54" x14ac:dyDescent="0.25">
      <c r="B347" s="5">
        <v>10.7</v>
      </c>
      <c r="C347" s="5">
        <v>80</v>
      </c>
      <c r="D347" s="5">
        <v>7.4</v>
      </c>
      <c r="E347" s="5">
        <v>10.7</v>
      </c>
      <c r="F347" s="5">
        <v>5</v>
      </c>
      <c r="G347" s="5">
        <v>7.6</v>
      </c>
      <c r="H347" s="5">
        <v>993.2</v>
      </c>
      <c r="I347" s="5">
        <v>0</v>
      </c>
      <c r="J347" s="5">
        <v>0</v>
      </c>
      <c r="K347" s="5">
        <v>0</v>
      </c>
      <c r="L347" s="5">
        <v>0.5</v>
      </c>
      <c r="M347" s="5">
        <v>0.5</v>
      </c>
      <c r="N347">
        <v>119.1</v>
      </c>
      <c r="O347">
        <v>119.1</v>
      </c>
      <c r="P347">
        <v>9.6</v>
      </c>
      <c r="Q347">
        <v>10.1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5"/>
      <c r="AM347" s="5"/>
      <c r="AN347" s="5"/>
      <c r="AQ347" s="5"/>
      <c r="AS347" s="5"/>
      <c r="AT347" s="5"/>
      <c r="AU347" s="5"/>
      <c r="AV347" s="5"/>
      <c r="AW347" s="5"/>
      <c r="BB347" s="55">
        <v>0.234722222222222</v>
      </c>
    </row>
    <row r="348" spans="2:54" x14ac:dyDescent="0.25">
      <c r="B348" s="5">
        <v>10.7</v>
      </c>
      <c r="C348" s="5">
        <v>79</v>
      </c>
      <c r="D348" s="5">
        <v>7.2</v>
      </c>
      <c r="E348" s="5">
        <v>10.7</v>
      </c>
      <c r="F348" s="5">
        <v>4.3</v>
      </c>
      <c r="G348" s="5">
        <v>7.9</v>
      </c>
      <c r="H348" s="5">
        <v>993.2</v>
      </c>
      <c r="I348" s="5">
        <v>0</v>
      </c>
      <c r="J348" s="5">
        <v>0</v>
      </c>
      <c r="K348" s="5">
        <v>0</v>
      </c>
      <c r="L348" s="5">
        <v>0.5</v>
      </c>
      <c r="M348" s="5">
        <v>0.5</v>
      </c>
      <c r="N348">
        <v>119.1</v>
      </c>
      <c r="O348">
        <v>119.1</v>
      </c>
      <c r="P348">
        <v>9.6</v>
      </c>
      <c r="Q348">
        <v>10.1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5"/>
      <c r="AM348" s="5"/>
      <c r="AN348" s="5"/>
      <c r="AQ348" s="5"/>
      <c r="AS348" s="5"/>
      <c r="AT348" s="5"/>
      <c r="AU348" s="5"/>
      <c r="AV348" s="5"/>
      <c r="AW348" s="5"/>
      <c r="BB348" s="55">
        <v>0.235416666666667</v>
      </c>
    </row>
    <row r="349" spans="2:54" x14ac:dyDescent="0.25">
      <c r="B349" s="5">
        <v>10.7</v>
      </c>
      <c r="C349" s="5">
        <v>79</v>
      </c>
      <c r="D349" s="5">
        <v>7.2</v>
      </c>
      <c r="E349" s="5">
        <v>10.7</v>
      </c>
      <c r="F349" s="5">
        <v>7.6</v>
      </c>
      <c r="G349" s="5">
        <v>7.9</v>
      </c>
      <c r="H349" s="5">
        <v>993.1</v>
      </c>
      <c r="I349" s="5">
        <v>0</v>
      </c>
      <c r="J349" s="5">
        <v>0</v>
      </c>
      <c r="K349" s="5">
        <v>0</v>
      </c>
      <c r="L349" s="5">
        <v>0.5</v>
      </c>
      <c r="M349" s="5">
        <v>0.5</v>
      </c>
      <c r="N349">
        <v>119.1</v>
      </c>
      <c r="O349">
        <v>119.1</v>
      </c>
      <c r="P349">
        <v>9.6</v>
      </c>
      <c r="Q349">
        <v>10.1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5"/>
      <c r="AM349" s="5"/>
      <c r="AN349" s="5"/>
      <c r="AQ349" s="5"/>
      <c r="AS349" s="5"/>
      <c r="AT349" s="5"/>
      <c r="AU349" s="5"/>
      <c r="AV349" s="5"/>
      <c r="AW349" s="5"/>
      <c r="BB349" s="55">
        <v>0.23611111111111099</v>
      </c>
    </row>
    <row r="350" spans="2:54" x14ac:dyDescent="0.25">
      <c r="B350" s="5">
        <v>10.8</v>
      </c>
      <c r="C350" s="5">
        <v>79</v>
      </c>
      <c r="D350" s="5">
        <v>7.3</v>
      </c>
      <c r="E350" s="5">
        <v>10.8</v>
      </c>
      <c r="F350" s="5">
        <v>12.2</v>
      </c>
      <c r="G350" s="5">
        <v>12.2</v>
      </c>
      <c r="H350" s="5">
        <v>993.1</v>
      </c>
      <c r="I350" s="5">
        <v>0</v>
      </c>
      <c r="J350" s="5">
        <v>0</v>
      </c>
      <c r="K350" s="5">
        <v>0</v>
      </c>
      <c r="L350" s="5">
        <v>0.5</v>
      </c>
      <c r="M350" s="5">
        <v>0.5</v>
      </c>
      <c r="N350">
        <v>119.1</v>
      </c>
      <c r="O350">
        <v>119.1</v>
      </c>
      <c r="P350">
        <v>9.6</v>
      </c>
      <c r="Q350">
        <v>10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5"/>
      <c r="AM350" s="5"/>
      <c r="AN350" s="5"/>
      <c r="AQ350" s="5"/>
      <c r="AS350" s="5"/>
      <c r="AT350" s="5"/>
      <c r="AU350" s="5"/>
      <c r="AV350" s="5"/>
      <c r="AW350" s="5"/>
      <c r="BB350" s="55">
        <v>0.23680555555555599</v>
      </c>
    </row>
    <row r="351" spans="2:54" x14ac:dyDescent="0.25">
      <c r="B351" s="5">
        <v>10.8</v>
      </c>
      <c r="C351" s="5">
        <v>78</v>
      </c>
      <c r="D351" s="5">
        <v>7.1</v>
      </c>
      <c r="E351" s="5">
        <v>10.8</v>
      </c>
      <c r="F351" s="5">
        <v>5.8</v>
      </c>
      <c r="G351" s="5">
        <v>13.3</v>
      </c>
      <c r="H351" s="5">
        <v>993.2</v>
      </c>
      <c r="I351" s="5">
        <v>0</v>
      </c>
      <c r="J351" s="5">
        <v>0</v>
      </c>
      <c r="K351" s="5">
        <v>0</v>
      </c>
      <c r="L351" s="5">
        <v>0.5</v>
      </c>
      <c r="M351" s="5">
        <v>0.5</v>
      </c>
      <c r="N351">
        <v>119.1</v>
      </c>
      <c r="O351">
        <v>119.1</v>
      </c>
      <c r="P351">
        <v>9.5</v>
      </c>
      <c r="Q351">
        <v>10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5"/>
      <c r="AM351" s="5"/>
      <c r="AN351" s="5"/>
      <c r="AQ351" s="5"/>
      <c r="AS351" s="5"/>
      <c r="AT351" s="5"/>
      <c r="AU351" s="5"/>
      <c r="AV351" s="5"/>
      <c r="AW351" s="5"/>
      <c r="BB351" s="55">
        <v>0.23749999999999999</v>
      </c>
    </row>
    <row r="352" spans="2:54" x14ac:dyDescent="0.25">
      <c r="B352" s="5">
        <v>10.7</v>
      </c>
      <c r="C352" s="5">
        <v>78</v>
      </c>
      <c r="D352" s="5">
        <v>7</v>
      </c>
      <c r="E352" s="5">
        <v>10.7</v>
      </c>
      <c r="F352" s="5">
        <v>4.3</v>
      </c>
      <c r="G352" s="5">
        <v>6.5</v>
      </c>
      <c r="H352" s="5">
        <v>993.3</v>
      </c>
      <c r="I352" s="5">
        <v>0</v>
      </c>
      <c r="J352" s="5">
        <v>0</v>
      </c>
      <c r="K352" s="5">
        <v>0</v>
      </c>
      <c r="L352" s="5">
        <v>0.5</v>
      </c>
      <c r="M352" s="5">
        <v>0.5</v>
      </c>
      <c r="N352">
        <v>119.1</v>
      </c>
      <c r="O352">
        <v>119.1</v>
      </c>
      <c r="P352">
        <v>9.5</v>
      </c>
      <c r="Q352">
        <v>10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5"/>
      <c r="AM352" s="5"/>
      <c r="AN352" s="5"/>
      <c r="AQ352" s="5"/>
      <c r="AS352" s="5"/>
      <c r="AT352" s="5"/>
      <c r="AU352" s="5"/>
      <c r="AV352" s="5"/>
      <c r="AW352" s="5"/>
      <c r="BB352" s="55">
        <v>0.23819444444444399</v>
      </c>
    </row>
    <row r="353" spans="2:54" x14ac:dyDescent="0.25">
      <c r="B353" s="5">
        <v>10.7</v>
      </c>
      <c r="C353" s="5">
        <v>77</v>
      </c>
      <c r="D353" s="5">
        <v>6.8</v>
      </c>
      <c r="E353" s="5">
        <v>10.7</v>
      </c>
      <c r="F353" s="5">
        <v>13.3</v>
      </c>
      <c r="G353" s="5">
        <v>15.8</v>
      </c>
      <c r="H353" s="5">
        <v>993.4</v>
      </c>
      <c r="I353" s="5">
        <v>0</v>
      </c>
      <c r="J353" s="5">
        <v>0</v>
      </c>
      <c r="K353" s="5">
        <v>0</v>
      </c>
      <c r="L353" s="5">
        <v>0.5</v>
      </c>
      <c r="M353" s="5">
        <v>0.5</v>
      </c>
      <c r="N353">
        <v>119.1</v>
      </c>
      <c r="O353">
        <v>119.1</v>
      </c>
      <c r="P353">
        <v>9.5</v>
      </c>
      <c r="Q353">
        <v>10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5"/>
      <c r="AM353" s="5"/>
      <c r="AN353" s="5"/>
      <c r="AQ353" s="5"/>
      <c r="AS353" s="5"/>
      <c r="AT353" s="5"/>
      <c r="AU353" s="5"/>
      <c r="AV353" s="5"/>
      <c r="AW353" s="5"/>
      <c r="BB353" s="55">
        <v>0.23888888888888901</v>
      </c>
    </row>
    <row r="354" spans="2:54" x14ac:dyDescent="0.25">
      <c r="B354" s="5">
        <v>10.8</v>
      </c>
      <c r="C354" s="5">
        <v>77</v>
      </c>
      <c r="D354" s="5">
        <v>6.9</v>
      </c>
      <c r="E354" s="5">
        <v>10.8</v>
      </c>
      <c r="F354" s="5">
        <v>7.2</v>
      </c>
      <c r="G354" s="5">
        <v>14</v>
      </c>
      <c r="H354" s="5">
        <v>993.4</v>
      </c>
      <c r="I354" s="5">
        <v>0</v>
      </c>
      <c r="J354" s="5">
        <v>0</v>
      </c>
      <c r="K354" s="5">
        <v>0</v>
      </c>
      <c r="L354" s="5">
        <v>0.5</v>
      </c>
      <c r="M354" s="5">
        <v>0.5</v>
      </c>
      <c r="N354">
        <v>119.1</v>
      </c>
      <c r="O354">
        <v>119.1</v>
      </c>
      <c r="P354">
        <v>9.5</v>
      </c>
      <c r="Q354">
        <v>10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5"/>
      <c r="AM354" s="5"/>
      <c r="AN354" s="5"/>
      <c r="AQ354" s="5"/>
      <c r="AS354" s="5"/>
      <c r="AT354" s="5"/>
      <c r="AU354" s="5"/>
      <c r="AV354" s="5"/>
      <c r="AW354" s="5"/>
      <c r="BB354" s="55">
        <v>0.23958333333333301</v>
      </c>
    </row>
    <row r="355" spans="2:54" x14ac:dyDescent="0.25">
      <c r="B355" s="5">
        <v>10.8</v>
      </c>
      <c r="C355" s="5">
        <v>77</v>
      </c>
      <c r="D355" s="5">
        <v>6.9</v>
      </c>
      <c r="E355" s="5">
        <v>10.8</v>
      </c>
      <c r="F355" s="5">
        <v>3.2</v>
      </c>
      <c r="G355" s="5">
        <v>10.8</v>
      </c>
      <c r="H355" s="5">
        <v>993.3</v>
      </c>
      <c r="I355" s="5">
        <v>0</v>
      </c>
      <c r="J355" s="5">
        <v>0</v>
      </c>
      <c r="K355" s="5">
        <v>0</v>
      </c>
      <c r="L355" s="5">
        <v>0.5</v>
      </c>
      <c r="M355" s="5">
        <v>0.5</v>
      </c>
      <c r="N355">
        <v>119.1</v>
      </c>
      <c r="O355">
        <v>119.1</v>
      </c>
      <c r="P355">
        <v>9.5</v>
      </c>
      <c r="Q355">
        <v>10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5"/>
      <c r="AM355" s="5"/>
      <c r="AN355" s="5"/>
      <c r="AQ355" s="5"/>
      <c r="AS355" s="5"/>
      <c r="AT355" s="5"/>
      <c r="AU355" s="5"/>
      <c r="AV355" s="5"/>
      <c r="AW355" s="5"/>
      <c r="BB355" s="55">
        <v>0.24027777777777801</v>
      </c>
    </row>
    <row r="356" spans="2:54" x14ac:dyDescent="0.25">
      <c r="B356" s="5">
        <v>10.8</v>
      </c>
      <c r="C356" s="5">
        <v>77</v>
      </c>
      <c r="D356" s="5">
        <v>6.9</v>
      </c>
      <c r="E356" s="5">
        <v>10.8</v>
      </c>
      <c r="F356" s="5">
        <v>5</v>
      </c>
      <c r="G356" s="5">
        <v>8.3000000000000007</v>
      </c>
      <c r="H356" s="5">
        <v>993.6</v>
      </c>
      <c r="I356" s="5">
        <v>0</v>
      </c>
      <c r="J356" s="5">
        <v>0</v>
      </c>
      <c r="K356" s="5">
        <v>0</v>
      </c>
      <c r="L356" s="5">
        <v>0.5</v>
      </c>
      <c r="M356" s="5">
        <v>0.5</v>
      </c>
      <c r="N356">
        <v>119.1</v>
      </c>
      <c r="O356">
        <v>119.1</v>
      </c>
      <c r="P356">
        <v>9.5</v>
      </c>
      <c r="Q356">
        <v>10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5"/>
      <c r="AM356" s="5"/>
      <c r="AN356" s="5"/>
      <c r="AQ356" s="5"/>
      <c r="AS356" s="5"/>
      <c r="AT356" s="5"/>
      <c r="AU356" s="5"/>
      <c r="AV356" s="5"/>
      <c r="AW356" s="5"/>
      <c r="BB356" s="55">
        <v>0.240972222222222</v>
      </c>
    </row>
    <row r="357" spans="2:54" x14ac:dyDescent="0.25">
      <c r="B357" s="5">
        <v>10.8</v>
      </c>
      <c r="C357" s="5">
        <v>77</v>
      </c>
      <c r="D357" s="5">
        <v>6.9</v>
      </c>
      <c r="E357" s="5">
        <v>10.8</v>
      </c>
      <c r="F357" s="5">
        <v>4.3</v>
      </c>
      <c r="G357" s="5">
        <v>7.6</v>
      </c>
      <c r="H357" s="5">
        <v>993.5</v>
      </c>
      <c r="I357" s="5">
        <v>0</v>
      </c>
      <c r="J357" s="5">
        <v>0</v>
      </c>
      <c r="K357" s="5">
        <v>0</v>
      </c>
      <c r="L357" s="5">
        <v>0.5</v>
      </c>
      <c r="M357" s="5">
        <v>0.5</v>
      </c>
      <c r="N357">
        <v>119.1</v>
      </c>
      <c r="O357">
        <v>119.1</v>
      </c>
      <c r="P357">
        <v>9.5</v>
      </c>
      <c r="Q357">
        <v>9.9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5"/>
      <c r="AM357" s="5"/>
      <c r="AN357" s="5"/>
      <c r="AQ357" s="5"/>
      <c r="AS357" s="5"/>
      <c r="AT357" s="5"/>
      <c r="AU357" s="5"/>
      <c r="AV357" s="5"/>
      <c r="AW357" s="5"/>
      <c r="BB357" s="55">
        <v>0.241666666666667</v>
      </c>
    </row>
    <row r="358" spans="2:54" x14ac:dyDescent="0.25">
      <c r="B358" s="5">
        <v>10.8</v>
      </c>
      <c r="C358" s="5">
        <v>76</v>
      </c>
      <c r="D358" s="5">
        <v>6.7</v>
      </c>
      <c r="E358" s="5">
        <v>10.8</v>
      </c>
      <c r="F358" s="5">
        <v>12.6</v>
      </c>
      <c r="G358" s="5">
        <v>25.9</v>
      </c>
      <c r="H358" s="5">
        <v>993.5</v>
      </c>
      <c r="I358" s="5">
        <v>0</v>
      </c>
      <c r="J358" s="5">
        <v>0</v>
      </c>
      <c r="K358" s="5">
        <v>0</v>
      </c>
      <c r="L358" s="5">
        <v>0.5</v>
      </c>
      <c r="M358" s="5">
        <v>0.5</v>
      </c>
      <c r="N358">
        <v>119.1</v>
      </c>
      <c r="O358">
        <v>119.1</v>
      </c>
      <c r="P358">
        <v>9.5</v>
      </c>
      <c r="Q358">
        <v>9.9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5"/>
      <c r="AM358" s="5"/>
      <c r="AN358" s="5"/>
      <c r="AQ358" s="5"/>
      <c r="AS358" s="5"/>
      <c r="AT358" s="5"/>
      <c r="AU358" s="5"/>
      <c r="AV358" s="5"/>
      <c r="AW358" s="5"/>
      <c r="BB358" s="55">
        <v>0.242361111111111</v>
      </c>
    </row>
    <row r="359" spans="2:54" x14ac:dyDescent="0.25">
      <c r="B359" s="5">
        <v>10.9</v>
      </c>
      <c r="C359" s="5">
        <v>76</v>
      </c>
      <c r="D359" s="5">
        <v>6.8</v>
      </c>
      <c r="E359" s="5">
        <v>10.9</v>
      </c>
      <c r="F359" s="5">
        <v>5.8</v>
      </c>
      <c r="G359" s="5">
        <v>11.2</v>
      </c>
      <c r="H359" s="5">
        <v>993.5</v>
      </c>
      <c r="I359" s="5">
        <v>0</v>
      </c>
      <c r="J359" s="5">
        <v>0</v>
      </c>
      <c r="K359" s="5">
        <v>0</v>
      </c>
      <c r="L359" s="5">
        <v>0.5</v>
      </c>
      <c r="M359" s="5">
        <v>0.5</v>
      </c>
      <c r="N359">
        <v>119.1</v>
      </c>
      <c r="O359">
        <v>119.1</v>
      </c>
      <c r="P359">
        <v>9.4</v>
      </c>
      <c r="Q359">
        <v>9.9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5"/>
      <c r="AM359" s="5"/>
      <c r="AN359" s="5"/>
      <c r="AQ359" s="5"/>
      <c r="AS359" s="5"/>
      <c r="AT359" s="5"/>
      <c r="AU359" s="5"/>
      <c r="AV359" s="5"/>
      <c r="AW359" s="5"/>
      <c r="BB359" s="55">
        <v>0.243055555555556</v>
      </c>
    </row>
    <row r="360" spans="2:54" x14ac:dyDescent="0.25">
      <c r="B360" s="5">
        <v>10.9</v>
      </c>
      <c r="C360" s="5">
        <v>76</v>
      </c>
      <c r="D360" s="5">
        <v>6.8</v>
      </c>
      <c r="E360" s="5">
        <v>10.9</v>
      </c>
      <c r="F360" s="5">
        <v>6.1</v>
      </c>
      <c r="G360" s="5">
        <v>11.9</v>
      </c>
      <c r="H360" s="5">
        <v>993.8</v>
      </c>
      <c r="I360" s="5">
        <v>0</v>
      </c>
      <c r="J360" s="5">
        <v>0</v>
      </c>
      <c r="K360" s="5">
        <v>0</v>
      </c>
      <c r="L360" s="5">
        <v>0.5</v>
      </c>
      <c r="M360" s="5">
        <v>0.5</v>
      </c>
      <c r="N360">
        <v>119.1</v>
      </c>
      <c r="O360">
        <v>119.1</v>
      </c>
      <c r="P360">
        <v>9.5</v>
      </c>
      <c r="Q360">
        <v>9.9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5"/>
      <c r="AM360" s="5"/>
      <c r="AN360" s="5"/>
      <c r="AQ360" s="5"/>
      <c r="AS360" s="5"/>
      <c r="AT360" s="5"/>
      <c r="AU360" s="5"/>
      <c r="AV360" s="5"/>
      <c r="AW360" s="5"/>
      <c r="BB360" s="55">
        <v>0.24374999999999999</v>
      </c>
    </row>
    <row r="361" spans="2:54" x14ac:dyDescent="0.25">
      <c r="B361" s="5">
        <v>10.9</v>
      </c>
      <c r="C361" s="5">
        <v>76</v>
      </c>
      <c r="D361" s="5">
        <v>6.8</v>
      </c>
      <c r="E361" s="5">
        <v>10.9</v>
      </c>
      <c r="F361" s="5">
        <v>3.6</v>
      </c>
      <c r="G361" s="5">
        <v>14.4</v>
      </c>
      <c r="H361" s="5">
        <v>993.3</v>
      </c>
      <c r="I361" s="5">
        <v>0</v>
      </c>
      <c r="J361" s="5">
        <v>0</v>
      </c>
      <c r="K361" s="5">
        <v>0</v>
      </c>
      <c r="L361" s="5">
        <v>0.5</v>
      </c>
      <c r="M361" s="5">
        <v>0.5</v>
      </c>
      <c r="N361">
        <v>119.1</v>
      </c>
      <c r="O361">
        <v>119.1</v>
      </c>
      <c r="P361">
        <v>9.5</v>
      </c>
      <c r="Q361">
        <v>9.9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5"/>
      <c r="AM361" s="5"/>
      <c r="AN361" s="5"/>
      <c r="AQ361" s="5"/>
      <c r="AS361" s="5"/>
      <c r="AT361" s="5"/>
      <c r="AU361" s="5"/>
      <c r="AV361" s="5"/>
      <c r="AW361" s="5"/>
      <c r="BB361" s="55">
        <v>0.24444444444444399</v>
      </c>
    </row>
    <row r="362" spans="2:54" x14ac:dyDescent="0.25">
      <c r="B362" s="5">
        <v>10.9</v>
      </c>
      <c r="C362" s="5">
        <v>76</v>
      </c>
      <c r="D362" s="5">
        <v>6.8</v>
      </c>
      <c r="E362" s="5">
        <v>10.9</v>
      </c>
      <c r="F362" s="5">
        <v>12.2</v>
      </c>
      <c r="G362" s="5">
        <v>13</v>
      </c>
      <c r="H362" s="5">
        <v>993.5</v>
      </c>
      <c r="I362" s="5">
        <v>0</v>
      </c>
      <c r="J362" s="5">
        <v>0</v>
      </c>
      <c r="K362" s="5">
        <v>0</v>
      </c>
      <c r="L362" s="5">
        <v>0.5</v>
      </c>
      <c r="M362" s="5">
        <v>0.5</v>
      </c>
      <c r="N362">
        <v>119.1</v>
      </c>
      <c r="O362">
        <v>119.1</v>
      </c>
      <c r="P362">
        <v>9.5</v>
      </c>
      <c r="Q362">
        <v>9.9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5"/>
      <c r="AM362" s="5"/>
      <c r="AN362" s="5"/>
      <c r="AQ362" s="5"/>
      <c r="AS362" s="5"/>
      <c r="AT362" s="5"/>
      <c r="AU362" s="5"/>
      <c r="AV362" s="5"/>
      <c r="AW362" s="5"/>
      <c r="BB362" s="55">
        <v>0.24513888888888899</v>
      </c>
    </row>
    <row r="363" spans="2:54" x14ac:dyDescent="0.25">
      <c r="B363" s="5">
        <v>10.9</v>
      </c>
      <c r="C363" s="5">
        <v>76</v>
      </c>
      <c r="D363" s="5">
        <v>6.8</v>
      </c>
      <c r="E363" s="5">
        <v>10.9</v>
      </c>
      <c r="F363" s="5">
        <v>5.8</v>
      </c>
      <c r="G363" s="5">
        <v>6.5</v>
      </c>
      <c r="H363" s="5">
        <v>993.3</v>
      </c>
      <c r="I363" s="5">
        <v>0</v>
      </c>
      <c r="J363" s="5">
        <v>0</v>
      </c>
      <c r="K363" s="5">
        <v>0</v>
      </c>
      <c r="L363" s="5">
        <v>0.5</v>
      </c>
      <c r="M363" s="5">
        <v>0.5</v>
      </c>
      <c r="N363">
        <v>119.1</v>
      </c>
      <c r="O363">
        <v>119.1</v>
      </c>
      <c r="P363">
        <v>9.5</v>
      </c>
      <c r="Q363">
        <v>9.9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5"/>
      <c r="AM363" s="5"/>
      <c r="AN363" s="5"/>
      <c r="AQ363" s="5"/>
      <c r="AS363" s="5"/>
      <c r="AT363" s="5"/>
      <c r="AU363" s="5"/>
      <c r="AV363" s="5"/>
      <c r="AW363" s="5"/>
      <c r="BB363" s="55">
        <v>0.24583333333333299</v>
      </c>
    </row>
    <row r="364" spans="2:54" x14ac:dyDescent="0.25">
      <c r="B364" s="5">
        <v>10.9</v>
      </c>
      <c r="C364" s="5">
        <v>75</v>
      </c>
      <c r="D364" s="5">
        <v>6.6</v>
      </c>
      <c r="E364" s="5">
        <v>10.9</v>
      </c>
      <c r="F364" s="5">
        <v>12.2</v>
      </c>
      <c r="G364" s="5">
        <v>14</v>
      </c>
      <c r="H364" s="5">
        <v>993.4</v>
      </c>
      <c r="I364" s="5">
        <v>0</v>
      </c>
      <c r="J364" s="5">
        <v>0</v>
      </c>
      <c r="K364" s="5">
        <v>0</v>
      </c>
      <c r="L364" s="5">
        <v>0.5</v>
      </c>
      <c r="M364" s="5">
        <v>0.5</v>
      </c>
      <c r="N364">
        <v>119.1</v>
      </c>
      <c r="O364">
        <v>119.1</v>
      </c>
      <c r="P364">
        <v>9.5</v>
      </c>
      <c r="Q364">
        <v>9.9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5"/>
      <c r="AM364" s="5"/>
      <c r="AN364" s="5"/>
      <c r="AQ364" s="5"/>
      <c r="AS364" s="5"/>
      <c r="AT364" s="5"/>
      <c r="AU364" s="5"/>
      <c r="AV364" s="5"/>
      <c r="AW364" s="5"/>
      <c r="BB364" s="55">
        <v>0.24652777777777801</v>
      </c>
    </row>
    <row r="365" spans="2:54" x14ac:dyDescent="0.25">
      <c r="B365" s="5">
        <v>10.9</v>
      </c>
      <c r="C365" s="5">
        <v>75</v>
      </c>
      <c r="D365" s="5">
        <v>6.6</v>
      </c>
      <c r="E365" s="5">
        <v>10.9</v>
      </c>
      <c r="F365" s="5">
        <v>4.3</v>
      </c>
      <c r="G365" s="5">
        <v>8.6</v>
      </c>
      <c r="H365" s="5">
        <v>993.5</v>
      </c>
      <c r="I365" s="5">
        <v>0</v>
      </c>
      <c r="J365" s="5">
        <v>0</v>
      </c>
      <c r="K365" s="5">
        <v>0</v>
      </c>
      <c r="L365" s="5">
        <v>0.5</v>
      </c>
      <c r="M365" s="5">
        <v>0.5</v>
      </c>
      <c r="N365">
        <v>119.1</v>
      </c>
      <c r="O365">
        <v>119.1</v>
      </c>
      <c r="P365">
        <v>9.5</v>
      </c>
      <c r="Q365">
        <v>10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5"/>
      <c r="AM365" s="5"/>
      <c r="AN365" s="5"/>
      <c r="AQ365" s="5"/>
      <c r="AS365" s="5"/>
      <c r="AT365" s="5"/>
      <c r="AU365" s="5"/>
      <c r="AV365" s="5"/>
      <c r="AW365" s="5"/>
      <c r="BB365" s="55">
        <v>0.24722222222222201</v>
      </c>
    </row>
    <row r="366" spans="2:54" x14ac:dyDescent="0.25">
      <c r="B366" s="5">
        <v>10.8</v>
      </c>
      <c r="C366" s="5">
        <v>75</v>
      </c>
      <c r="D366" s="5">
        <v>6.5</v>
      </c>
      <c r="E366" s="5">
        <v>10.8</v>
      </c>
      <c r="F366" s="5">
        <v>6.5</v>
      </c>
      <c r="G366" s="5">
        <v>9.6999999999999993</v>
      </c>
      <c r="H366" s="5">
        <v>993.2</v>
      </c>
      <c r="I366" s="5">
        <v>0</v>
      </c>
      <c r="J366" s="5">
        <v>0</v>
      </c>
      <c r="K366" s="5">
        <v>0</v>
      </c>
      <c r="L366" s="5">
        <v>0.5</v>
      </c>
      <c r="M366" s="5">
        <v>0.5</v>
      </c>
      <c r="N366">
        <v>119.1</v>
      </c>
      <c r="O366">
        <v>119.1</v>
      </c>
      <c r="P366">
        <v>9.5</v>
      </c>
      <c r="Q366">
        <v>9.9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5"/>
      <c r="AM366" s="5"/>
      <c r="AN366" s="5"/>
      <c r="AQ366" s="5"/>
      <c r="AS366" s="5"/>
      <c r="AT366" s="5"/>
      <c r="AU366" s="5"/>
      <c r="AV366" s="5"/>
      <c r="AW366" s="5"/>
      <c r="BB366" s="55">
        <v>0.24791666666666701</v>
      </c>
    </row>
    <row r="367" spans="2:54" x14ac:dyDescent="0.25">
      <c r="B367" s="5">
        <v>10.8</v>
      </c>
      <c r="C367" s="5">
        <v>75</v>
      </c>
      <c r="D367" s="5">
        <v>6.5</v>
      </c>
      <c r="E367" s="5">
        <v>10.8</v>
      </c>
      <c r="F367" s="5">
        <v>3.2</v>
      </c>
      <c r="G367" s="5">
        <v>14.8</v>
      </c>
      <c r="H367" s="5">
        <v>993.5</v>
      </c>
      <c r="I367" s="5">
        <v>0</v>
      </c>
      <c r="J367" s="5">
        <v>0</v>
      </c>
      <c r="K367" s="5">
        <v>0</v>
      </c>
      <c r="L367" s="5">
        <v>0.5</v>
      </c>
      <c r="M367" s="5">
        <v>0.5</v>
      </c>
      <c r="N367">
        <v>119.1</v>
      </c>
      <c r="O367">
        <v>119.1</v>
      </c>
      <c r="P367">
        <v>9.5</v>
      </c>
      <c r="Q367">
        <v>9.9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5"/>
      <c r="AM367" s="5"/>
      <c r="AN367" s="5"/>
      <c r="AQ367" s="5"/>
      <c r="AS367" s="5"/>
      <c r="AT367" s="5"/>
      <c r="AU367" s="5"/>
      <c r="AV367" s="5"/>
      <c r="AW367" s="5"/>
      <c r="BB367" s="55">
        <v>0.24861111111111101</v>
      </c>
    </row>
    <row r="368" spans="2:54" x14ac:dyDescent="0.25">
      <c r="B368" s="5">
        <v>10.9</v>
      </c>
      <c r="C368" s="5">
        <v>75</v>
      </c>
      <c r="D368" s="5">
        <v>6.6</v>
      </c>
      <c r="E368" s="5">
        <v>10.9</v>
      </c>
      <c r="F368" s="5">
        <v>7.2</v>
      </c>
      <c r="G368" s="5">
        <v>12.6</v>
      </c>
      <c r="H368" s="5">
        <v>993.6</v>
      </c>
      <c r="I368" s="5">
        <v>0</v>
      </c>
      <c r="J368" s="5">
        <v>0</v>
      </c>
      <c r="K368" s="5">
        <v>0</v>
      </c>
      <c r="L368" s="5">
        <v>0.5</v>
      </c>
      <c r="M368" s="5">
        <v>0.5</v>
      </c>
      <c r="N368">
        <v>119.1</v>
      </c>
      <c r="O368">
        <v>119.1</v>
      </c>
      <c r="P368">
        <v>9.5</v>
      </c>
      <c r="Q368">
        <v>9.9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5"/>
      <c r="AM368" s="5"/>
      <c r="AN368" s="5"/>
      <c r="AQ368" s="5"/>
      <c r="AS368" s="5"/>
      <c r="AT368" s="5"/>
      <c r="AU368" s="5"/>
      <c r="AV368" s="5"/>
      <c r="AW368" s="5"/>
      <c r="BB368" s="55">
        <v>0.249305555555556</v>
      </c>
    </row>
    <row r="369" spans="2:54" x14ac:dyDescent="0.25">
      <c r="B369" s="5">
        <v>10.9</v>
      </c>
      <c r="C369" s="5">
        <v>75</v>
      </c>
      <c r="D369" s="5">
        <v>6.6</v>
      </c>
      <c r="E369" s="5">
        <v>10.9</v>
      </c>
      <c r="F369" s="5">
        <v>6.1</v>
      </c>
      <c r="G369" s="5">
        <v>10.8</v>
      </c>
      <c r="H369" s="5">
        <v>993.5</v>
      </c>
      <c r="I369" s="5">
        <v>0</v>
      </c>
      <c r="J369" s="5">
        <v>0</v>
      </c>
      <c r="K369" s="5">
        <v>0</v>
      </c>
      <c r="L369" s="5">
        <v>0.5</v>
      </c>
      <c r="M369" s="5">
        <v>0.5</v>
      </c>
      <c r="N369">
        <v>119.1</v>
      </c>
      <c r="O369">
        <v>119.1</v>
      </c>
      <c r="P369">
        <v>9.5</v>
      </c>
      <c r="Q369">
        <v>9.9</v>
      </c>
      <c r="R369" s="54">
        <v>0.25</v>
      </c>
      <c r="T369" s="93">
        <f>MAX($P369,$Q369)</f>
        <v>9.9</v>
      </c>
      <c r="U369" s="96">
        <f>(T369-B369)-2</f>
        <v>-3</v>
      </c>
      <c r="V369" s="92" t="str">
        <f t="shared" si="7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5"/>
      <c r="AM369" s="5"/>
      <c r="AN369" s="5"/>
      <c r="AQ369" s="5"/>
      <c r="AS369" s="5"/>
      <c r="AT369" s="5"/>
      <c r="AU369" s="5"/>
      <c r="AV369" s="5"/>
      <c r="AW369" s="5"/>
      <c r="BB369" s="55">
        <v>0.25</v>
      </c>
    </row>
    <row r="370" spans="2:54" x14ac:dyDescent="0.25">
      <c r="B370" s="5">
        <v>10.9</v>
      </c>
      <c r="C370" s="5">
        <v>75</v>
      </c>
      <c r="D370" s="5">
        <v>6.6</v>
      </c>
      <c r="E370" s="5">
        <v>10.9</v>
      </c>
      <c r="F370" s="5">
        <v>6.5</v>
      </c>
      <c r="G370" s="5">
        <v>13.3</v>
      </c>
      <c r="H370" s="5">
        <v>993.6</v>
      </c>
      <c r="I370" s="5">
        <v>0</v>
      </c>
      <c r="J370" s="5">
        <v>0</v>
      </c>
      <c r="K370" s="5">
        <v>0</v>
      </c>
      <c r="L370" s="5">
        <v>0.5</v>
      </c>
      <c r="M370" s="5">
        <v>0.5</v>
      </c>
      <c r="N370">
        <v>119.1</v>
      </c>
      <c r="O370">
        <v>119.1</v>
      </c>
      <c r="P370">
        <v>9.5</v>
      </c>
      <c r="Q370">
        <v>9.9</v>
      </c>
      <c r="R370" s="54">
        <v>0.250694444444444</v>
      </c>
      <c r="T370" s="93">
        <f>MAX($P370,$Q370)</f>
        <v>9.9</v>
      </c>
      <c r="U370" s="96">
        <f>(T370-B370)-2</f>
        <v>-3</v>
      </c>
      <c r="V370" s="92" t="str">
        <f t="shared" si="7"/>
        <v/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5"/>
      <c r="AM370" s="5"/>
      <c r="AN370" s="5"/>
      <c r="AQ370" s="5"/>
      <c r="AS370" s="5"/>
      <c r="AT370" s="5"/>
      <c r="AU370" s="5"/>
      <c r="AV370" s="5"/>
      <c r="AW370" s="5"/>
      <c r="BB370" s="55">
        <v>0.250694444444444</v>
      </c>
    </row>
    <row r="371" spans="2:54" x14ac:dyDescent="0.25">
      <c r="B371" s="5">
        <v>10.9</v>
      </c>
      <c r="C371" s="5">
        <v>75</v>
      </c>
      <c r="D371" s="5">
        <v>6.6</v>
      </c>
      <c r="E371" s="5">
        <v>10.9</v>
      </c>
      <c r="F371" s="5">
        <v>22.7</v>
      </c>
      <c r="G371" s="5">
        <v>26.3</v>
      </c>
      <c r="H371" s="5">
        <v>993.5</v>
      </c>
      <c r="I371" s="5">
        <v>0</v>
      </c>
      <c r="J371" s="5">
        <v>0</v>
      </c>
      <c r="K371" s="5">
        <v>0</v>
      </c>
      <c r="L371" s="5">
        <v>0.5</v>
      </c>
      <c r="M371" s="5">
        <v>0.5</v>
      </c>
      <c r="N371">
        <v>119.1</v>
      </c>
      <c r="O371">
        <v>119.1</v>
      </c>
      <c r="P371">
        <v>9.5</v>
      </c>
      <c r="Q371">
        <v>9.9</v>
      </c>
      <c r="R371" s="54">
        <v>0.25138888888888899</v>
      </c>
      <c r="T371" s="93">
        <f t="shared" ref="T371:T433" si="9">MAX($P371,$Q371)</f>
        <v>9.9</v>
      </c>
      <c r="U371" s="96">
        <f t="shared" ref="U371:U434" si="10">(T371-B371)-2</f>
        <v>-3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5"/>
      <c r="AM371" s="5"/>
      <c r="AN371" s="5"/>
      <c r="AQ371" s="5"/>
      <c r="AS371" s="5"/>
      <c r="AT371" s="5"/>
      <c r="AU371" s="5"/>
      <c r="AV371" s="5"/>
      <c r="AW371" s="5"/>
      <c r="BB371" s="55">
        <v>0.25138888888888899</v>
      </c>
    </row>
    <row r="372" spans="2:54" x14ac:dyDescent="0.25">
      <c r="B372" s="5">
        <v>10.9</v>
      </c>
      <c r="C372" s="5">
        <v>75</v>
      </c>
      <c r="D372" s="5">
        <v>6.6</v>
      </c>
      <c r="E372" s="5">
        <v>10.9</v>
      </c>
      <c r="F372" s="5">
        <v>7.6</v>
      </c>
      <c r="G372" s="5">
        <v>14</v>
      </c>
      <c r="H372" s="5">
        <v>993.7</v>
      </c>
      <c r="I372" s="5">
        <v>0</v>
      </c>
      <c r="J372" s="5">
        <v>0</v>
      </c>
      <c r="K372" s="5">
        <v>0</v>
      </c>
      <c r="L372" s="5">
        <v>0.5</v>
      </c>
      <c r="M372" s="5">
        <v>0.5</v>
      </c>
      <c r="N372">
        <v>119.1</v>
      </c>
      <c r="O372">
        <v>119.1</v>
      </c>
      <c r="P372">
        <v>9.5</v>
      </c>
      <c r="Q372">
        <v>9.9</v>
      </c>
      <c r="R372" s="54">
        <v>0.25208333333333299</v>
      </c>
      <c r="T372" s="93">
        <f t="shared" si="9"/>
        <v>9.9</v>
      </c>
      <c r="U372" s="96">
        <f t="shared" si="10"/>
        <v>-3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5"/>
      <c r="AM372" s="5"/>
      <c r="AN372" s="5"/>
      <c r="AQ372" s="5"/>
      <c r="AS372" s="5"/>
      <c r="AT372" s="5"/>
      <c r="AU372" s="5"/>
      <c r="AV372" s="5"/>
      <c r="AW372" s="5"/>
      <c r="BB372" s="55">
        <v>0.25208333333333299</v>
      </c>
    </row>
    <row r="373" spans="2:54" x14ac:dyDescent="0.25">
      <c r="B373" s="5">
        <v>10.9</v>
      </c>
      <c r="C373" s="5">
        <v>75</v>
      </c>
      <c r="D373" s="5">
        <v>6.6</v>
      </c>
      <c r="E373" s="5">
        <v>10.9</v>
      </c>
      <c r="F373" s="5">
        <v>8.3000000000000007</v>
      </c>
      <c r="G373" s="5">
        <v>13.7</v>
      </c>
      <c r="H373" s="5">
        <v>993.7</v>
      </c>
      <c r="I373" s="5">
        <v>0</v>
      </c>
      <c r="J373" s="5">
        <v>0</v>
      </c>
      <c r="K373" s="5">
        <v>0</v>
      </c>
      <c r="L373" s="5">
        <v>0.5</v>
      </c>
      <c r="M373" s="5">
        <v>0.5</v>
      </c>
      <c r="N373">
        <v>119.1</v>
      </c>
      <c r="O373">
        <v>119.1</v>
      </c>
      <c r="P373">
        <v>9.5</v>
      </c>
      <c r="Q373">
        <v>9.9</v>
      </c>
      <c r="R373" s="54">
        <v>0.25277777777777799</v>
      </c>
      <c r="T373" s="93">
        <f t="shared" si="9"/>
        <v>9.9</v>
      </c>
      <c r="U373" s="96">
        <f t="shared" si="10"/>
        <v>-3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5"/>
      <c r="AM373" s="5"/>
      <c r="AN373" s="5"/>
      <c r="AQ373" s="5"/>
      <c r="AS373" s="5"/>
      <c r="AT373" s="5"/>
      <c r="AU373" s="5"/>
      <c r="AV373" s="5"/>
      <c r="AW373" s="5"/>
      <c r="BB373" s="55">
        <v>0.25277777777777799</v>
      </c>
    </row>
    <row r="374" spans="2:54" x14ac:dyDescent="0.25">
      <c r="B374" s="5">
        <v>10.8</v>
      </c>
      <c r="C374" s="5">
        <v>75</v>
      </c>
      <c r="D374" s="5">
        <v>6.5</v>
      </c>
      <c r="E374" s="5">
        <v>10.8</v>
      </c>
      <c r="F374" s="5">
        <v>5.8</v>
      </c>
      <c r="G374" s="5">
        <v>11.2</v>
      </c>
      <c r="H374" s="5">
        <v>993.6</v>
      </c>
      <c r="I374" s="5">
        <v>0</v>
      </c>
      <c r="J374" s="5">
        <v>0</v>
      </c>
      <c r="K374" s="5">
        <v>0</v>
      </c>
      <c r="L374" s="5">
        <v>0.5</v>
      </c>
      <c r="M374" s="5">
        <v>0.5</v>
      </c>
      <c r="N374">
        <v>119.1</v>
      </c>
      <c r="O374">
        <v>119.1</v>
      </c>
      <c r="P374">
        <v>9.5</v>
      </c>
      <c r="Q374">
        <v>9.9</v>
      </c>
      <c r="R374" s="54">
        <v>0.25347222222222199</v>
      </c>
      <c r="T374" s="93">
        <f t="shared" si="9"/>
        <v>9.9</v>
      </c>
      <c r="U374" s="96">
        <f t="shared" si="10"/>
        <v>-2.9000000000000004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5"/>
      <c r="AM374" s="5"/>
      <c r="AN374" s="5"/>
      <c r="AQ374" s="5"/>
      <c r="AS374" s="5"/>
      <c r="AT374" s="5"/>
      <c r="AU374" s="5"/>
      <c r="AV374" s="5"/>
      <c r="AW374" s="5"/>
      <c r="BB374" s="55">
        <v>0.25347222222222199</v>
      </c>
    </row>
    <row r="375" spans="2:54" x14ac:dyDescent="0.25">
      <c r="B375" s="5">
        <v>10.7</v>
      </c>
      <c r="C375" s="5">
        <v>76</v>
      </c>
      <c r="D375" s="5">
        <v>6.6</v>
      </c>
      <c r="E375" s="5">
        <v>10.7</v>
      </c>
      <c r="F375" s="5">
        <v>4</v>
      </c>
      <c r="G375" s="5">
        <v>9</v>
      </c>
      <c r="H375" s="5">
        <v>993.6</v>
      </c>
      <c r="I375" s="5">
        <v>0</v>
      </c>
      <c r="J375" s="5">
        <v>0</v>
      </c>
      <c r="K375" s="5">
        <v>0</v>
      </c>
      <c r="L375" s="5">
        <v>0.5</v>
      </c>
      <c r="M375" s="5">
        <v>0.5</v>
      </c>
      <c r="N375">
        <v>119.1</v>
      </c>
      <c r="O375">
        <v>119.1</v>
      </c>
      <c r="P375">
        <v>9.5</v>
      </c>
      <c r="Q375">
        <v>9.9</v>
      </c>
      <c r="R375" s="54">
        <v>0.25416666666666698</v>
      </c>
      <c r="T375" s="93">
        <f t="shared" si="9"/>
        <v>9.9</v>
      </c>
      <c r="U375" s="96">
        <f t="shared" si="10"/>
        <v>-2.7999999999999989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5"/>
      <c r="AM375" s="5"/>
      <c r="AN375" s="5"/>
      <c r="AQ375" s="5"/>
      <c r="AS375" s="5"/>
      <c r="AT375" s="5"/>
      <c r="AU375" s="5"/>
      <c r="AV375" s="5"/>
      <c r="AW375" s="5"/>
      <c r="BB375" s="55">
        <v>0.25416666666666698</v>
      </c>
    </row>
    <row r="376" spans="2:54" x14ac:dyDescent="0.25">
      <c r="B376" s="5">
        <v>10.7</v>
      </c>
      <c r="C376" s="5">
        <v>76</v>
      </c>
      <c r="D376" s="5">
        <v>6.6</v>
      </c>
      <c r="E376" s="5">
        <v>10.7</v>
      </c>
      <c r="F376" s="5">
        <v>6.1</v>
      </c>
      <c r="G376" s="5">
        <v>7.6</v>
      </c>
      <c r="H376" s="5">
        <v>993.5</v>
      </c>
      <c r="I376" s="5">
        <v>0</v>
      </c>
      <c r="J376" s="5">
        <v>0</v>
      </c>
      <c r="K376" s="5">
        <v>0</v>
      </c>
      <c r="L376" s="5">
        <v>0.5</v>
      </c>
      <c r="M376" s="5">
        <v>0.5</v>
      </c>
      <c r="N376">
        <v>119.1</v>
      </c>
      <c r="O376">
        <v>119.1</v>
      </c>
      <c r="P376">
        <v>9.5</v>
      </c>
      <c r="Q376">
        <v>9.9</v>
      </c>
      <c r="R376" s="54">
        <v>0.25486111111111098</v>
      </c>
      <c r="T376" s="93">
        <f t="shared" si="9"/>
        <v>9.9</v>
      </c>
      <c r="U376" s="96">
        <f t="shared" si="10"/>
        <v>-2.7999999999999989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5"/>
      <c r="AM376" s="5"/>
      <c r="AN376" s="5"/>
      <c r="AQ376" s="5"/>
      <c r="AS376" s="5"/>
      <c r="AT376" s="5"/>
      <c r="AU376" s="5"/>
      <c r="AV376" s="5"/>
      <c r="AW376" s="5"/>
      <c r="BB376" s="55">
        <v>0.25486111111111098</v>
      </c>
    </row>
    <row r="377" spans="2:54" x14ac:dyDescent="0.25">
      <c r="B377" s="5">
        <v>10.6</v>
      </c>
      <c r="C377" s="5">
        <v>76</v>
      </c>
      <c r="D377" s="5">
        <v>6.5</v>
      </c>
      <c r="E377" s="5">
        <v>10.6</v>
      </c>
      <c r="F377" s="5">
        <v>4.7</v>
      </c>
      <c r="G377" s="5">
        <v>10.8</v>
      </c>
      <c r="H377" s="5">
        <v>993.5</v>
      </c>
      <c r="I377" s="5">
        <v>0</v>
      </c>
      <c r="J377" s="5">
        <v>0</v>
      </c>
      <c r="K377" s="5">
        <v>0</v>
      </c>
      <c r="L377" s="5">
        <v>0.5</v>
      </c>
      <c r="M377" s="5">
        <v>0.5</v>
      </c>
      <c r="N377">
        <v>119.1</v>
      </c>
      <c r="O377">
        <v>119.1</v>
      </c>
      <c r="P377">
        <v>9.5</v>
      </c>
      <c r="Q377">
        <v>9.9</v>
      </c>
      <c r="R377" s="54">
        <v>0.25555555555555598</v>
      </c>
      <c r="T377" s="93">
        <f t="shared" si="9"/>
        <v>9.9</v>
      </c>
      <c r="U377" s="96">
        <f t="shared" si="10"/>
        <v>-2.6999999999999993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5"/>
      <c r="AM377" s="5"/>
      <c r="AN377" s="5"/>
      <c r="AQ377" s="5"/>
      <c r="AS377" s="5"/>
      <c r="AT377" s="5"/>
      <c r="AU377" s="5"/>
      <c r="AV377" s="5"/>
      <c r="AW377" s="5"/>
      <c r="BB377" s="55">
        <v>0.25555555555555598</v>
      </c>
    </row>
    <row r="378" spans="2:54" x14ac:dyDescent="0.25">
      <c r="B378" s="5">
        <v>10.6</v>
      </c>
      <c r="C378" s="5">
        <v>76</v>
      </c>
      <c r="D378" s="5">
        <v>6.5</v>
      </c>
      <c r="E378" s="5">
        <v>10.6</v>
      </c>
      <c r="F378" s="5">
        <v>1.8</v>
      </c>
      <c r="G378" s="5">
        <v>6.8</v>
      </c>
      <c r="H378" s="5">
        <v>993.5</v>
      </c>
      <c r="I378" s="5">
        <v>0</v>
      </c>
      <c r="J378" s="5">
        <v>0</v>
      </c>
      <c r="K378" s="5">
        <v>0</v>
      </c>
      <c r="L378" s="5">
        <v>0.5</v>
      </c>
      <c r="M378" s="5">
        <v>0.5</v>
      </c>
      <c r="N378">
        <v>119.1</v>
      </c>
      <c r="O378">
        <v>119.1</v>
      </c>
      <c r="P378">
        <v>9.5</v>
      </c>
      <c r="Q378">
        <v>9.9</v>
      </c>
      <c r="R378" s="54">
        <v>0.25624999999999998</v>
      </c>
      <c r="T378" s="93">
        <f t="shared" si="9"/>
        <v>9.9</v>
      </c>
      <c r="U378" s="96">
        <f t="shared" si="10"/>
        <v>-2.6999999999999993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5"/>
      <c r="AM378" s="5"/>
      <c r="AN378" s="5"/>
      <c r="AQ378" s="5"/>
      <c r="AS378" s="5"/>
      <c r="AT378" s="5"/>
      <c r="AU378" s="5"/>
      <c r="AV378" s="5"/>
      <c r="AW378" s="5"/>
      <c r="BB378" s="55">
        <v>0.25624999999999998</v>
      </c>
    </row>
    <row r="379" spans="2:54" x14ac:dyDescent="0.25">
      <c r="B379" s="5">
        <v>10.5</v>
      </c>
      <c r="C379" s="5">
        <v>76</v>
      </c>
      <c r="D379" s="5">
        <v>6.4</v>
      </c>
      <c r="E379" s="5">
        <v>10.5</v>
      </c>
      <c r="F379" s="5">
        <v>5</v>
      </c>
      <c r="G379" s="5">
        <v>6.5</v>
      </c>
      <c r="H379" s="5">
        <v>993.6</v>
      </c>
      <c r="I379" s="5">
        <v>0</v>
      </c>
      <c r="J379" s="5">
        <v>0</v>
      </c>
      <c r="K379" s="5">
        <v>0</v>
      </c>
      <c r="L379" s="5">
        <v>0.5</v>
      </c>
      <c r="M379" s="5">
        <v>0.5</v>
      </c>
      <c r="N379">
        <v>119.1</v>
      </c>
      <c r="O379">
        <v>119.1</v>
      </c>
      <c r="P379">
        <v>9.5</v>
      </c>
      <c r="Q379">
        <v>9.8000000000000007</v>
      </c>
      <c r="R379" s="54">
        <v>0.25694444444444398</v>
      </c>
      <c r="T379" s="93">
        <f t="shared" si="9"/>
        <v>9.8000000000000007</v>
      </c>
      <c r="U379" s="96">
        <f t="shared" si="10"/>
        <v>-2.6999999999999993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5"/>
      <c r="AM379" s="5"/>
      <c r="AN379" s="5"/>
      <c r="AQ379" s="5"/>
      <c r="AS379" s="5"/>
      <c r="AT379" s="5"/>
      <c r="AU379" s="5"/>
      <c r="AV379" s="5"/>
      <c r="AW379" s="5"/>
      <c r="BB379" s="55">
        <v>0.25694444444444398</v>
      </c>
    </row>
    <row r="380" spans="2:54" x14ac:dyDescent="0.25">
      <c r="B380" s="5">
        <v>10.4</v>
      </c>
      <c r="C380" s="5">
        <v>75</v>
      </c>
      <c r="D380" s="5">
        <v>6.2</v>
      </c>
      <c r="E380" s="5">
        <v>10.4</v>
      </c>
      <c r="F380" s="5">
        <v>4.3</v>
      </c>
      <c r="G380" s="5">
        <v>7.2</v>
      </c>
      <c r="H380" s="5">
        <v>993.3</v>
      </c>
      <c r="I380" s="5">
        <v>0</v>
      </c>
      <c r="J380" s="5">
        <v>0</v>
      </c>
      <c r="K380" s="5">
        <v>0</v>
      </c>
      <c r="L380" s="5">
        <v>0.5</v>
      </c>
      <c r="M380" s="5">
        <v>0.5</v>
      </c>
      <c r="N380">
        <v>119.1</v>
      </c>
      <c r="O380">
        <v>119.1</v>
      </c>
      <c r="P380">
        <v>9.4</v>
      </c>
      <c r="Q380">
        <v>9.8000000000000007</v>
      </c>
      <c r="R380" s="54">
        <v>0.25763888888888897</v>
      </c>
      <c r="T380" s="93">
        <f t="shared" si="9"/>
        <v>9.8000000000000007</v>
      </c>
      <c r="U380" s="96">
        <f t="shared" si="10"/>
        <v>-2.5999999999999996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5"/>
      <c r="AM380" s="5"/>
      <c r="AN380" s="5"/>
      <c r="AQ380" s="5"/>
      <c r="AS380" s="5"/>
      <c r="AT380" s="5"/>
      <c r="AU380" s="5"/>
      <c r="AV380" s="5"/>
      <c r="AW380" s="5"/>
      <c r="BB380" s="55">
        <v>0.25763888888888897</v>
      </c>
    </row>
    <row r="381" spans="2:54" x14ac:dyDescent="0.25">
      <c r="B381" s="5">
        <v>10.4</v>
      </c>
      <c r="C381" s="5">
        <v>75</v>
      </c>
      <c r="D381" s="5">
        <v>6.2</v>
      </c>
      <c r="E381" s="5">
        <v>10.4</v>
      </c>
      <c r="F381" s="5">
        <v>4.3</v>
      </c>
      <c r="G381" s="5">
        <v>5</v>
      </c>
      <c r="H381" s="5">
        <v>993.6</v>
      </c>
      <c r="I381" s="5">
        <v>0</v>
      </c>
      <c r="J381" s="5">
        <v>0</v>
      </c>
      <c r="K381" s="5">
        <v>0</v>
      </c>
      <c r="L381" s="5">
        <v>0.5</v>
      </c>
      <c r="M381" s="5">
        <v>0.5</v>
      </c>
      <c r="N381">
        <v>119.1</v>
      </c>
      <c r="O381">
        <v>119.1</v>
      </c>
      <c r="P381">
        <v>9.4</v>
      </c>
      <c r="Q381">
        <v>9.8000000000000007</v>
      </c>
      <c r="R381" s="54">
        <v>0.25833333333333303</v>
      </c>
      <c r="T381" s="93">
        <f t="shared" si="9"/>
        <v>9.8000000000000007</v>
      </c>
      <c r="U381" s="96">
        <f t="shared" si="10"/>
        <v>-2.5999999999999996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5"/>
      <c r="AM381" s="5"/>
      <c r="AN381" s="5"/>
      <c r="AQ381" s="5"/>
      <c r="AS381" s="5"/>
      <c r="AT381" s="5"/>
      <c r="AU381" s="5"/>
      <c r="AV381" s="5"/>
      <c r="AW381" s="5"/>
      <c r="BB381" s="55">
        <v>0.25833333333333303</v>
      </c>
    </row>
    <row r="382" spans="2:54" x14ac:dyDescent="0.25">
      <c r="B382" s="5">
        <v>10.4</v>
      </c>
      <c r="C382" s="5">
        <v>74</v>
      </c>
      <c r="D382" s="5">
        <v>6</v>
      </c>
      <c r="E382" s="5">
        <v>10.4</v>
      </c>
      <c r="F382" s="5">
        <v>5.4</v>
      </c>
      <c r="G382" s="5">
        <v>6.8</v>
      </c>
      <c r="H382" s="5">
        <v>993.6</v>
      </c>
      <c r="I382" s="5">
        <v>0</v>
      </c>
      <c r="J382" s="5">
        <v>0</v>
      </c>
      <c r="K382" s="5">
        <v>0</v>
      </c>
      <c r="L382" s="5">
        <v>0.5</v>
      </c>
      <c r="M382" s="5">
        <v>0.5</v>
      </c>
      <c r="N382">
        <v>119.1</v>
      </c>
      <c r="O382">
        <v>119.1</v>
      </c>
      <c r="P382">
        <v>9.4</v>
      </c>
      <c r="Q382">
        <v>9.8000000000000007</v>
      </c>
      <c r="R382" s="54">
        <v>0.25902777777777802</v>
      </c>
      <c r="T382" s="93">
        <f t="shared" si="9"/>
        <v>9.8000000000000007</v>
      </c>
      <c r="U382" s="96">
        <f t="shared" si="10"/>
        <v>-2.5999999999999996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5"/>
      <c r="AM382" s="5"/>
      <c r="AN382" s="5"/>
      <c r="AQ382" s="5"/>
      <c r="AS382" s="5"/>
      <c r="AT382" s="5"/>
      <c r="AU382" s="5"/>
      <c r="AV382" s="5"/>
      <c r="AW382" s="5"/>
      <c r="BB382" s="55">
        <v>0.25902777777777802</v>
      </c>
    </row>
    <row r="383" spans="2:54" x14ac:dyDescent="0.25">
      <c r="B383" s="5">
        <v>10.4</v>
      </c>
      <c r="C383" s="5">
        <v>73</v>
      </c>
      <c r="D383" s="5">
        <v>5.8</v>
      </c>
      <c r="E383" s="5">
        <v>10.4</v>
      </c>
      <c r="F383" s="5">
        <v>7.9</v>
      </c>
      <c r="G383" s="5">
        <v>13.7</v>
      </c>
      <c r="H383" s="5">
        <v>993.6</v>
      </c>
      <c r="I383" s="5">
        <v>0</v>
      </c>
      <c r="J383" s="5">
        <v>0</v>
      </c>
      <c r="K383" s="5">
        <v>0</v>
      </c>
      <c r="L383" s="5">
        <v>0.5</v>
      </c>
      <c r="M383" s="5">
        <v>0.5</v>
      </c>
      <c r="N383">
        <v>119.1</v>
      </c>
      <c r="O383">
        <v>119.1</v>
      </c>
      <c r="P383">
        <v>9.3000000000000007</v>
      </c>
      <c r="Q383">
        <v>9.6999999999999993</v>
      </c>
      <c r="R383" s="54">
        <v>0.25972222222222202</v>
      </c>
      <c r="T383" s="93">
        <f t="shared" si="9"/>
        <v>9.6999999999999993</v>
      </c>
      <c r="U383" s="96">
        <f t="shared" si="10"/>
        <v>-2.7000000000000011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5"/>
      <c r="AM383" s="5"/>
      <c r="AN383" s="5"/>
      <c r="AQ383" s="5"/>
      <c r="AS383" s="5"/>
      <c r="AT383" s="5"/>
      <c r="AU383" s="5"/>
      <c r="AV383" s="5"/>
      <c r="AW383" s="5"/>
      <c r="BB383" s="55">
        <v>0.25972222222222202</v>
      </c>
    </row>
    <row r="384" spans="2:54" x14ac:dyDescent="0.25">
      <c r="B384" s="5">
        <v>10.5</v>
      </c>
      <c r="C384" s="5">
        <v>73</v>
      </c>
      <c r="D384" s="5">
        <v>5.9</v>
      </c>
      <c r="E384" s="5">
        <v>10.5</v>
      </c>
      <c r="F384" s="5">
        <v>7.9</v>
      </c>
      <c r="G384" s="5">
        <v>7.9</v>
      </c>
      <c r="H384" s="5">
        <v>993.5</v>
      </c>
      <c r="I384" s="5">
        <v>0</v>
      </c>
      <c r="J384" s="5">
        <v>0</v>
      </c>
      <c r="K384" s="5">
        <v>0</v>
      </c>
      <c r="L384" s="5">
        <v>0.5</v>
      </c>
      <c r="M384" s="5">
        <v>0.5</v>
      </c>
      <c r="N384">
        <v>119.1</v>
      </c>
      <c r="O384">
        <v>119.1</v>
      </c>
      <c r="P384">
        <v>9.3000000000000007</v>
      </c>
      <c r="Q384">
        <v>9.6999999999999993</v>
      </c>
      <c r="R384" s="54">
        <v>0.26041666666666702</v>
      </c>
      <c r="T384" s="93">
        <f t="shared" si="9"/>
        <v>9.6999999999999993</v>
      </c>
      <c r="U384" s="96">
        <f t="shared" si="10"/>
        <v>-2.8000000000000007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5"/>
      <c r="AM384" s="5"/>
      <c r="AN384" s="5"/>
      <c r="AQ384" s="5"/>
      <c r="AS384" s="5"/>
      <c r="AT384" s="5"/>
      <c r="AU384" s="5"/>
      <c r="AV384" s="5"/>
      <c r="AW384" s="5"/>
      <c r="BB384" s="55">
        <v>0.26041666666666702</v>
      </c>
    </row>
    <row r="385" spans="2:54" x14ac:dyDescent="0.25">
      <c r="B385" s="5">
        <v>10.5</v>
      </c>
      <c r="C385" s="5">
        <v>73</v>
      </c>
      <c r="D385" s="5">
        <v>5.9</v>
      </c>
      <c r="E385" s="5">
        <v>10.5</v>
      </c>
      <c r="F385" s="5">
        <v>5</v>
      </c>
      <c r="G385" s="5">
        <v>6.5</v>
      </c>
      <c r="H385" s="5">
        <v>993.4</v>
      </c>
      <c r="I385" s="5">
        <v>0</v>
      </c>
      <c r="J385" s="5">
        <v>0</v>
      </c>
      <c r="K385" s="5">
        <v>0</v>
      </c>
      <c r="L385" s="5">
        <v>0.5</v>
      </c>
      <c r="M385" s="5">
        <v>0.5</v>
      </c>
      <c r="N385">
        <v>119.1</v>
      </c>
      <c r="O385">
        <v>119.1</v>
      </c>
      <c r="P385">
        <v>9.1999999999999993</v>
      </c>
      <c r="Q385">
        <v>9.6999999999999993</v>
      </c>
      <c r="R385" s="54">
        <v>0.26111111111111102</v>
      </c>
      <c r="T385" s="93">
        <f t="shared" si="9"/>
        <v>9.6999999999999993</v>
      </c>
      <c r="U385" s="96">
        <f t="shared" si="10"/>
        <v>-2.8000000000000007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5"/>
      <c r="AM385" s="5"/>
      <c r="AN385" s="5"/>
      <c r="AQ385" s="5"/>
      <c r="AS385" s="5"/>
      <c r="AT385" s="5"/>
      <c r="AU385" s="5"/>
      <c r="AV385" s="5"/>
      <c r="AW385" s="5"/>
      <c r="BB385" s="55">
        <v>0.26111111111111102</v>
      </c>
    </row>
    <row r="386" spans="2:54" x14ac:dyDescent="0.25">
      <c r="B386" s="5">
        <v>10.6</v>
      </c>
      <c r="C386" s="5">
        <v>72</v>
      </c>
      <c r="D386" s="5">
        <v>5.7</v>
      </c>
      <c r="E386" s="5">
        <v>10.6</v>
      </c>
      <c r="F386" s="5">
        <v>11.9</v>
      </c>
      <c r="G386" s="5">
        <v>14</v>
      </c>
      <c r="H386" s="5">
        <v>993.4</v>
      </c>
      <c r="I386" s="5">
        <v>0</v>
      </c>
      <c r="J386" s="5">
        <v>0</v>
      </c>
      <c r="K386" s="5">
        <v>0</v>
      </c>
      <c r="L386" s="5">
        <v>0.5</v>
      </c>
      <c r="M386" s="5">
        <v>0.5</v>
      </c>
      <c r="N386">
        <v>119.1</v>
      </c>
      <c r="O386">
        <v>119.1</v>
      </c>
      <c r="P386">
        <v>9.1999999999999993</v>
      </c>
      <c r="Q386">
        <v>9.6999999999999993</v>
      </c>
      <c r="R386" s="54">
        <v>0.26180555555555601</v>
      </c>
      <c r="T386" s="93">
        <f t="shared" si="9"/>
        <v>9.6999999999999993</v>
      </c>
      <c r="U386" s="96">
        <f t="shared" si="10"/>
        <v>-2.9000000000000004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5"/>
      <c r="AM386" s="5"/>
      <c r="AN386" s="5"/>
      <c r="AQ386" s="5"/>
      <c r="AS386" s="5"/>
      <c r="AT386" s="5"/>
      <c r="AU386" s="5"/>
      <c r="AV386" s="5"/>
      <c r="AW386" s="5"/>
      <c r="BB386" s="55">
        <v>0.26180555555555601</v>
      </c>
    </row>
    <row r="387" spans="2:54" x14ac:dyDescent="0.25">
      <c r="B387" s="5">
        <v>10.6</v>
      </c>
      <c r="C387" s="5">
        <v>72</v>
      </c>
      <c r="D387" s="5">
        <v>5.7</v>
      </c>
      <c r="E387" s="5">
        <v>10.6</v>
      </c>
      <c r="F387" s="5">
        <v>6.5</v>
      </c>
      <c r="G387" s="5">
        <v>10.8</v>
      </c>
      <c r="H387" s="5">
        <v>993.5</v>
      </c>
      <c r="I387" s="5">
        <v>0</v>
      </c>
      <c r="J387" s="5">
        <v>0</v>
      </c>
      <c r="K387" s="5">
        <v>0</v>
      </c>
      <c r="L387" s="5">
        <v>0.5</v>
      </c>
      <c r="M387" s="5">
        <v>0.5</v>
      </c>
      <c r="N387">
        <v>119.1</v>
      </c>
      <c r="O387">
        <v>119.1</v>
      </c>
      <c r="P387">
        <v>9.1999999999999993</v>
      </c>
      <c r="Q387">
        <v>9.6999999999999993</v>
      </c>
      <c r="R387" s="54">
        <v>0.26250000000000001</v>
      </c>
      <c r="T387" s="93">
        <f t="shared" si="9"/>
        <v>9.6999999999999993</v>
      </c>
      <c r="U387" s="96">
        <f t="shared" si="10"/>
        <v>-2.9000000000000004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5"/>
      <c r="AM387" s="5"/>
      <c r="AN387" s="5"/>
      <c r="AQ387" s="5"/>
      <c r="AS387" s="5"/>
      <c r="AT387" s="5"/>
      <c r="AU387" s="5"/>
      <c r="AV387" s="5"/>
      <c r="AW387" s="5"/>
      <c r="BB387" s="55">
        <v>0.26250000000000001</v>
      </c>
    </row>
    <row r="388" spans="2:54" x14ac:dyDescent="0.25">
      <c r="B388" s="5">
        <v>10.6</v>
      </c>
      <c r="C388" s="5">
        <v>72</v>
      </c>
      <c r="D388" s="5">
        <v>5.7</v>
      </c>
      <c r="E388" s="5">
        <v>10.6</v>
      </c>
      <c r="F388" s="5">
        <v>5.4</v>
      </c>
      <c r="G388" s="5">
        <v>10.1</v>
      </c>
      <c r="H388" s="5">
        <v>993.5</v>
      </c>
      <c r="I388" s="5">
        <v>0</v>
      </c>
      <c r="J388" s="5">
        <v>0</v>
      </c>
      <c r="K388" s="5">
        <v>0</v>
      </c>
      <c r="L388" s="5">
        <v>0.5</v>
      </c>
      <c r="M388" s="5">
        <v>0.5</v>
      </c>
      <c r="N388">
        <v>119.1</v>
      </c>
      <c r="O388">
        <v>119.1</v>
      </c>
      <c r="P388">
        <v>9.1999999999999993</v>
      </c>
      <c r="Q388">
        <v>9.6999999999999993</v>
      </c>
      <c r="R388" s="54">
        <v>0.26319444444444401</v>
      </c>
      <c r="T388" s="93">
        <f t="shared" si="9"/>
        <v>9.6999999999999993</v>
      </c>
      <c r="U388" s="96">
        <f t="shared" si="10"/>
        <v>-2.9000000000000004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5"/>
      <c r="AM388" s="5"/>
      <c r="AN388" s="5"/>
      <c r="AQ388" s="5"/>
      <c r="AS388" s="5"/>
      <c r="AT388" s="5"/>
      <c r="AU388" s="5"/>
      <c r="AV388" s="5"/>
      <c r="AW388" s="5"/>
      <c r="BB388" s="55">
        <v>0.26319444444444401</v>
      </c>
    </row>
    <row r="389" spans="2:54" x14ac:dyDescent="0.25">
      <c r="B389" s="5">
        <v>10.6</v>
      </c>
      <c r="C389" s="5">
        <v>72</v>
      </c>
      <c r="D389" s="5">
        <v>5.7</v>
      </c>
      <c r="E389" s="5">
        <v>10.6</v>
      </c>
      <c r="F389" s="5">
        <v>5.8</v>
      </c>
      <c r="G389" s="5">
        <v>10.4</v>
      </c>
      <c r="H389" s="5">
        <v>993.2</v>
      </c>
      <c r="I389" s="5">
        <v>0</v>
      </c>
      <c r="J389" s="5">
        <v>0</v>
      </c>
      <c r="K389" s="5">
        <v>0</v>
      </c>
      <c r="L389" s="5">
        <v>0.5</v>
      </c>
      <c r="M389" s="5">
        <v>0.5</v>
      </c>
      <c r="N389">
        <v>119.1</v>
      </c>
      <c r="O389">
        <v>119.1</v>
      </c>
      <c r="P389">
        <v>9.1999999999999993</v>
      </c>
      <c r="Q389">
        <v>9.6999999999999993</v>
      </c>
      <c r="R389" s="54">
        <v>0.26388888888888901</v>
      </c>
      <c r="T389" s="93">
        <f t="shared" si="9"/>
        <v>9.6999999999999993</v>
      </c>
      <c r="U389" s="96">
        <f t="shared" si="10"/>
        <v>-2.9000000000000004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5"/>
      <c r="AM389" s="5"/>
      <c r="AN389" s="5"/>
      <c r="AQ389" s="5"/>
      <c r="AS389" s="5"/>
      <c r="AT389" s="5"/>
      <c r="AU389" s="5"/>
      <c r="AV389" s="5"/>
      <c r="AW389" s="5"/>
      <c r="BB389" s="55">
        <v>0.26388888888888901</v>
      </c>
    </row>
    <row r="390" spans="2:54" x14ac:dyDescent="0.25">
      <c r="B390" s="5">
        <v>10.6</v>
      </c>
      <c r="C390" s="5">
        <v>73</v>
      </c>
      <c r="D390" s="5">
        <v>6</v>
      </c>
      <c r="E390" s="5">
        <v>10.6</v>
      </c>
      <c r="F390" s="5">
        <v>5.4</v>
      </c>
      <c r="G390" s="5">
        <v>8.6</v>
      </c>
      <c r="H390" s="5">
        <v>993.3</v>
      </c>
      <c r="I390" s="5">
        <v>0</v>
      </c>
      <c r="J390" s="5">
        <v>0</v>
      </c>
      <c r="K390" s="5">
        <v>0</v>
      </c>
      <c r="L390" s="5">
        <v>0.5</v>
      </c>
      <c r="M390" s="5">
        <v>0.5</v>
      </c>
      <c r="N390">
        <v>119.1</v>
      </c>
      <c r="O390">
        <v>119.1</v>
      </c>
      <c r="P390">
        <v>9.3000000000000007</v>
      </c>
      <c r="Q390">
        <v>9.6999999999999993</v>
      </c>
      <c r="R390" s="54">
        <v>0.264583333333333</v>
      </c>
      <c r="T390" s="93">
        <f t="shared" si="9"/>
        <v>9.6999999999999993</v>
      </c>
      <c r="U390" s="96">
        <f t="shared" si="10"/>
        <v>-2.9000000000000004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5"/>
      <c r="AM390" s="5"/>
      <c r="AN390" s="5"/>
      <c r="AQ390" s="5"/>
      <c r="AS390" s="5"/>
      <c r="AT390" s="5"/>
      <c r="AU390" s="5"/>
      <c r="AV390" s="5"/>
      <c r="AW390" s="5"/>
      <c r="BB390" s="55">
        <v>0.264583333333333</v>
      </c>
    </row>
    <row r="391" spans="2:54" x14ac:dyDescent="0.25">
      <c r="B391" s="5">
        <v>10.5</v>
      </c>
      <c r="C391" s="5">
        <v>73</v>
      </c>
      <c r="D391" s="5">
        <v>5.9</v>
      </c>
      <c r="E391" s="5">
        <v>10.5</v>
      </c>
      <c r="F391" s="5">
        <v>6.8</v>
      </c>
      <c r="G391" s="5">
        <v>8.6</v>
      </c>
      <c r="H391" s="5">
        <v>993.6</v>
      </c>
      <c r="I391" s="5">
        <v>0</v>
      </c>
      <c r="J391" s="5">
        <v>0</v>
      </c>
      <c r="K391" s="5">
        <v>0</v>
      </c>
      <c r="L391" s="5">
        <v>0.5</v>
      </c>
      <c r="M391" s="5">
        <v>0.5</v>
      </c>
      <c r="N391">
        <v>119.1</v>
      </c>
      <c r="O391">
        <v>119.1</v>
      </c>
      <c r="P391">
        <v>9.3000000000000007</v>
      </c>
      <c r="Q391">
        <v>9.6999999999999993</v>
      </c>
      <c r="R391" s="54">
        <v>0.265277777777778</v>
      </c>
      <c r="T391" s="93">
        <f t="shared" si="9"/>
        <v>9.6999999999999993</v>
      </c>
      <c r="U391" s="96">
        <f t="shared" si="10"/>
        <v>-2.8000000000000007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5"/>
      <c r="AM391" s="5"/>
      <c r="AN391" s="5"/>
      <c r="AQ391" s="5"/>
      <c r="AS391" s="5"/>
      <c r="AT391" s="5"/>
      <c r="AU391" s="5"/>
      <c r="AV391" s="5"/>
      <c r="AW391" s="5"/>
      <c r="BB391" s="55">
        <v>0.265277777777778</v>
      </c>
    </row>
    <row r="392" spans="2:54" x14ac:dyDescent="0.25">
      <c r="B392" s="5">
        <v>10.5</v>
      </c>
      <c r="C392" s="5">
        <v>74</v>
      </c>
      <c r="D392" s="5">
        <v>6.1</v>
      </c>
      <c r="E392" s="5">
        <v>10.5</v>
      </c>
      <c r="F392" s="5">
        <v>6.1</v>
      </c>
      <c r="G392" s="5">
        <v>9.6999999999999993</v>
      </c>
      <c r="H392" s="5">
        <v>993.4</v>
      </c>
      <c r="I392" s="5">
        <v>0</v>
      </c>
      <c r="J392" s="5">
        <v>0</v>
      </c>
      <c r="K392" s="5">
        <v>0</v>
      </c>
      <c r="L392" s="5">
        <v>0.5</v>
      </c>
      <c r="M392" s="5">
        <v>0.5</v>
      </c>
      <c r="N392">
        <v>119.1</v>
      </c>
      <c r="O392">
        <v>119.1</v>
      </c>
      <c r="P392">
        <v>9.1999999999999993</v>
      </c>
      <c r="Q392">
        <v>9.6999999999999993</v>
      </c>
      <c r="R392" s="54">
        <v>0.265972222222222</v>
      </c>
      <c r="T392" s="93">
        <f t="shared" si="9"/>
        <v>9.6999999999999993</v>
      </c>
      <c r="U392" s="96">
        <f t="shared" si="10"/>
        <v>-2.8000000000000007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5"/>
      <c r="AM392" s="5"/>
      <c r="AN392" s="5"/>
      <c r="AQ392" s="5"/>
      <c r="AS392" s="5"/>
      <c r="AT392" s="5"/>
      <c r="AU392" s="5"/>
      <c r="AV392" s="5"/>
      <c r="AW392" s="5"/>
      <c r="BB392" s="55">
        <v>0.265972222222222</v>
      </c>
    </row>
    <row r="393" spans="2:54" x14ac:dyDescent="0.25">
      <c r="B393" s="5">
        <v>10.4</v>
      </c>
      <c r="C393" s="5">
        <v>74</v>
      </c>
      <c r="D393" s="5">
        <v>6</v>
      </c>
      <c r="E393" s="5">
        <v>10.4</v>
      </c>
      <c r="F393" s="5">
        <v>3.2</v>
      </c>
      <c r="G393" s="5">
        <v>7.9</v>
      </c>
      <c r="H393" s="5">
        <v>993.5</v>
      </c>
      <c r="I393" s="5">
        <v>0</v>
      </c>
      <c r="J393" s="5">
        <v>0</v>
      </c>
      <c r="K393" s="5">
        <v>0</v>
      </c>
      <c r="L393" s="5">
        <v>0.5</v>
      </c>
      <c r="M393" s="5">
        <v>0.5</v>
      </c>
      <c r="N393">
        <v>119.1</v>
      </c>
      <c r="O393">
        <v>119.1</v>
      </c>
      <c r="P393">
        <v>9.1999999999999993</v>
      </c>
      <c r="Q393">
        <v>9.6999999999999993</v>
      </c>
      <c r="R393" s="54">
        <v>0.266666666666667</v>
      </c>
      <c r="T393" s="93">
        <f t="shared" si="9"/>
        <v>9.6999999999999993</v>
      </c>
      <c r="U393" s="96">
        <f t="shared" si="10"/>
        <v>-2.7000000000000011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5"/>
      <c r="AM393" s="5"/>
      <c r="AN393" s="5"/>
      <c r="AQ393" s="5"/>
      <c r="AS393" s="5"/>
      <c r="AT393" s="5"/>
      <c r="AU393" s="5"/>
      <c r="AV393" s="5"/>
      <c r="AW393" s="5"/>
      <c r="BB393" s="55">
        <v>0.266666666666667</v>
      </c>
    </row>
    <row r="394" spans="2:54" x14ac:dyDescent="0.25">
      <c r="B394" s="5">
        <v>10.4</v>
      </c>
      <c r="C394" s="5">
        <v>75</v>
      </c>
      <c r="D394" s="5">
        <v>6.2</v>
      </c>
      <c r="E394" s="5">
        <v>10.4</v>
      </c>
      <c r="F394" s="5">
        <v>9</v>
      </c>
      <c r="G394" s="5">
        <v>10.4</v>
      </c>
      <c r="H394" s="5">
        <v>993.2</v>
      </c>
      <c r="I394" s="5">
        <v>0</v>
      </c>
      <c r="J394" s="5">
        <v>0</v>
      </c>
      <c r="K394" s="5">
        <v>0</v>
      </c>
      <c r="L394" s="5">
        <v>0.5</v>
      </c>
      <c r="M394" s="5">
        <v>0.5</v>
      </c>
      <c r="N394">
        <v>119.1</v>
      </c>
      <c r="O394">
        <v>119.1</v>
      </c>
      <c r="P394">
        <v>9.1999999999999993</v>
      </c>
      <c r="Q394">
        <v>9.6999999999999993</v>
      </c>
      <c r="R394" s="54">
        <v>0.26736111111111099</v>
      </c>
      <c r="T394" s="93">
        <f t="shared" si="9"/>
        <v>9.6999999999999993</v>
      </c>
      <c r="U394" s="96">
        <f t="shared" si="10"/>
        <v>-2.7000000000000011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5"/>
      <c r="AM394" s="5"/>
      <c r="AN394" s="5"/>
      <c r="AQ394" s="5"/>
      <c r="AS394" s="5"/>
      <c r="AT394" s="5"/>
      <c r="AU394" s="5"/>
      <c r="AV394" s="5"/>
      <c r="AW394" s="5"/>
      <c r="BB394" s="55">
        <v>0.26736111111111099</v>
      </c>
    </row>
    <row r="395" spans="2:54" x14ac:dyDescent="0.25">
      <c r="B395" s="5">
        <v>10.4</v>
      </c>
      <c r="C395" s="5">
        <v>75</v>
      </c>
      <c r="D395" s="5">
        <v>6.2</v>
      </c>
      <c r="E395" s="5">
        <v>10.4</v>
      </c>
      <c r="F395" s="5">
        <v>4</v>
      </c>
      <c r="G395" s="5">
        <v>6.8</v>
      </c>
      <c r="H395" s="5">
        <v>993.4</v>
      </c>
      <c r="I395" s="5">
        <v>0</v>
      </c>
      <c r="J395" s="5">
        <v>0</v>
      </c>
      <c r="K395" s="5">
        <v>0</v>
      </c>
      <c r="L395" s="5">
        <v>0.5</v>
      </c>
      <c r="M395" s="5">
        <v>0.5</v>
      </c>
      <c r="N395">
        <v>119.1</v>
      </c>
      <c r="O395">
        <v>119.1</v>
      </c>
      <c r="P395">
        <v>9.1999999999999993</v>
      </c>
      <c r="Q395">
        <v>9.6999999999999993</v>
      </c>
      <c r="R395" s="54">
        <v>0.26805555555555599</v>
      </c>
      <c r="T395" s="93">
        <f t="shared" si="9"/>
        <v>9.6999999999999993</v>
      </c>
      <c r="U395" s="96">
        <f t="shared" si="10"/>
        <v>-2.7000000000000011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5"/>
      <c r="AM395" s="5"/>
      <c r="AN395" s="5"/>
      <c r="AQ395" s="5"/>
      <c r="AS395" s="5"/>
      <c r="AT395" s="5"/>
      <c r="AU395" s="5"/>
      <c r="AV395" s="5"/>
      <c r="AW395" s="5"/>
      <c r="BB395" s="55">
        <v>0.26805555555555599</v>
      </c>
    </row>
    <row r="396" spans="2:54" x14ac:dyDescent="0.25">
      <c r="B396" s="5">
        <v>10.4</v>
      </c>
      <c r="C396" s="5">
        <v>75</v>
      </c>
      <c r="D396" s="5">
        <v>6.2</v>
      </c>
      <c r="E396" s="5">
        <v>10.4</v>
      </c>
      <c r="F396" s="5">
        <v>7.9</v>
      </c>
      <c r="G396" s="5">
        <v>8.3000000000000007</v>
      </c>
      <c r="H396" s="5">
        <v>993.3</v>
      </c>
      <c r="I396" s="5">
        <v>0</v>
      </c>
      <c r="J396" s="5">
        <v>0</v>
      </c>
      <c r="K396" s="5">
        <v>0</v>
      </c>
      <c r="L396" s="5">
        <v>0.5</v>
      </c>
      <c r="M396" s="5">
        <v>0.5</v>
      </c>
      <c r="N396">
        <v>119.1</v>
      </c>
      <c r="O396">
        <v>119.1</v>
      </c>
      <c r="P396">
        <v>9.1999999999999993</v>
      </c>
      <c r="Q396">
        <v>9.6999999999999993</v>
      </c>
      <c r="R396" s="54">
        <v>0.26874999999999999</v>
      </c>
      <c r="T396" s="93">
        <f t="shared" si="9"/>
        <v>9.6999999999999993</v>
      </c>
      <c r="U396" s="96">
        <f t="shared" si="10"/>
        <v>-2.7000000000000011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5"/>
      <c r="AM396" s="5"/>
      <c r="AN396" s="5"/>
      <c r="AQ396" s="5"/>
      <c r="AS396" s="5"/>
      <c r="AT396" s="5"/>
      <c r="AU396" s="5"/>
      <c r="AV396" s="5"/>
      <c r="AW396" s="5"/>
      <c r="BB396" s="55">
        <v>0.26874999999999999</v>
      </c>
    </row>
    <row r="397" spans="2:54" x14ac:dyDescent="0.25">
      <c r="B397" s="5">
        <v>10.3</v>
      </c>
      <c r="C397" s="5">
        <v>76</v>
      </c>
      <c r="D397" s="5">
        <v>6.2</v>
      </c>
      <c r="E397" s="5">
        <v>10.3</v>
      </c>
      <c r="F397" s="5">
        <v>4.3</v>
      </c>
      <c r="G397" s="5">
        <v>7.2</v>
      </c>
      <c r="H397" s="5">
        <v>993.5</v>
      </c>
      <c r="I397" s="5">
        <v>0</v>
      </c>
      <c r="J397" s="5">
        <v>0</v>
      </c>
      <c r="K397" s="5">
        <v>0</v>
      </c>
      <c r="L397" s="5">
        <v>0.5</v>
      </c>
      <c r="M397" s="5">
        <v>0.5</v>
      </c>
      <c r="N397">
        <v>119.1</v>
      </c>
      <c r="O397">
        <v>119.1</v>
      </c>
      <c r="P397">
        <v>9.1999999999999993</v>
      </c>
      <c r="Q397">
        <v>9.6999999999999993</v>
      </c>
      <c r="R397" s="54">
        <v>0.26944444444444399</v>
      </c>
      <c r="T397" s="93">
        <f t="shared" si="9"/>
        <v>9.6999999999999993</v>
      </c>
      <c r="U397" s="96">
        <f t="shared" si="10"/>
        <v>-2.6000000000000014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5"/>
      <c r="AM397" s="5"/>
      <c r="AN397" s="5"/>
      <c r="AQ397" s="5"/>
      <c r="AS397" s="5"/>
      <c r="AT397" s="5"/>
      <c r="AU397" s="5"/>
      <c r="AV397" s="5"/>
      <c r="AW397" s="5"/>
      <c r="BB397" s="55">
        <v>0.26944444444444399</v>
      </c>
    </row>
    <row r="398" spans="2:54" x14ac:dyDescent="0.25">
      <c r="B398" s="5">
        <v>10.3</v>
      </c>
      <c r="C398" s="5">
        <v>76</v>
      </c>
      <c r="D398" s="5">
        <v>6.2</v>
      </c>
      <c r="E398" s="5">
        <v>10.3</v>
      </c>
      <c r="F398" s="5">
        <v>5.8</v>
      </c>
      <c r="G398" s="5">
        <v>5.8</v>
      </c>
      <c r="H398" s="5">
        <v>993.3</v>
      </c>
      <c r="I398" s="5">
        <v>0</v>
      </c>
      <c r="J398" s="5">
        <v>0</v>
      </c>
      <c r="K398" s="5">
        <v>0</v>
      </c>
      <c r="L398" s="5">
        <v>0.5</v>
      </c>
      <c r="M398" s="5">
        <v>0.5</v>
      </c>
      <c r="N398">
        <v>119.1</v>
      </c>
      <c r="O398">
        <v>119.1</v>
      </c>
      <c r="P398">
        <v>9.1999999999999993</v>
      </c>
      <c r="Q398">
        <v>9.6</v>
      </c>
      <c r="R398" s="54">
        <v>0.27013888888888898</v>
      </c>
      <c r="T398" s="93">
        <f t="shared" si="9"/>
        <v>9.6</v>
      </c>
      <c r="U398" s="96">
        <f t="shared" si="10"/>
        <v>-2.7000000000000011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5"/>
      <c r="AM398" s="5"/>
      <c r="AN398" s="5"/>
      <c r="AQ398" s="5"/>
      <c r="AS398" s="5"/>
      <c r="AT398" s="5"/>
      <c r="AU398" s="5"/>
      <c r="AV398" s="5"/>
      <c r="AW398" s="5"/>
      <c r="BB398" s="55">
        <v>0.27013888888888898</v>
      </c>
    </row>
    <row r="399" spans="2:54" x14ac:dyDescent="0.25">
      <c r="B399" s="5">
        <v>10.3</v>
      </c>
      <c r="C399" s="5">
        <v>76</v>
      </c>
      <c r="D399" s="5">
        <v>6.2</v>
      </c>
      <c r="E399" s="5">
        <v>10.3</v>
      </c>
      <c r="F399" s="5">
        <v>4</v>
      </c>
      <c r="G399" s="5">
        <v>6.1</v>
      </c>
      <c r="H399" s="5">
        <v>993.2</v>
      </c>
      <c r="I399" s="5">
        <v>0</v>
      </c>
      <c r="J399" s="5">
        <v>0</v>
      </c>
      <c r="K399" s="5">
        <v>0</v>
      </c>
      <c r="L399" s="5">
        <v>0.5</v>
      </c>
      <c r="M399" s="5">
        <v>0.5</v>
      </c>
      <c r="N399">
        <v>119.1</v>
      </c>
      <c r="O399">
        <v>119.1</v>
      </c>
      <c r="P399">
        <v>9.1</v>
      </c>
      <c r="Q399">
        <v>9.6</v>
      </c>
      <c r="R399" s="54">
        <v>0.27083333333333298</v>
      </c>
      <c r="T399" s="93">
        <f t="shared" si="9"/>
        <v>9.6</v>
      </c>
      <c r="U399" s="96">
        <f t="shared" si="10"/>
        <v>-2.7000000000000011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5"/>
      <c r="AM399" s="5"/>
      <c r="AN399" s="5"/>
      <c r="AQ399" s="5"/>
      <c r="AS399" s="5"/>
      <c r="AT399" s="5"/>
      <c r="AU399" s="5"/>
      <c r="AV399" s="5"/>
      <c r="AW399" s="5"/>
      <c r="BB399" s="55">
        <v>0.27083333333333298</v>
      </c>
    </row>
    <row r="400" spans="2:54" x14ac:dyDescent="0.25">
      <c r="B400" s="5">
        <v>10.199999999999999</v>
      </c>
      <c r="C400" s="5">
        <v>77</v>
      </c>
      <c r="D400" s="5">
        <v>6.3</v>
      </c>
      <c r="E400" s="5">
        <v>10.199999999999999</v>
      </c>
      <c r="F400" s="5">
        <v>5.4</v>
      </c>
      <c r="G400" s="5">
        <v>6.1</v>
      </c>
      <c r="H400" s="5">
        <v>993.3</v>
      </c>
      <c r="I400" s="5">
        <v>0</v>
      </c>
      <c r="J400" s="5">
        <v>0</v>
      </c>
      <c r="K400" s="5">
        <v>0</v>
      </c>
      <c r="L400" s="5">
        <v>0.5</v>
      </c>
      <c r="M400" s="5">
        <v>0.5</v>
      </c>
      <c r="N400">
        <v>119.1</v>
      </c>
      <c r="O400">
        <v>119.1</v>
      </c>
      <c r="P400">
        <v>9.1</v>
      </c>
      <c r="Q400">
        <v>9.6</v>
      </c>
      <c r="R400" s="54">
        <v>0.27152777777777798</v>
      </c>
      <c r="T400" s="93">
        <f t="shared" si="9"/>
        <v>9.6</v>
      </c>
      <c r="U400" s="96">
        <f t="shared" si="10"/>
        <v>-2.5999999999999996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5"/>
      <c r="AM400" s="5"/>
      <c r="AN400" s="5"/>
      <c r="AQ400" s="5"/>
      <c r="AS400" s="5"/>
      <c r="AT400" s="5"/>
      <c r="AU400" s="5"/>
      <c r="AV400" s="5"/>
      <c r="AW400" s="5"/>
      <c r="BB400" s="55">
        <v>0.27152777777777798</v>
      </c>
    </row>
    <row r="401" spans="2:54" x14ac:dyDescent="0.25">
      <c r="B401" s="5">
        <v>10.199999999999999</v>
      </c>
      <c r="C401" s="5">
        <v>77</v>
      </c>
      <c r="D401" s="5">
        <v>6.3</v>
      </c>
      <c r="E401" s="5">
        <v>10.199999999999999</v>
      </c>
      <c r="F401" s="5">
        <v>2.9</v>
      </c>
      <c r="G401" s="5">
        <v>9</v>
      </c>
      <c r="H401" s="5">
        <v>993.5</v>
      </c>
      <c r="I401" s="5">
        <v>0</v>
      </c>
      <c r="J401" s="5">
        <v>0</v>
      </c>
      <c r="K401" s="5">
        <v>0</v>
      </c>
      <c r="L401" s="5">
        <v>0.5</v>
      </c>
      <c r="M401" s="5">
        <v>0.5</v>
      </c>
      <c r="N401">
        <v>119.1</v>
      </c>
      <c r="O401">
        <v>119.1</v>
      </c>
      <c r="P401">
        <v>9.1</v>
      </c>
      <c r="Q401">
        <v>9.6</v>
      </c>
      <c r="R401" s="54">
        <v>0.27222222222222198</v>
      </c>
      <c r="T401" s="93">
        <f t="shared" si="9"/>
        <v>9.6</v>
      </c>
      <c r="U401" s="96">
        <f t="shared" si="10"/>
        <v>-2.5999999999999996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5"/>
      <c r="AM401" s="5"/>
      <c r="AN401" s="5"/>
      <c r="AQ401" s="5"/>
      <c r="AS401" s="5"/>
      <c r="AT401" s="5"/>
      <c r="AU401" s="5"/>
      <c r="AV401" s="5"/>
      <c r="AW401" s="5"/>
      <c r="BB401" s="55">
        <v>0.27222222222222198</v>
      </c>
    </row>
    <row r="402" spans="2:54" x14ac:dyDescent="0.25">
      <c r="B402" s="5">
        <v>10.199999999999999</v>
      </c>
      <c r="C402" s="5">
        <v>77</v>
      </c>
      <c r="D402" s="5">
        <v>6.3</v>
      </c>
      <c r="E402" s="5">
        <v>10.199999999999999</v>
      </c>
      <c r="F402" s="5">
        <v>0</v>
      </c>
      <c r="G402" s="5">
        <v>7.9</v>
      </c>
      <c r="H402" s="5">
        <v>993.2</v>
      </c>
      <c r="I402" s="5">
        <v>0</v>
      </c>
      <c r="J402" s="5">
        <v>0</v>
      </c>
      <c r="K402" s="5">
        <v>0</v>
      </c>
      <c r="L402" s="5">
        <v>0.5</v>
      </c>
      <c r="M402" s="5">
        <v>0.5</v>
      </c>
      <c r="N402">
        <v>119.1</v>
      </c>
      <c r="O402">
        <v>119.1</v>
      </c>
      <c r="P402">
        <v>9.1</v>
      </c>
      <c r="Q402">
        <v>9.5</v>
      </c>
      <c r="R402" s="54">
        <v>0.27291666666666697</v>
      </c>
      <c r="T402" s="93">
        <f t="shared" si="9"/>
        <v>9.5</v>
      </c>
      <c r="U402" s="96">
        <f t="shared" si="10"/>
        <v>-2.6999999999999993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5"/>
      <c r="AM402" s="5"/>
      <c r="AN402" s="5"/>
      <c r="AQ402" s="5"/>
      <c r="AS402" s="5"/>
      <c r="AT402" s="5"/>
      <c r="AU402" s="5"/>
      <c r="AV402" s="5"/>
      <c r="AW402" s="5"/>
      <c r="BB402" s="55">
        <v>0.27291666666666697</v>
      </c>
    </row>
    <row r="403" spans="2:54" x14ac:dyDescent="0.25">
      <c r="B403" s="5">
        <v>10.199999999999999</v>
      </c>
      <c r="C403" s="5">
        <v>78</v>
      </c>
      <c r="D403" s="5">
        <v>6.5</v>
      </c>
      <c r="E403" s="5">
        <v>10.199999999999999</v>
      </c>
      <c r="F403" s="5">
        <v>4.3</v>
      </c>
      <c r="G403" s="5">
        <v>7.9</v>
      </c>
      <c r="H403" s="5">
        <v>993.3</v>
      </c>
      <c r="I403" s="5">
        <v>0</v>
      </c>
      <c r="J403" s="5">
        <v>0</v>
      </c>
      <c r="K403" s="5">
        <v>0</v>
      </c>
      <c r="L403" s="5">
        <v>0.5</v>
      </c>
      <c r="M403" s="5">
        <v>0.5</v>
      </c>
      <c r="N403">
        <v>119.1</v>
      </c>
      <c r="O403">
        <v>119.1</v>
      </c>
      <c r="P403">
        <v>9</v>
      </c>
      <c r="Q403">
        <v>9.5</v>
      </c>
      <c r="R403" s="54">
        <v>0.27361111111111103</v>
      </c>
      <c r="T403" s="93">
        <f t="shared" si="9"/>
        <v>9.5</v>
      </c>
      <c r="U403" s="96">
        <f t="shared" si="10"/>
        <v>-2.6999999999999993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5"/>
      <c r="AM403" s="5"/>
      <c r="AN403" s="5"/>
      <c r="AQ403" s="5"/>
      <c r="AS403" s="5"/>
      <c r="AT403" s="5"/>
      <c r="AU403" s="5"/>
      <c r="AV403" s="5"/>
      <c r="AW403" s="5"/>
      <c r="BB403" s="55">
        <v>0.27361111111111103</v>
      </c>
    </row>
    <row r="404" spans="2:54" x14ac:dyDescent="0.25">
      <c r="B404" s="5">
        <v>10.199999999999999</v>
      </c>
      <c r="C404" s="5">
        <v>78</v>
      </c>
      <c r="D404" s="5">
        <v>6.5</v>
      </c>
      <c r="E404" s="5">
        <v>10.199999999999999</v>
      </c>
      <c r="F404" s="5">
        <v>0</v>
      </c>
      <c r="G404" s="5">
        <v>5</v>
      </c>
      <c r="H404" s="5">
        <v>993.4</v>
      </c>
      <c r="I404" s="5">
        <v>0</v>
      </c>
      <c r="J404" s="5">
        <v>0</v>
      </c>
      <c r="K404" s="5">
        <v>0</v>
      </c>
      <c r="L404" s="5">
        <v>0.5</v>
      </c>
      <c r="M404" s="5">
        <v>0.5</v>
      </c>
      <c r="N404">
        <v>119.1</v>
      </c>
      <c r="O404">
        <v>119.1</v>
      </c>
      <c r="P404">
        <v>9</v>
      </c>
      <c r="Q404">
        <v>9.5</v>
      </c>
      <c r="R404" s="54">
        <v>0.27430555555555602</v>
      </c>
      <c r="T404" s="93">
        <f t="shared" si="9"/>
        <v>9.5</v>
      </c>
      <c r="U404" s="96">
        <f t="shared" si="10"/>
        <v>-2.6999999999999993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5"/>
      <c r="AM404" s="5"/>
      <c r="AN404" s="5"/>
      <c r="AQ404" s="5"/>
      <c r="AS404" s="5"/>
      <c r="AT404" s="5"/>
      <c r="AU404" s="5"/>
      <c r="AV404" s="5"/>
      <c r="AW404" s="5"/>
      <c r="BB404" s="55">
        <v>0.27430555555555602</v>
      </c>
    </row>
    <row r="405" spans="2:54" x14ac:dyDescent="0.25">
      <c r="B405" s="5">
        <v>10.1</v>
      </c>
      <c r="C405" s="5">
        <v>79</v>
      </c>
      <c r="D405" s="5">
        <v>6.6</v>
      </c>
      <c r="E405" s="5">
        <v>10.1</v>
      </c>
      <c r="F405" s="5">
        <v>1.8</v>
      </c>
      <c r="G405" s="5">
        <v>4.7</v>
      </c>
      <c r="H405" s="5">
        <v>993.3</v>
      </c>
      <c r="I405" s="5">
        <v>0</v>
      </c>
      <c r="J405" s="5">
        <v>0</v>
      </c>
      <c r="K405" s="5">
        <v>0</v>
      </c>
      <c r="L405" s="5">
        <v>0.5</v>
      </c>
      <c r="M405" s="5">
        <v>0.5</v>
      </c>
      <c r="N405">
        <v>119.1</v>
      </c>
      <c r="O405">
        <v>119.1</v>
      </c>
      <c r="P405">
        <v>9</v>
      </c>
      <c r="Q405">
        <v>9.4</v>
      </c>
      <c r="R405" s="54">
        <v>0.27500000000000002</v>
      </c>
      <c r="T405" s="93">
        <f t="shared" si="9"/>
        <v>9.4</v>
      </c>
      <c r="U405" s="96">
        <f t="shared" si="10"/>
        <v>-2.6999999999999993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5"/>
      <c r="AM405" s="5"/>
      <c r="AN405" s="5"/>
      <c r="AQ405" s="5"/>
      <c r="AS405" s="5"/>
      <c r="AT405" s="5"/>
      <c r="AU405" s="5"/>
      <c r="AV405" s="5"/>
      <c r="AW405" s="5"/>
      <c r="BB405" s="55">
        <v>0.27500000000000002</v>
      </c>
    </row>
    <row r="406" spans="2:54" x14ac:dyDescent="0.25">
      <c r="B406" s="5">
        <v>10.1</v>
      </c>
      <c r="C406" s="5">
        <v>79</v>
      </c>
      <c r="D406" s="5">
        <v>6.6</v>
      </c>
      <c r="E406" s="5">
        <v>10.1</v>
      </c>
      <c r="F406" s="5">
        <v>2.2000000000000002</v>
      </c>
      <c r="G406" s="5">
        <v>4.3</v>
      </c>
      <c r="H406" s="5">
        <v>993.3</v>
      </c>
      <c r="I406" s="5">
        <v>0</v>
      </c>
      <c r="J406" s="5">
        <v>0</v>
      </c>
      <c r="K406" s="5">
        <v>0</v>
      </c>
      <c r="L406" s="5">
        <v>0.5</v>
      </c>
      <c r="M406" s="5">
        <v>0.5</v>
      </c>
      <c r="N406">
        <v>119.1</v>
      </c>
      <c r="O406">
        <v>119.1</v>
      </c>
      <c r="P406">
        <v>8.9</v>
      </c>
      <c r="Q406">
        <v>9.4</v>
      </c>
      <c r="R406" s="54">
        <v>0.27569444444444402</v>
      </c>
      <c r="T406" s="93">
        <f t="shared" si="9"/>
        <v>9.4</v>
      </c>
      <c r="U406" s="96">
        <f t="shared" si="10"/>
        <v>-2.6999999999999993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5"/>
      <c r="AM406" s="5"/>
      <c r="AN406" s="5"/>
      <c r="AQ406" s="5"/>
      <c r="AS406" s="5"/>
      <c r="AT406" s="5"/>
      <c r="AU406" s="5"/>
      <c r="AV406" s="5"/>
      <c r="AW406" s="5"/>
      <c r="BB406" s="55">
        <v>0.27569444444444402</v>
      </c>
    </row>
    <row r="407" spans="2:54" x14ac:dyDescent="0.25">
      <c r="B407" s="5">
        <v>10.1</v>
      </c>
      <c r="C407" s="5">
        <v>79</v>
      </c>
      <c r="D407" s="5">
        <v>6.6</v>
      </c>
      <c r="E407" s="5">
        <v>10.1</v>
      </c>
      <c r="F407" s="5">
        <v>4.7</v>
      </c>
      <c r="G407" s="5">
        <v>9</v>
      </c>
      <c r="H407" s="5">
        <v>993.4</v>
      </c>
      <c r="I407" s="5">
        <v>0</v>
      </c>
      <c r="J407" s="5">
        <v>0</v>
      </c>
      <c r="K407" s="5">
        <v>0</v>
      </c>
      <c r="L407" s="5">
        <v>0.5</v>
      </c>
      <c r="M407" s="5">
        <v>0.5</v>
      </c>
      <c r="N407">
        <v>119.1</v>
      </c>
      <c r="O407">
        <v>119.1</v>
      </c>
      <c r="P407">
        <v>8.9</v>
      </c>
      <c r="Q407">
        <v>9.4</v>
      </c>
      <c r="R407" s="54">
        <v>0.27638888888888902</v>
      </c>
      <c r="T407" s="93">
        <f t="shared" si="9"/>
        <v>9.4</v>
      </c>
      <c r="U407" s="96">
        <f t="shared" si="10"/>
        <v>-2.6999999999999993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5"/>
      <c r="AM407" s="5"/>
      <c r="AN407" s="5"/>
      <c r="AQ407" s="5"/>
      <c r="AS407" s="5"/>
      <c r="AT407" s="5"/>
      <c r="AU407" s="5"/>
      <c r="AV407" s="5"/>
      <c r="AW407" s="5"/>
      <c r="BB407" s="55">
        <v>0.27638888888888902</v>
      </c>
    </row>
    <row r="408" spans="2:54" x14ac:dyDescent="0.25">
      <c r="B408" s="5">
        <v>10.1</v>
      </c>
      <c r="C408" s="5">
        <v>79</v>
      </c>
      <c r="D408" s="5">
        <v>6.6</v>
      </c>
      <c r="E408" s="5">
        <v>10.1</v>
      </c>
      <c r="F408" s="5">
        <v>5.8</v>
      </c>
      <c r="G408" s="5">
        <v>5.8</v>
      </c>
      <c r="H408" s="5">
        <v>993.2</v>
      </c>
      <c r="I408" s="5">
        <v>0</v>
      </c>
      <c r="J408" s="5">
        <v>0</v>
      </c>
      <c r="K408" s="5">
        <v>0</v>
      </c>
      <c r="L408" s="5">
        <v>0.5</v>
      </c>
      <c r="M408" s="5">
        <v>0.5</v>
      </c>
      <c r="N408">
        <v>119.1</v>
      </c>
      <c r="O408">
        <v>119.1</v>
      </c>
      <c r="P408">
        <v>8.9</v>
      </c>
      <c r="Q408">
        <v>9.4</v>
      </c>
      <c r="R408" s="54">
        <v>0.27708333333333302</v>
      </c>
      <c r="T408" s="93">
        <f t="shared" si="9"/>
        <v>9.4</v>
      </c>
      <c r="U408" s="96">
        <f t="shared" si="10"/>
        <v>-2.6999999999999993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5"/>
      <c r="AM408" s="5"/>
      <c r="AN408" s="5"/>
      <c r="AQ408" s="5"/>
      <c r="AS408" s="5"/>
      <c r="AT408" s="5"/>
      <c r="AU408" s="5"/>
      <c r="AV408" s="5"/>
      <c r="AW408" s="5"/>
      <c r="BB408" s="55">
        <v>0.27708333333333302</v>
      </c>
    </row>
    <row r="409" spans="2:54" x14ac:dyDescent="0.25">
      <c r="B409" s="5">
        <v>10.199999999999999</v>
      </c>
      <c r="C409" s="5">
        <v>80</v>
      </c>
      <c r="D409" s="5">
        <v>6.9</v>
      </c>
      <c r="E409" s="5">
        <v>10.199999999999999</v>
      </c>
      <c r="F409" s="5">
        <v>4</v>
      </c>
      <c r="G409" s="5">
        <v>6.1</v>
      </c>
      <c r="H409" s="5">
        <v>993.5</v>
      </c>
      <c r="I409" s="5">
        <v>0</v>
      </c>
      <c r="J409" s="5">
        <v>0</v>
      </c>
      <c r="K409" s="5">
        <v>0</v>
      </c>
      <c r="L409" s="5">
        <v>0.5</v>
      </c>
      <c r="M409" s="5">
        <v>0.5</v>
      </c>
      <c r="N409">
        <v>119.1</v>
      </c>
      <c r="O409">
        <v>119.1</v>
      </c>
      <c r="P409">
        <v>8.8000000000000007</v>
      </c>
      <c r="Q409">
        <v>9.4</v>
      </c>
      <c r="R409" s="54">
        <v>0.27777777777777801</v>
      </c>
      <c r="T409" s="93">
        <f t="shared" si="9"/>
        <v>9.4</v>
      </c>
      <c r="U409" s="96">
        <f t="shared" si="10"/>
        <v>-2.7999999999999989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5"/>
      <c r="AM409" s="5"/>
      <c r="AN409" s="5"/>
      <c r="AQ409" s="5"/>
      <c r="AS409" s="5"/>
      <c r="AT409" s="5"/>
      <c r="AU409" s="5"/>
      <c r="AV409" s="5"/>
      <c r="AW409" s="5"/>
      <c r="BB409" s="55">
        <v>0.27777777777777801</v>
      </c>
    </row>
    <row r="410" spans="2:54" x14ac:dyDescent="0.25">
      <c r="B410" s="5">
        <v>10.199999999999999</v>
      </c>
      <c r="C410" s="5">
        <v>80</v>
      </c>
      <c r="D410" s="5">
        <v>6.9</v>
      </c>
      <c r="E410" s="5">
        <v>10.199999999999999</v>
      </c>
      <c r="F410" s="5">
        <v>0</v>
      </c>
      <c r="G410" s="5">
        <v>5</v>
      </c>
      <c r="H410" s="5">
        <v>993.3</v>
      </c>
      <c r="I410" s="5">
        <v>0</v>
      </c>
      <c r="J410" s="5">
        <v>0</v>
      </c>
      <c r="K410" s="5">
        <v>0</v>
      </c>
      <c r="L410" s="5">
        <v>0.5</v>
      </c>
      <c r="M410" s="5">
        <v>0.5</v>
      </c>
      <c r="N410">
        <v>119.1</v>
      </c>
      <c r="O410">
        <v>119.1</v>
      </c>
      <c r="P410">
        <v>8.8000000000000007</v>
      </c>
      <c r="Q410">
        <v>9.4</v>
      </c>
      <c r="R410" s="54">
        <v>0.27847222222222201</v>
      </c>
      <c r="T410" s="93">
        <f t="shared" si="9"/>
        <v>9.4</v>
      </c>
      <c r="U410" s="96">
        <f t="shared" si="10"/>
        <v>-2.7999999999999989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5"/>
      <c r="AM410" s="5"/>
      <c r="AN410" s="5"/>
      <c r="AQ410" s="5"/>
      <c r="AS410" s="5"/>
      <c r="AT410" s="5"/>
      <c r="AU410" s="5"/>
      <c r="AV410" s="5"/>
      <c r="AW410" s="5"/>
      <c r="BB410" s="55">
        <v>0.27847222222222201</v>
      </c>
    </row>
    <row r="411" spans="2:54" x14ac:dyDescent="0.25">
      <c r="B411" s="5">
        <v>10.199999999999999</v>
      </c>
      <c r="C411" s="5">
        <v>80</v>
      </c>
      <c r="D411" s="5">
        <v>6.9</v>
      </c>
      <c r="E411" s="5">
        <v>10.199999999999999</v>
      </c>
      <c r="F411" s="5">
        <v>2.2000000000000002</v>
      </c>
      <c r="G411" s="5">
        <v>4.7</v>
      </c>
      <c r="H411" s="5">
        <v>993.4</v>
      </c>
      <c r="I411" s="5">
        <v>0</v>
      </c>
      <c r="J411" s="5">
        <v>0</v>
      </c>
      <c r="K411" s="5">
        <v>0</v>
      </c>
      <c r="L411" s="5">
        <v>0.5</v>
      </c>
      <c r="M411" s="5">
        <v>0.5</v>
      </c>
      <c r="N411">
        <v>119.1</v>
      </c>
      <c r="O411">
        <v>119.1</v>
      </c>
      <c r="P411">
        <v>8.8000000000000007</v>
      </c>
      <c r="Q411">
        <v>9.3000000000000007</v>
      </c>
      <c r="R411" s="54">
        <v>0.27916666666666701</v>
      </c>
      <c r="T411" s="93">
        <f t="shared" si="9"/>
        <v>9.3000000000000007</v>
      </c>
      <c r="U411" s="96">
        <f t="shared" si="10"/>
        <v>-2.8999999999999986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5"/>
      <c r="AM411" s="5"/>
      <c r="AN411" s="5"/>
      <c r="AQ411" s="5"/>
      <c r="AS411" s="5"/>
      <c r="AT411" s="5"/>
      <c r="AU411" s="5"/>
      <c r="AV411" s="5"/>
      <c r="AW411" s="5"/>
      <c r="BB411" s="55">
        <v>0.27916666666666701</v>
      </c>
    </row>
    <row r="412" spans="2:54" x14ac:dyDescent="0.25">
      <c r="B412" s="5">
        <v>10.199999999999999</v>
      </c>
      <c r="C412" s="5">
        <v>80</v>
      </c>
      <c r="D412" s="5">
        <v>6.9</v>
      </c>
      <c r="E412" s="5">
        <v>10.199999999999999</v>
      </c>
      <c r="F412" s="5">
        <v>5.8</v>
      </c>
      <c r="G412" s="5">
        <v>9</v>
      </c>
      <c r="H412" s="5">
        <v>993.3</v>
      </c>
      <c r="I412" s="5">
        <v>0</v>
      </c>
      <c r="J412" s="5">
        <v>0</v>
      </c>
      <c r="K412" s="5">
        <v>0</v>
      </c>
      <c r="L412" s="5">
        <v>0.5</v>
      </c>
      <c r="M412" s="5">
        <v>0.5</v>
      </c>
      <c r="N412">
        <v>119.1</v>
      </c>
      <c r="O412">
        <v>119.1</v>
      </c>
      <c r="P412">
        <v>8.8000000000000007</v>
      </c>
      <c r="Q412">
        <v>9.3000000000000007</v>
      </c>
      <c r="R412" s="54">
        <v>0.27986111111111101</v>
      </c>
      <c r="T412" s="93">
        <f t="shared" si="9"/>
        <v>9.3000000000000007</v>
      </c>
      <c r="U412" s="96">
        <f t="shared" si="10"/>
        <v>-2.8999999999999986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5"/>
      <c r="AM412" s="5"/>
      <c r="AN412" s="5"/>
      <c r="AQ412" s="5"/>
      <c r="AS412" s="5"/>
      <c r="AT412" s="5"/>
      <c r="AU412" s="5"/>
      <c r="AV412" s="5"/>
      <c r="AW412" s="5"/>
      <c r="BB412" s="55">
        <v>0.27986111111111101</v>
      </c>
    </row>
    <row r="413" spans="2:54" x14ac:dyDescent="0.25">
      <c r="B413" s="5">
        <v>10.199999999999999</v>
      </c>
      <c r="C413" s="5">
        <v>80</v>
      </c>
      <c r="D413" s="5">
        <v>6.9</v>
      </c>
      <c r="E413" s="5">
        <v>10.199999999999999</v>
      </c>
      <c r="F413" s="5">
        <v>4</v>
      </c>
      <c r="G413" s="5">
        <v>4</v>
      </c>
      <c r="H413" s="5">
        <v>993.5</v>
      </c>
      <c r="I413" s="5">
        <v>0</v>
      </c>
      <c r="J413" s="5">
        <v>0</v>
      </c>
      <c r="K413" s="5">
        <v>0</v>
      </c>
      <c r="L413" s="5">
        <v>0.5</v>
      </c>
      <c r="M413" s="5">
        <v>0.5</v>
      </c>
      <c r="N413">
        <v>119.1</v>
      </c>
      <c r="O413">
        <v>119.1</v>
      </c>
      <c r="P413">
        <v>8.8000000000000007</v>
      </c>
      <c r="Q413">
        <v>9.3000000000000007</v>
      </c>
      <c r="R413" s="54">
        <v>0.280555555555556</v>
      </c>
      <c r="T413" s="93">
        <f t="shared" si="9"/>
        <v>9.3000000000000007</v>
      </c>
      <c r="U413" s="96">
        <f t="shared" si="10"/>
        <v>-2.8999999999999986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5"/>
      <c r="AM413" s="5"/>
      <c r="AN413" s="5"/>
      <c r="AQ413" s="5"/>
      <c r="AS413" s="5"/>
      <c r="AT413" s="5"/>
      <c r="AU413" s="5"/>
      <c r="AV413" s="5"/>
      <c r="AW413" s="5"/>
      <c r="BB413" s="55">
        <v>0.280555555555556</v>
      </c>
    </row>
    <row r="414" spans="2:54" x14ac:dyDescent="0.25">
      <c r="B414" s="5">
        <v>10.199999999999999</v>
      </c>
      <c r="C414" s="5">
        <v>80</v>
      </c>
      <c r="D414" s="5">
        <v>6.9</v>
      </c>
      <c r="E414" s="5">
        <v>10.199999999999999</v>
      </c>
      <c r="F414" s="5">
        <v>4</v>
      </c>
      <c r="G414" s="5">
        <v>8.3000000000000007</v>
      </c>
      <c r="H414" s="5">
        <v>993.3</v>
      </c>
      <c r="I414" s="5">
        <v>0</v>
      </c>
      <c r="J414" s="5">
        <v>0</v>
      </c>
      <c r="K414" s="5">
        <v>0</v>
      </c>
      <c r="L414" s="5">
        <v>0.5</v>
      </c>
      <c r="M414" s="5">
        <v>0.5</v>
      </c>
      <c r="N414">
        <v>119.1</v>
      </c>
      <c r="O414">
        <v>119.1</v>
      </c>
      <c r="P414">
        <v>8.8000000000000007</v>
      </c>
      <c r="Q414">
        <v>9.3000000000000007</v>
      </c>
      <c r="R414" s="54">
        <v>0.28125</v>
      </c>
      <c r="T414" s="93">
        <f t="shared" si="9"/>
        <v>9.3000000000000007</v>
      </c>
      <c r="U414" s="96">
        <f t="shared" si="10"/>
        <v>-2.8999999999999986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5"/>
      <c r="AM414" s="5"/>
      <c r="AN414" s="5"/>
      <c r="AQ414" s="5"/>
      <c r="AS414" s="5"/>
      <c r="AT414" s="5"/>
      <c r="AU414" s="5"/>
      <c r="AV414" s="5"/>
      <c r="AW414" s="5"/>
      <c r="BB414" s="55">
        <v>0.28125</v>
      </c>
    </row>
    <row r="415" spans="2:54" x14ac:dyDescent="0.25">
      <c r="B415" s="5">
        <v>10.199999999999999</v>
      </c>
      <c r="C415" s="5">
        <v>80</v>
      </c>
      <c r="D415" s="5">
        <v>6.9</v>
      </c>
      <c r="E415" s="5">
        <v>10.199999999999999</v>
      </c>
      <c r="F415" s="5">
        <v>5.8</v>
      </c>
      <c r="G415" s="5">
        <v>5.8</v>
      </c>
      <c r="H415" s="5">
        <v>993.5</v>
      </c>
      <c r="I415" s="5">
        <v>0</v>
      </c>
      <c r="J415" s="5">
        <v>0</v>
      </c>
      <c r="K415" s="5">
        <v>0</v>
      </c>
      <c r="L415" s="5">
        <v>0.5</v>
      </c>
      <c r="M415" s="5">
        <v>0.5</v>
      </c>
      <c r="N415">
        <v>119.1</v>
      </c>
      <c r="O415">
        <v>119.1</v>
      </c>
      <c r="P415">
        <v>8.8000000000000007</v>
      </c>
      <c r="Q415">
        <v>9.3000000000000007</v>
      </c>
      <c r="R415" s="54">
        <v>0.281944444444444</v>
      </c>
      <c r="T415" s="93">
        <f t="shared" si="9"/>
        <v>9.3000000000000007</v>
      </c>
      <c r="U415" s="96">
        <f t="shared" si="10"/>
        <v>-2.8999999999999986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5"/>
      <c r="AM415" s="5"/>
      <c r="AN415" s="5"/>
      <c r="AQ415" s="5"/>
      <c r="AS415" s="5"/>
      <c r="AT415" s="5"/>
      <c r="AU415" s="5"/>
      <c r="AV415" s="5"/>
      <c r="AW415" s="5"/>
      <c r="BB415" s="55">
        <v>0.281944444444444</v>
      </c>
    </row>
    <row r="416" spans="2:54" x14ac:dyDescent="0.25">
      <c r="B416" s="5">
        <v>10.199999999999999</v>
      </c>
      <c r="C416" s="5">
        <v>81</v>
      </c>
      <c r="D416" s="5">
        <v>7.1</v>
      </c>
      <c r="E416" s="5">
        <v>10.199999999999999</v>
      </c>
      <c r="F416" s="5">
        <v>5.4</v>
      </c>
      <c r="G416" s="5">
        <v>6.8</v>
      </c>
      <c r="H416" s="5">
        <v>993.2</v>
      </c>
      <c r="I416" s="5">
        <v>0</v>
      </c>
      <c r="J416" s="5">
        <v>0</v>
      </c>
      <c r="K416" s="5">
        <v>0</v>
      </c>
      <c r="L416" s="5">
        <v>0.5</v>
      </c>
      <c r="M416" s="5">
        <v>0.5</v>
      </c>
      <c r="N416">
        <v>119.1</v>
      </c>
      <c r="O416">
        <v>119.1</v>
      </c>
      <c r="P416">
        <v>8.8000000000000007</v>
      </c>
      <c r="Q416">
        <v>9.1999999999999993</v>
      </c>
      <c r="R416" s="54">
        <v>0.28263888888888899</v>
      </c>
      <c r="T416" s="93">
        <f t="shared" si="9"/>
        <v>9.1999999999999993</v>
      </c>
      <c r="U416" s="96">
        <f t="shared" si="10"/>
        <v>-3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5"/>
      <c r="AM416" s="5"/>
      <c r="AN416" s="5"/>
      <c r="AQ416" s="5"/>
      <c r="AS416" s="5"/>
      <c r="AT416" s="5"/>
      <c r="AU416" s="5"/>
      <c r="AV416" s="5"/>
      <c r="AW416" s="5"/>
      <c r="BB416" s="55">
        <v>0.28263888888888899</v>
      </c>
    </row>
    <row r="417" spans="2:54" x14ac:dyDescent="0.25">
      <c r="B417" s="5">
        <v>10.199999999999999</v>
      </c>
      <c r="C417" s="5">
        <v>81</v>
      </c>
      <c r="D417" s="5">
        <v>7.1</v>
      </c>
      <c r="E417" s="5">
        <v>10.199999999999999</v>
      </c>
      <c r="F417" s="5">
        <v>8.3000000000000007</v>
      </c>
      <c r="G417" s="5">
        <v>8.6</v>
      </c>
      <c r="H417" s="5">
        <v>993.3</v>
      </c>
      <c r="I417" s="5">
        <v>0</v>
      </c>
      <c r="J417" s="5">
        <v>0</v>
      </c>
      <c r="K417" s="5">
        <v>0</v>
      </c>
      <c r="L417" s="5">
        <v>0.5</v>
      </c>
      <c r="M417" s="5">
        <v>0.5</v>
      </c>
      <c r="N417">
        <v>119.1</v>
      </c>
      <c r="O417">
        <v>119.1</v>
      </c>
      <c r="P417">
        <v>8.8000000000000007</v>
      </c>
      <c r="Q417">
        <v>9.1999999999999993</v>
      </c>
      <c r="R417" s="54">
        <v>0.28333333333333299</v>
      </c>
      <c r="T417" s="93">
        <f t="shared" si="9"/>
        <v>9.1999999999999993</v>
      </c>
      <c r="U417" s="96">
        <f t="shared" si="10"/>
        <v>-3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5"/>
      <c r="AM417" s="5"/>
      <c r="AN417" s="5"/>
      <c r="AQ417" s="5"/>
      <c r="AS417" s="5"/>
      <c r="AT417" s="5"/>
      <c r="AU417" s="5"/>
      <c r="AV417" s="5"/>
      <c r="AW417" s="5"/>
      <c r="BB417" s="55">
        <v>0.28333333333333299</v>
      </c>
    </row>
    <row r="418" spans="2:54" x14ac:dyDescent="0.25">
      <c r="B418" s="5">
        <v>10.199999999999999</v>
      </c>
      <c r="C418" s="5">
        <v>81</v>
      </c>
      <c r="D418" s="5">
        <v>7.1</v>
      </c>
      <c r="E418" s="5">
        <v>10.199999999999999</v>
      </c>
      <c r="F418" s="5">
        <v>3.6</v>
      </c>
      <c r="G418" s="5">
        <v>5</v>
      </c>
      <c r="H418" s="5">
        <v>993.4</v>
      </c>
      <c r="I418" s="5">
        <v>0</v>
      </c>
      <c r="J418" s="5">
        <v>0</v>
      </c>
      <c r="K418" s="5">
        <v>0</v>
      </c>
      <c r="L418" s="5">
        <v>0.5</v>
      </c>
      <c r="M418" s="5">
        <v>0.5</v>
      </c>
      <c r="N418">
        <v>119.1</v>
      </c>
      <c r="O418">
        <v>119.1</v>
      </c>
      <c r="P418">
        <v>8.8000000000000007</v>
      </c>
      <c r="Q418">
        <v>9.1999999999999993</v>
      </c>
      <c r="R418" s="54">
        <v>0.28402777777777799</v>
      </c>
      <c r="T418" s="93">
        <f t="shared" si="9"/>
        <v>9.1999999999999993</v>
      </c>
      <c r="U418" s="96">
        <f t="shared" si="10"/>
        <v>-3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5"/>
      <c r="AM418" s="5"/>
      <c r="AN418" s="5"/>
      <c r="AQ418" s="5"/>
      <c r="AS418" s="5"/>
      <c r="AT418" s="5"/>
      <c r="AU418" s="5"/>
      <c r="AV418" s="5"/>
      <c r="AW418" s="5"/>
      <c r="BB418" s="55">
        <v>0.28402777777777799</v>
      </c>
    </row>
    <row r="419" spans="2:54" x14ac:dyDescent="0.25">
      <c r="B419" s="5">
        <v>10.199999999999999</v>
      </c>
      <c r="C419" s="5">
        <v>81</v>
      </c>
      <c r="D419" s="5">
        <v>7.1</v>
      </c>
      <c r="E419" s="5">
        <v>10.199999999999999</v>
      </c>
      <c r="F419" s="5">
        <v>4.7</v>
      </c>
      <c r="G419" s="5">
        <v>9.4</v>
      </c>
      <c r="H419" s="5">
        <v>993.4</v>
      </c>
      <c r="I419" s="5">
        <v>0</v>
      </c>
      <c r="J419" s="5">
        <v>0</v>
      </c>
      <c r="K419" s="5">
        <v>0</v>
      </c>
      <c r="L419" s="5">
        <v>0.5</v>
      </c>
      <c r="M419" s="5">
        <v>0.5</v>
      </c>
      <c r="N419">
        <v>119.1</v>
      </c>
      <c r="O419">
        <v>119.1</v>
      </c>
      <c r="P419">
        <v>8.8000000000000007</v>
      </c>
      <c r="Q419">
        <v>9.1999999999999993</v>
      </c>
      <c r="R419" s="54">
        <v>0.28472222222222199</v>
      </c>
      <c r="T419" s="93">
        <f t="shared" si="9"/>
        <v>9.1999999999999993</v>
      </c>
      <c r="U419" s="96">
        <f t="shared" si="10"/>
        <v>-3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5"/>
      <c r="AM419" s="5"/>
      <c r="AN419" s="5"/>
      <c r="AQ419" s="5"/>
      <c r="AS419" s="5"/>
      <c r="AT419" s="5"/>
      <c r="AU419" s="5"/>
      <c r="AV419" s="5"/>
      <c r="AW419" s="5"/>
      <c r="BB419" s="55">
        <v>0.28472222222222199</v>
      </c>
    </row>
    <row r="420" spans="2:54" x14ac:dyDescent="0.25">
      <c r="B420" s="5">
        <v>10.199999999999999</v>
      </c>
      <c r="C420" s="5">
        <v>81</v>
      </c>
      <c r="D420" s="5">
        <v>7.1</v>
      </c>
      <c r="E420" s="5">
        <v>10.199999999999999</v>
      </c>
      <c r="F420" s="5">
        <v>1.8</v>
      </c>
      <c r="G420" s="5">
        <v>5.8</v>
      </c>
      <c r="H420" s="5">
        <v>993.3</v>
      </c>
      <c r="I420" s="5">
        <v>0</v>
      </c>
      <c r="J420" s="5">
        <v>0</v>
      </c>
      <c r="K420" s="5">
        <v>0</v>
      </c>
      <c r="L420" s="5">
        <v>0.5</v>
      </c>
      <c r="M420" s="5">
        <v>0.5</v>
      </c>
      <c r="N420">
        <v>119.1</v>
      </c>
      <c r="O420">
        <v>119.1</v>
      </c>
      <c r="P420">
        <v>8.8000000000000007</v>
      </c>
      <c r="Q420">
        <v>9.1999999999999993</v>
      </c>
      <c r="R420" s="54">
        <v>0.28541666666666698</v>
      </c>
      <c r="T420" s="93">
        <f t="shared" si="9"/>
        <v>9.1999999999999993</v>
      </c>
      <c r="U420" s="96">
        <f t="shared" si="10"/>
        <v>-3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5"/>
      <c r="AM420" s="5"/>
      <c r="AN420" s="5"/>
      <c r="AQ420" s="5"/>
      <c r="AS420" s="5"/>
      <c r="AT420" s="5"/>
      <c r="AU420" s="5"/>
      <c r="AV420" s="5"/>
      <c r="AW420" s="5"/>
      <c r="BB420" s="55">
        <v>0.28541666666666698</v>
      </c>
    </row>
    <row r="421" spans="2:54" x14ac:dyDescent="0.25">
      <c r="B421" s="5">
        <v>10.199999999999999</v>
      </c>
      <c r="C421" s="5">
        <v>81</v>
      </c>
      <c r="D421" s="5">
        <v>7.1</v>
      </c>
      <c r="E421" s="5">
        <v>10.199999999999999</v>
      </c>
      <c r="F421" s="5">
        <v>3.6</v>
      </c>
      <c r="G421" s="5">
        <v>5.8</v>
      </c>
      <c r="H421" s="5">
        <v>993.3</v>
      </c>
      <c r="I421" s="5">
        <v>0</v>
      </c>
      <c r="J421" s="5">
        <v>0</v>
      </c>
      <c r="K421" s="5">
        <v>0</v>
      </c>
      <c r="L421" s="5">
        <v>0.5</v>
      </c>
      <c r="M421" s="5">
        <v>0.5</v>
      </c>
      <c r="N421">
        <v>119.1</v>
      </c>
      <c r="O421">
        <v>119.1</v>
      </c>
      <c r="P421">
        <v>8.8000000000000007</v>
      </c>
      <c r="Q421">
        <v>9.1999999999999993</v>
      </c>
      <c r="R421" s="54">
        <v>0.28611111111111098</v>
      </c>
      <c r="T421" s="93">
        <f t="shared" si="9"/>
        <v>9.1999999999999993</v>
      </c>
      <c r="U421" s="96">
        <f t="shared" si="10"/>
        <v>-3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5"/>
      <c r="AM421" s="5"/>
      <c r="AN421" s="5"/>
      <c r="AQ421" s="5"/>
      <c r="AS421" s="5"/>
      <c r="AT421" s="5"/>
      <c r="AU421" s="5"/>
      <c r="AV421" s="5"/>
      <c r="AW421" s="5"/>
      <c r="BB421" s="55">
        <v>0.28611111111111098</v>
      </c>
    </row>
    <row r="422" spans="2:54" x14ac:dyDescent="0.25">
      <c r="B422" s="5">
        <v>10.199999999999999</v>
      </c>
      <c r="C422" s="5">
        <v>82</v>
      </c>
      <c r="D422" s="5">
        <v>7.3</v>
      </c>
      <c r="E422" s="5">
        <v>10.199999999999999</v>
      </c>
      <c r="F422" s="5">
        <v>5.8</v>
      </c>
      <c r="G422" s="5">
        <v>6.5</v>
      </c>
      <c r="H422" s="5">
        <v>993.4</v>
      </c>
      <c r="I422" s="5">
        <v>0</v>
      </c>
      <c r="J422" s="5">
        <v>0</v>
      </c>
      <c r="K422" s="5">
        <v>0</v>
      </c>
      <c r="L422" s="5">
        <v>0.5</v>
      </c>
      <c r="M422" s="5">
        <v>0.5</v>
      </c>
      <c r="N422">
        <v>119.1</v>
      </c>
      <c r="O422">
        <v>119.1</v>
      </c>
      <c r="P422">
        <v>8.8000000000000007</v>
      </c>
      <c r="Q422">
        <v>9.1999999999999993</v>
      </c>
      <c r="R422" s="54">
        <v>0.28680555555555598</v>
      </c>
      <c r="T422" s="93">
        <f t="shared" si="9"/>
        <v>9.1999999999999993</v>
      </c>
      <c r="U422" s="96">
        <f t="shared" si="10"/>
        <v>-3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5"/>
      <c r="AM422" s="5"/>
      <c r="AN422" s="5"/>
      <c r="AQ422" s="5"/>
      <c r="AS422" s="5"/>
      <c r="AT422" s="5"/>
      <c r="AU422" s="5"/>
      <c r="AV422" s="5"/>
      <c r="AW422" s="5"/>
      <c r="BB422" s="55">
        <v>0.28680555555555598</v>
      </c>
    </row>
    <row r="423" spans="2:54" x14ac:dyDescent="0.25">
      <c r="B423" s="5">
        <v>10.199999999999999</v>
      </c>
      <c r="C423" s="5">
        <v>82</v>
      </c>
      <c r="D423" s="5">
        <v>7.3</v>
      </c>
      <c r="E423" s="5">
        <v>10.199999999999999</v>
      </c>
      <c r="F423" s="5">
        <v>5.8</v>
      </c>
      <c r="G423" s="5">
        <v>7.9</v>
      </c>
      <c r="H423" s="5">
        <v>993.5</v>
      </c>
      <c r="I423" s="5">
        <v>0</v>
      </c>
      <c r="J423" s="5">
        <v>0</v>
      </c>
      <c r="K423" s="5">
        <v>0</v>
      </c>
      <c r="L423" s="5">
        <v>0.5</v>
      </c>
      <c r="M423" s="5">
        <v>0.5</v>
      </c>
      <c r="N423">
        <v>119.1</v>
      </c>
      <c r="O423">
        <v>119.1</v>
      </c>
      <c r="P423">
        <v>8.8000000000000007</v>
      </c>
      <c r="Q423">
        <v>9.1999999999999993</v>
      </c>
      <c r="R423" s="54">
        <v>0.28749999999999998</v>
      </c>
      <c r="T423" s="93">
        <f t="shared" si="9"/>
        <v>9.1999999999999993</v>
      </c>
      <c r="U423" s="96">
        <f t="shared" si="10"/>
        <v>-3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5"/>
      <c r="AM423" s="5"/>
      <c r="AN423" s="5"/>
      <c r="AQ423" s="5"/>
      <c r="AS423" s="5"/>
      <c r="AT423" s="5"/>
      <c r="AU423" s="5"/>
      <c r="AV423" s="5"/>
      <c r="AW423" s="5"/>
      <c r="BB423" s="55">
        <v>0.28749999999999998</v>
      </c>
    </row>
    <row r="424" spans="2:54" x14ac:dyDescent="0.25">
      <c r="B424" s="5">
        <v>10.199999999999999</v>
      </c>
      <c r="C424" s="5">
        <v>82</v>
      </c>
      <c r="D424" s="5">
        <v>7.3</v>
      </c>
      <c r="E424" s="5">
        <v>10.199999999999999</v>
      </c>
      <c r="F424" s="5">
        <v>7.9</v>
      </c>
      <c r="G424" s="5">
        <v>8.3000000000000007</v>
      </c>
      <c r="H424" s="5">
        <v>993.6</v>
      </c>
      <c r="I424" s="5">
        <v>0</v>
      </c>
      <c r="J424" s="5">
        <v>0</v>
      </c>
      <c r="K424" s="5">
        <v>0</v>
      </c>
      <c r="L424" s="5">
        <v>0.5</v>
      </c>
      <c r="M424" s="5">
        <v>0.5</v>
      </c>
      <c r="N424">
        <v>119.1</v>
      </c>
      <c r="O424">
        <v>119.1</v>
      </c>
      <c r="P424">
        <v>8.8000000000000007</v>
      </c>
      <c r="Q424">
        <v>9.1999999999999993</v>
      </c>
      <c r="R424" s="54">
        <v>0.28819444444444398</v>
      </c>
      <c r="T424" s="93">
        <f t="shared" si="9"/>
        <v>9.1999999999999993</v>
      </c>
      <c r="U424" s="96">
        <f t="shared" si="10"/>
        <v>-3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5"/>
      <c r="AM424" s="5"/>
      <c r="AN424" s="5"/>
      <c r="AQ424" s="5"/>
      <c r="AS424" s="5"/>
      <c r="AT424" s="5"/>
      <c r="AU424" s="5"/>
      <c r="AV424" s="5"/>
      <c r="AW424" s="5"/>
      <c r="BB424" s="55">
        <v>0.28819444444444398</v>
      </c>
    </row>
    <row r="425" spans="2:54" x14ac:dyDescent="0.25">
      <c r="B425" s="5">
        <v>10.199999999999999</v>
      </c>
      <c r="C425" s="5">
        <v>82</v>
      </c>
      <c r="D425" s="5">
        <v>7.3</v>
      </c>
      <c r="E425" s="5">
        <v>10.199999999999999</v>
      </c>
      <c r="F425" s="5">
        <v>6.8</v>
      </c>
      <c r="G425" s="5">
        <v>6.8</v>
      </c>
      <c r="H425" s="5">
        <v>993.8</v>
      </c>
      <c r="I425" s="5">
        <v>0</v>
      </c>
      <c r="J425" s="5">
        <v>0</v>
      </c>
      <c r="K425" s="5">
        <v>0</v>
      </c>
      <c r="L425" s="5">
        <v>0.5</v>
      </c>
      <c r="M425" s="5">
        <v>0.5</v>
      </c>
      <c r="N425">
        <v>119.1</v>
      </c>
      <c r="O425">
        <v>119.1</v>
      </c>
      <c r="P425">
        <v>8.8000000000000007</v>
      </c>
      <c r="Q425">
        <v>9.1999999999999993</v>
      </c>
      <c r="R425" s="54">
        <v>0.28888888888888897</v>
      </c>
      <c r="T425" s="93">
        <f t="shared" si="9"/>
        <v>9.1999999999999993</v>
      </c>
      <c r="U425" s="96">
        <f t="shared" si="10"/>
        <v>-3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5"/>
      <c r="AM425" s="5"/>
      <c r="AN425" s="5"/>
      <c r="AQ425" s="5"/>
      <c r="AS425" s="5"/>
      <c r="AT425" s="5"/>
      <c r="AU425" s="5"/>
      <c r="AV425" s="5"/>
      <c r="AW425" s="5"/>
      <c r="BB425" s="55">
        <v>0.28888888888888897</v>
      </c>
    </row>
    <row r="426" spans="2:54" x14ac:dyDescent="0.25">
      <c r="B426" s="5">
        <v>10.199999999999999</v>
      </c>
      <c r="C426" s="5">
        <v>82</v>
      </c>
      <c r="D426" s="5">
        <v>7.3</v>
      </c>
      <c r="E426" s="5">
        <v>10.199999999999999</v>
      </c>
      <c r="F426" s="5">
        <v>2.9</v>
      </c>
      <c r="G426" s="5">
        <v>5</v>
      </c>
      <c r="H426" s="5">
        <v>993.7</v>
      </c>
      <c r="I426" s="5">
        <v>0</v>
      </c>
      <c r="J426" s="5">
        <v>0</v>
      </c>
      <c r="K426" s="5">
        <v>0</v>
      </c>
      <c r="L426" s="5">
        <v>0.5</v>
      </c>
      <c r="M426" s="5">
        <v>0.5</v>
      </c>
      <c r="N426">
        <v>119.1</v>
      </c>
      <c r="O426">
        <v>119.1</v>
      </c>
      <c r="P426">
        <v>8.8000000000000007</v>
      </c>
      <c r="Q426">
        <v>9.1999999999999993</v>
      </c>
      <c r="R426" s="54">
        <v>0.28958333333333303</v>
      </c>
      <c r="T426" s="93">
        <f t="shared" si="9"/>
        <v>9.1999999999999993</v>
      </c>
      <c r="U426" s="96">
        <f t="shared" si="10"/>
        <v>-3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5"/>
      <c r="AM426" s="5"/>
      <c r="AN426" s="5"/>
      <c r="AQ426" s="5"/>
      <c r="AS426" s="5"/>
      <c r="AT426" s="5"/>
      <c r="AU426" s="5"/>
      <c r="AV426" s="5"/>
      <c r="AW426" s="5"/>
      <c r="BB426" s="55">
        <v>0.28958333333333303</v>
      </c>
    </row>
    <row r="427" spans="2:54" x14ac:dyDescent="0.25">
      <c r="B427" s="5">
        <v>10.199999999999999</v>
      </c>
      <c r="C427" s="5">
        <v>82</v>
      </c>
      <c r="D427" s="5">
        <v>7.3</v>
      </c>
      <c r="E427" s="5">
        <v>10.199999999999999</v>
      </c>
      <c r="F427" s="5">
        <v>4.3</v>
      </c>
      <c r="G427" s="5">
        <v>7.2</v>
      </c>
      <c r="H427" s="5">
        <v>993.8</v>
      </c>
      <c r="I427" s="5">
        <v>0</v>
      </c>
      <c r="J427" s="5">
        <v>0</v>
      </c>
      <c r="K427" s="5">
        <v>0</v>
      </c>
      <c r="L427" s="5">
        <v>0.5</v>
      </c>
      <c r="M427" s="5">
        <v>0.5</v>
      </c>
      <c r="N427">
        <v>119.1</v>
      </c>
      <c r="O427">
        <v>119.1</v>
      </c>
      <c r="P427">
        <v>8.8000000000000007</v>
      </c>
      <c r="Q427">
        <v>9.1999999999999993</v>
      </c>
      <c r="R427" s="54">
        <v>0.29027777777777802</v>
      </c>
      <c r="T427" s="93">
        <f t="shared" si="9"/>
        <v>9.1999999999999993</v>
      </c>
      <c r="U427" s="96">
        <f t="shared" si="10"/>
        <v>-3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5"/>
      <c r="AM427" s="5"/>
      <c r="AN427" s="5"/>
      <c r="AQ427" s="5"/>
      <c r="AS427" s="5"/>
      <c r="AT427" s="5"/>
      <c r="AU427" s="5"/>
      <c r="AV427" s="5"/>
      <c r="AW427" s="5"/>
      <c r="BB427" s="55">
        <v>0.29027777777777802</v>
      </c>
    </row>
    <row r="428" spans="2:54" x14ac:dyDescent="0.25">
      <c r="B428" s="5">
        <v>10.199999999999999</v>
      </c>
      <c r="C428" s="5">
        <v>82</v>
      </c>
      <c r="D428" s="5">
        <v>7.3</v>
      </c>
      <c r="E428" s="5">
        <v>10.199999999999999</v>
      </c>
      <c r="F428" s="5">
        <v>4</v>
      </c>
      <c r="G428" s="5">
        <v>4.7</v>
      </c>
      <c r="H428" s="5">
        <v>993.8</v>
      </c>
      <c r="I428" s="5">
        <v>0</v>
      </c>
      <c r="J428" s="5">
        <v>0</v>
      </c>
      <c r="K428" s="5">
        <v>0</v>
      </c>
      <c r="L428" s="5">
        <v>0.5</v>
      </c>
      <c r="M428" s="5">
        <v>0.5</v>
      </c>
      <c r="N428">
        <v>119.1</v>
      </c>
      <c r="O428">
        <v>119.1</v>
      </c>
      <c r="P428">
        <v>8.8000000000000007</v>
      </c>
      <c r="Q428">
        <v>9.1999999999999993</v>
      </c>
      <c r="R428" s="54">
        <v>0.29097222222222202</v>
      </c>
      <c r="T428" s="93">
        <f t="shared" si="9"/>
        <v>9.1999999999999993</v>
      </c>
      <c r="U428" s="96">
        <f t="shared" si="10"/>
        <v>-3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5"/>
      <c r="AM428" s="5"/>
      <c r="AN428" s="5"/>
      <c r="AQ428" s="5"/>
      <c r="AS428" s="5"/>
      <c r="AT428" s="5"/>
      <c r="AU428" s="5"/>
      <c r="AV428" s="5"/>
      <c r="AW428" s="5"/>
      <c r="BB428" s="55">
        <v>0.29097222222222202</v>
      </c>
    </row>
    <row r="429" spans="2:54" x14ac:dyDescent="0.25">
      <c r="B429" s="5">
        <v>10.199999999999999</v>
      </c>
      <c r="C429" s="5">
        <v>82</v>
      </c>
      <c r="D429" s="5">
        <v>7.3</v>
      </c>
      <c r="E429" s="5">
        <v>10.199999999999999</v>
      </c>
      <c r="F429" s="5">
        <v>4.3</v>
      </c>
      <c r="G429" s="5">
        <v>9.6999999999999993</v>
      </c>
      <c r="H429" s="5">
        <v>993.6</v>
      </c>
      <c r="I429" s="5">
        <v>0</v>
      </c>
      <c r="J429" s="5">
        <v>0</v>
      </c>
      <c r="K429" s="5">
        <v>0</v>
      </c>
      <c r="L429" s="5">
        <v>0.5</v>
      </c>
      <c r="M429" s="5">
        <v>0.5</v>
      </c>
      <c r="N429">
        <v>119.1</v>
      </c>
      <c r="O429">
        <v>119.1</v>
      </c>
      <c r="P429">
        <v>8.8000000000000007</v>
      </c>
      <c r="Q429">
        <v>9.1999999999999993</v>
      </c>
      <c r="R429" s="54">
        <v>0.29166666666666702</v>
      </c>
      <c r="T429" s="93">
        <f t="shared" si="9"/>
        <v>9.1999999999999993</v>
      </c>
      <c r="U429" s="96">
        <f t="shared" si="10"/>
        <v>-3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5"/>
      <c r="AM429" s="5"/>
      <c r="AN429" s="5"/>
      <c r="AQ429" s="5"/>
      <c r="AS429" s="5"/>
      <c r="AT429" s="5"/>
      <c r="AU429" s="5"/>
      <c r="AV429" s="5"/>
      <c r="AW429" s="5"/>
      <c r="BB429" s="55">
        <v>0.29166666666666702</v>
      </c>
    </row>
    <row r="430" spans="2:54" x14ac:dyDescent="0.25">
      <c r="B430" s="5">
        <v>10.199999999999999</v>
      </c>
      <c r="C430" s="5">
        <v>82</v>
      </c>
      <c r="D430" s="5">
        <v>7.3</v>
      </c>
      <c r="E430" s="5">
        <v>10.199999999999999</v>
      </c>
      <c r="F430" s="5">
        <v>6.1</v>
      </c>
      <c r="G430" s="5">
        <v>6.1</v>
      </c>
      <c r="H430" s="5">
        <v>993.5</v>
      </c>
      <c r="I430" s="5">
        <v>0</v>
      </c>
      <c r="J430" s="5">
        <v>0</v>
      </c>
      <c r="K430" s="5">
        <v>0</v>
      </c>
      <c r="L430" s="5">
        <v>0.5</v>
      </c>
      <c r="M430" s="5">
        <v>0.5</v>
      </c>
      <c r="N430">
        <v>119.1</v>
      </c>
      <c r="O430">
        <v>119.1</v>
      </c>
      <c r="P430">
        <v>8.8000000000000007</v>
      </c>
      <c r="Q430">
        <v>9.1999999999999993</v>
      </c>
      <c r="R430" s="54">
        <v>0.29236111111111102</v>
      </c>
      <c r="T430" s="93">
        <f t="shared" si="9"/>
        <v>9.1999999999999993</v>
      </c>
      <c r="U430" s="96">
        <f t="shared" si="10"/>
        <v>-3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5"/>
      <c r="AM430" s="5"/>
      <c r="AN430" s="5"/>
      <c r="AQ430" s="5"/>
      <c r="AS430" s="5"/>
      <c r="AT430" s="5"/>
      <c r="AU430" s="5"/>
      <c r="AV430" s="5"/>
      <c r="AW430" s="5"/>
      <c r="BB430" s="55">
        <v>0.29236111111111102</v>
      </c>
    </row>
    <row r="431" spans="2:54" x14ac:dyDescent="0.25">
      <c r="B431" s="5">
        <v>10.199999999999999</v>
      </c>
      <c r="C431" s="5">
        <v>82</v>
      </c>
      <c r="D431" s="5">
        <v>7.3</v>
      </c>
      <c r="E431" s="5">
        <v>10.199999999999999</v>
      </c>
      <c r="F431" s="5">
        <v>1.8</v>
      </c>
      <c r="G431" s="5">
        <v>5</v>
      </c>
      <c r="H431" s="5">
        <v>993.6</v>
      </c>
      <c r="I431" s="5">
        <v>0</v>
      </c>
      <c r="J431" s="5">
        <v>0</v>
      </c>
      <c r="K431" s="5">
        <v>0</v>
      </c>
      <c r="L431" s="5">
        <v>0.5</v>
      </c>
      <c r="M431" s="5">
        <v>0.5</v>
      </c>
      <c r="N431">
        <v>119.1</v>
      </c>
      <c r="O431">
        <v>119.1</v>
      </c>
      <c r="P431">
        <v>8.8000000000000007</v>
      </c>
      <c r="Q431">
        <v>9.1999999999999993</v>
      </c>
      <c r="R431" s="54">
        <v>0.29305555555555601</v>
      </c>
      <c r="T431" s="93">
        <f t="shared" si="9"/>
        <v>9.1999999999999993</v>
      </c>
      <c r="U431" s="96">
        <f t="shared" si="10"/>
        <v>-3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5"/>
      <c r="AM431" s="5"/>
      <c r="AN431" s="5"/>
      <c r="AQ431" s="5"/>
      <c r="AS431" s="5"/>
      <c r="AT431" s="5"/>
      <c r="AU431" s="5"/>
      <c r="AV431" s="5"/>
      <c r="AW431" s="5"/>
      <c r="BB431" s="55">
        <v>0.29305555555555601</v>
      </c>
    </row>
    <row r="432" spans="2:54" x14ac:dyDescent="0.25">
      <c r="B432" s="5">
        <v>10.199999999999999</v>
      </c>
      <c r="C432" s="5">
        <v>83</v>
      </c>
      <c r="D432" s="5">
        <v>7.4</v>
      </c>
      <c r="E432" s="5">
        <v>10.199999999999999</v>
      </c>
      <c r="F432" s="5">
        <v>3.6</v>
      </c>
      <c r="G432" s="5">
        <v>6.5</v>
      </c>
      <c r="H432" s="5">
        <v>993.6</v>
      </c>
      <c r="I432" s="5">
        <v>0</v>
      </c>
      <c r="J432" s="5">
        <v>0</v>
      </c>
      <c r="K432" s="5">
        <v>0</v>
      </c>
      <c r="L432" s="5">
        <v>0.5</v>
      </c>
      <c r="M432" s="5">
        <v>0.5</v>
      </c>
      <c r="N432">
        <v>119.1</v>
      </c>
      <c r="O432">
        <v>119.1</v>
      </c>
      <c r="P432">
        <v>8.8000000000000007</v>
      </c>
      <c r="Q432">
        <v>9.1999999999999993</v>
      </c>
      <c r="R432" s="54">
        <v>0.29375000000000001</v>
      </c>
      <c r="T432" s="93">
        <f t="shared" si="9"/>
        <v>9.1999999999999993</v>
      </c>
      <c r="U432" s="96">
        <f t="shared" si="10"/>
        <v>-3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5"/>
      <c r="AM432" s="5"/>
      <c r="AN432" s="5"/>
      <c r="AQ432" s="5"/>
      <c r="AS432" s="5"/>
      <c r="AT432" s="5"/>
      <c r="AU432" s="5"/>
      <c r="AV432" s="5"/>
      <c r="AW432" s="5"/>
      <c r="BB432" s="55">
        <v>0.29375000000000001</v>
      </c>
    </row>
    <row r="433" spans="2:54" x14ac:dyDescent="0.25">
      <c r="B433" s="5">
        <v>10.1</v>
      </c>
      <c r="C433" s="5">
        <v>83</v>
      </c>
      <c r="D433" s="5">
        <v>7.3</v>
      </c>
      <c r="E433" s="5">
        <v>10.1</v>
      </c>
      <c r="F433" s="5">
        <v>5.4</v>
      </c>
      <c r="G433" s="5">
        <v>6.8</v>
      </c>
      <c r="H433" s="5">
        <v>993.5</v>
      </c>
      <c r="I433" s="5">
        <v>0</v>
      </c>
      <c r="J433" s="5">
        <v>0</v>
      </c>
      <c r="K433" s="5">
        <v>0</v>
      </c>
      <c r="L433" s="5">
        <v>0.5</v>
      </c>
      <c r="M433" s="5">
        <v>0.5</v>
      </c>
      <c r="N433">
        <v>119.1</v>
      </c>
      <c r="O433">
        <v>119.1</v>
      </c>
      <c r="P433">
        <v>8.8000000000000007</v>
      </c>
      <c r="Q433">
        <v>9.1999999999999993</v>
      </c>
      <c r="R433" s="54">
        <v>0.29444444444444401</v>
      </c>
      <c r="T433" s="93">
        <f t="shared" si="9"/>
        <v>9.1999999999999993</v>
      </c>
      <c r="U433" s="96">
        <f t="shared" si="10"/>
        <v>-2.9000000000000004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5"/>
      <c r="AM433" s="5"/>
      <c r="AN433" s="5"/>
      <c r="AQ433" s="5"/>
      <c r="AS433" s="5"/>
      <c r="AT433" s="5"/>
      <c r="AU433" s="5"/>
      <c r="AV433" s="5"/>
      <c r="AW433" s="5"/>
      <c r="BB433" s="55">
        <v>0.29444444444444401</v>
      </c>
    </row>
    <row r="434" spans="2:54" x14ac:dyDescent="0.25">
      <c r="B434" s="5">
        <v>10.1</v>
      </c>
      <c r="C434" s="5">
        <v>83</v>
      </c>
      <c r="D434" s="5">
        <v>7.3</v>
      </c>
      <c r="E434" s="5">
        <v>10.1</v>
      </c>
      <c r="F434" s="5">
        <v>5.4</v>
      </c>
      <c r="G434" s="5">
        <v>5.8</v>
      </c>
      <c r="H434" s="5">
        <v>993.5</v>
      </c>
      <c r="I434" s="5">
        <v>0</v>
      </c>
      <c r="J434" s="5">
        <v>0</v>
      </c>
      <c r="K434" s="5">
        <v>0</v>
      </c>
      <c r="L434" s="5">
        <v>0.5</v>
      </c>
      <c r="M434" s="5">
        <v>0.5</v>
      </c>
      <c r="N434">
        <v>119.1</v>
      </c>
      <c r="O434">
        <v>119.1</v>
      </c>
      <c r="P434">
        <v>8.8000000000000007</v>
      </c>
      <c r="Q434">
        <v>9.1999999999999993</v>
      </c>
      <c r="R434" s="54">
        <v>0.29513888888888901</v>
      </c>
      <c r="T434" s="93">
        <f t="shared" ref="T434:T497" si="12">MAX($P434,$Q434)</f>
        <v>9.1999999999999993</v>
      </c>
      <c r="U434" s="96">
        <f t="shared" si="10"/>
        <v>-2.9000000000000004</v>
      </c>
      <c r="V434" s="92" t="str">
        <f t="shared" si="11"/>
        <v/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5"/>
      <c r="AM434" s="5"/>
      <c r="AN434" s="5"/>
      <c r="AQ434" s="5"/>
      <c r="AS434" s="5"/>
      <c r="AT434" s="5"/>
      <c r="AU434" s="5"/>
      <c r="AV434" s="5"/>
      <c r="AW434" s="5"/>
      <c r="BB434" s="55">
        <v>0.29513888888888901</v>
      </c>
    </row>
    <row r="435" spans="2:54" x14ac:dyDescent="0.25">
      <c r="B435" s="5">
        <v>10.1</v>
      </c>
      <c r="C435" s="5">
        <v>83</v>
      </c>
      <c r="D435" s="5">
        <v>7.3</v>
      </c>
      <c r="E435" s="5">
        <v>10.1</v>
      </c>
      <c r="F435" s="5">
        <v>5.4</v>
      </c>
      <c r="G435" s="5">
        <v>5.4</v>
      </c>
      <c r="H435" s="5">
        <v>993.9</v>
      </c>
      <c r="I435" s="5">
        <v>0</v>
      </c>
      <c r="J435" s="5">
        <v>0</v>
      </c>
      <c r="K435" s="5">
        <v>0</v>
      </c>
      <c r="L435" s="5">
        <v>0.5</v>
      </c>
      <c r="M435" s="5">
        <v>0.5</v>
      </c>
      <c r="N435">
        <v>119.1</v>
      </c>
      <c r="O435">
        <v>119.1</v>
      </c>
      <c r="P435">
        <v>8.8000000000000007</v>
      </c>
      <c r="Q435">
        <v>9.1999999999999993</v>
      </c>
      <c r="R435" s="54">
        <v>0.295833333333333</v>
      </c>
      <c r="T435" s="93">
        <f t="shared" si="12"/>
        <v>9.1999999999999993</v>
      </c>
      <c r="U435" s="96">
        <f t="shared" ref="U435:U458" si="14">(T435-B435)-2</f>
        <v>-2.9000000000000004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5"/>
      <c r="AM435" s="5"/>
      <c r="AN435" s="5"/>
      <c r="AQ435" s="5"/>
      <c r="AS435" s="5"/>
      <c r="AT435" s="5"/>
      <c r="AU435" s="5"/>
      <c r="AV435" s="5"/>
      <c r="AW435" s="5"/>
      <c r="BB435" s="55">
        <v>0.295833333333333</v>
      </c>
    </row>
    <row r="436" spans="2:54" x14ac:dyDescent="0.25">
      <c r="B436" s="5">
        <v>10.1</v>
      </c>
      <c r="C436" s="5">
        <v>83</v>
      </c>
      <c r="D436" s="5">
        <v>7.3</v>
      </c>
      <c r="E436" s="5">
        <v>10.1</v>
      </c>
      <c r="F436" s="5">
        <v>3.6</v>
      </c>
      <c r="G436" s="5">
        <v>7.2</v>
      </c>
      <c r="H436" s="5">
        <v>993.6</v>
      </c>
      <c r="I436" s="5">
        <v>0</v>
      </c>
      <c r="J436" s="5">
        <v>0</v>
      </c>
      <c r="K436" s="5">
        <v>0</v>
      </c>
      <c r="L436" s="5">
        <v>0.5</v>
      </c>
      <c r="M436" s="5">
        <v>0.5</v>
      </c>
      <c r="N436">
        <v>119.1</v>
      </c>
      <c r="O436">
        <v>119.1</v>
      </c>
      <c r="P436">
        <v>8.8000000000000007</v>
      </c>
      <c r="Q436">
        <v>9.1</v>
      </c>
      <c r="R436" s="54">
        <v>0.296527777777778</v>
      </c>
      <c r="T436" s="93">
        <f t="shared" si="12"/>
        <v>9.1</v>
      </c>
      <c r="U436" s="96">
        <f t="shared" si="14"/>
        <v>-3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5"/>
      <c r="AM436" s="5"/>
      <c r="AN436" s="5"/>
      <c r="AQ436" s="5"/>
      <c r="AS436" s="5"/>
      <c r="AT436" s="5"/>
      <c r="AU436" s="5"/>
      <c r="AV436" s="5"/>
      <c r="AW436" s="5"/>
      <c r="BB436" s="55">
        <v>0.296527777777778</v>
      </c>
    </row>
    <row r="437" spans="2:54" x14ac:dyDescent="0.25">
      <c r="B437" s="5">
        <v>10.1</v>
      </c>
      <c r="C437" s="5">
        <v>83</v>
      </c>
      <c r="D437" s="5">
        <v>7.3</v>
      </c>
      <c r="E437" s="5">
        <v>10.1</v>
      </c>
      <c r="F437" s="5">
        <v>4.7</v>
      </c>
      <c r="G437" s="5">
        <v>7.6</v>
      </c>
      <c r="H437" s="5">
        <v>993.5</v>
      </c>
      <c r="I437" s="5">
        <v>0</v>
      </c>
      <c r="J437" s="5">
        <v>0</v>
      </c>
      <c r="K437" s="5">
        <v>0</v>
      </c>
      <c r="L437" s="5">
        <v>0.5</v>
      </c>
      <c r="M437" s="5">
        <v>0.5</v>
      </c>
      <c r="N437">
        <v>119.1</v>
      </c>
      <c r="O437">
        <v>119.1</v>
      </c>
      <c r="P437">
        <v>8.8000000000000007</v>
      </c>
      <c r="Q437">
        <v>9.1</v>
      </c>
      <c r="R437" s="54">
        <v>0.297222222222222</v>
      </c>
      <c r="T437" s="93">
        <f t="shared" si="12"/>
        <v>9.1</v>
      </c>
      <c r="U437" s="96">
        <f t="shared" si="14"/>
        <v>-3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5"/>
      <c r="AM437" s="5"/>
      <c r="AN437" s="5"/>
      <c r="AQ437" s="5"/>
      <c r="AS437" s="5"/>
      <c r="AT437" s="5"/>
      <c r="AU437" s="5"/>
      <c r="AV437" s="5"/>
      <c r="AW437" s="5"/>
      <c r="BB437" s="55">
        <v>0.297222222222222</v>
      </c>
    </row>
    <row r="438" spans="2:54" x14ac:dyDescent="0.25">
      <c r="B438" s="5">
        <v>10.1</v>
      </c>
      <c r="C438" s="5">
        <v>83</v>
      </c>
      <c r="D438" s="5">
        <v>7.3</v>
      </c>
      <c r="E438" s="5">
        <v>10.1</v>
      </c>
      <c r="F438" s="5">
        <v>3.6</v>
      </c>
      <c r="G438" s="5">
        <v>4</v>
      </c>
      <c r="H438" s="5">
        <v>993.6</v>
      </c>
      <c r="I438" s="5">
        <v>0</v>
      </c>
      <c r="J438" s="5">
        <v>0</v>
      </c>
      <c r="K438" s="5">
        <v>0</v>
      </c>
      <c r="L438" s="5">
        <v>0.5</v>
      </c>
      <c r="M438" s="5">
        <v>0.5</v>
      </c>
      <c r="N438">
        <v>119.1</v>
      </c>
      <c r="O438">
        <v>119.1</v>
      </c>
      <c r="P438">
        <v>8.6999999999999993</v>
      </c>
      <c r="Q438">
        <v>9.1</v>
      </c>
      <c r="R438" s="54">
        <v>0.297916666666667</v>
      </c>
      <c r="T438" s="93">
        <f t="shared" si="12"/>
        <v>9.1</v>
      </c>
      <c r="U438" s="96">
        <f t="shared" si="14"/>
        <v>-3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5"/>
      <c r="AM438" s="5"/>
      <c r="AN438" s="5"/>
      <c r="AQ438" s="5"/>
      <c r="AS438" s="5"/>
      <c r="AT438" s="5"/>
      <c r="AU438" s="5"/>
      <c r="AV438" s="5"/>
      <c r="AW438" s="5"/>
      <c r="BB438" s="55">
        <v>0.297916666666667</v>
      </c>
    </row>
    <row r="439" spans="2:54" x14ac:dyDescent="0.25">
      <c r="B439" s="5">
        <v>10.1</v>
      </c>
      <c r="C439" s="5">
        <v>83</v>
      </c>
      <c r="D439" s="5">
        <v>7.3</v>
      </c>
      <c r="E439" s="5">
        <v>10.1</v>
      </c>
      <c r="F439" s="5">
        <v>6.8</v>
      </c>
      <c r="G439" s="5">
        <v>7.9</v>
      </c>
      <c r="H439" s="5">
        <v>993.5</v>
      </c>
      <c r="I439" s="5">
        <v>0</v>
      </c>
      <c r="J439" s="5">
        <v>0</v>
      </c>
      <c r="K439" s="5">
        <v>0</v>
      </c>
      <c r="L439" s="5">
        <v>0.5</v>
      </c>
      <c r="M439" s="5">
        <v>0.5</v>
      </c>
      <c r="N439">
        <v>119.1</v>
      </c>
      <c r="O439">
        <v>119.1</v>
      </c>
      <c r="P439">
        <v>8.6999999999999993</v>
      </c>
      <c r="Q439">
        <v>9.1</v>
      </c>
      <c r="R439" s="54">
        <v>0.29861111111111099</v>
      </c>
      <c r="T439" s="93">
        <f t="shared" si="12"/>
        <v>9.1</v>
      </c>
      <c r="U439" s="96">
        <f t="shared" si="14"/>
        <v>-3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5"/>
      <c r="AM439" s="5"/>
      <c r="AN439" s="5"/>
      <c r="AQ439" s="5"/>
      <c r="AS439" s="5"/>
      <c r="AT439" s="5"/>
      <c r="AU439" s="5"/>
      <c r="AV439" s="5"/>
      <c r="AW439" s="5"/>
      <c r="BB439" s="55">
        <v>0.29861111111111099</v>
      </c>
    </row>
    <row r="440" spans="2:54" x14ac:dyDescent="0.25">
      <c r="B440" s="5">
        <v>10.1</v>
      </c>
      <c r="C440" s="5">
        <v>83</v>
      </c>
      <c r="D440" s="5">
        <v>7.3</v>
      </c>
      <c r="E440" s="5">
        <v>10.1</v>
      </c>
      <c r="F440" s="5">
        <v>1.8</v>
      </c>
      <c r="G440" s="5">
        <v>4.7</v>
      </c>
      <c r="H440" s="5">
        <v>993.6</v>
      </c>
      <c r="I440" s="5">
        <v>0</v>
      </c>
      <c r="J440" s="5">
        <v>0</v>
      </c>
      <c r="K440" s="5">
        <v>0</v>
      </c>
      <c r="L440" s="5">
        <v>0.5</v>
      </c>
      <c r="M440" s="5">
        <v>0.5</v>
      </c>
      <c r="N440">
        <v>119.1</v>
      </c>
      <c r="O440">
        <v>119.1</v>
      </c>
      <c r="P440">
        <v>8.8000000000000007</v>
      </c>
      <c r="Q440">
        <v>9.1</v>
      </c>
      <c r="R440" s="54">
        <v>0.29930555555555599</v>
      </c>
      <c r="T440" s="93">
        <f t="shared" si="12"/>
        <v>9.1</v>
      </c>
      <c r="U440" s="96">
        <f t="shared" si="14"/>
        <v>-3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5"/>
      <c r="AM440" s="5"/>
      <c r="AN440" s="5"/>
      <c r="AQ440" s="5"/>
      <c r="AS440" s="5"/>
      <c r="AT440" s="5"/>
      <c r="AU440" s="5"/>
      <c r="AV440" s="5"/>
      <c r="AW440" s="5"/>
      <c r="BB440" s="55">
        <v>0.29930555555555599</v>
      </c>
    </row>
    <row r="441" spans="2:54" x14ac:dyDescent="0.25">
      <c r="B441" s="5">
        <v>10.1</v>
      </c>
      <c r="C441" s="5">
        <v>84</v>
      </c>
      <c r="D441" s="5">
        <v>7.5</v>
      </c>
      <c r="E441" s="5">
        <v>10.1</v>
      </c>
      <c r="F441" s="5">
        <v>7.9</v>
      </c>
      <c r="G441" s="5">
        <v>8.6</v>
      </c>
      <c r="H441" s="5">
        <v>993.4</v>
      </c>
      <c r="I441" s="5">
        <v>0</v>
      </c>
      <c r="J441" s="5">
        <v>0</v>
      </c>
      <c r="K441" s="5">
        <v>0</v>
      </c>
      <c r="L441" s="5">
        <v>0.5</v>
      </c>
      <c r="M441" s="5">
        <v>0.5</v>
      </c>
      <c r="N441">
        <v>119.1</v>
      </c>
      <c r="O441">
        <v>119.1</v>
      </c>
      <c r="P441">
        <v>8.6999999999999993</v>
      </c>
      <c r="Q441">
        <v>9.1</v>
      </c>
      <c r="R441" s="54">
        <v>0.3</v>
      </c>
      <c r="T441" s="93">
        <f t="shared" si="12"/>
        <v>9.1</v>
      </c>
      <c r="U441" s="96">
        <f t="shared" si="14"/>
        <v>-3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5"/>
      <c r="AM441" s="5"/>
      <c r="AN441" s="5"/>
      <c r="AQ441" s="5"/>
      <c r="AS441" s="5"/>
      <c r="AT441" s="5"/>
      <c r="AU441" s="5"/>
      <c r="AV441" s="5"/>
      <c r="AW441" s="5"/>
      <c r="BB441" s="55">
        <v>0.3</v>
      </c>
    </row>
    <row r="442" spans="2:54" x14ac:dyDescent="0.25">
      <c r="B442" s="5">
        <v>10.1</v>
      </c>
      <c r="C442" s="5">
        <v>84</v>
      </c>
      <c r="D442" s="5">
        <v>7.5</v>
      </c>
      <c r="E442" s="5">
        <v>10.1</v>
      </c>
      <c r="F442" s="5">
        <v>6.5</v>
      </c>
      <c r="G442" s="5">
        <v>7.2</v>
      </c>
      <c r="H442" s="5">
        <v>993.8</v>
      </c>
      <c r="I442" s="5">
        <v>0</v>
      </c>
      <c r="J442" s="5">
        <v>0</v>
      </c>
      <c r="K442" s="5">
        <v>0</v>
      </c>
      <c r="L442" s="5">
        <v>0.5</v>
      </c>
      <c r="M442" s="5">
        <v>0.5</v>
      </c>
      <c r="N442">
        <v>119.1</v>
      </c>
      <c r="O442">
        <v>119.1</v>
      </c>
      <c r="P442">
        <v>8.6999999999999993</v>
      </c>
      <c r="Q442">
        <v>9.1</v>
      </c>
      <c r="R442" s="54">
        <v>0.30069444444444399</v>
      </c>
      <c r="T442" s="93">
        <f t="shared" si="12"/>
        <v>9.1</v>
      </c>
      <c r="U442" s="96">
        <f t="shared" si="14"/>
        <v>-3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5"/>
      <c r="AM442" s="5"/>
      <c r="AN442" s="5"/>
      <c r="AQ442" s="5"/>
      <c r="AS442" s="5"/>
      <c r="AT442" s="5"/>
      <c r="AU442" s="5"/>
      <c r="AV442" s="5"/>
      <c r="AW442" s="5"/>
      <c r="BB442" s="55">
        <v>0.30069444444444399</v>
      </c>
    </row>
    <row r="443" spans="2:54" x14ac:dyDescent="0.25">
      <c r="B443" s="5">
        <v>10.1</v>
      </c>
      <c r="C443" s="5">
        <v>83</v>
      </c>
      <c r="D443" s="5">
        <v>7.3</v>
      </c>
      <c r="E443" s="5">
        <v>10.1</v>
      </c>
      <c r="F443" s="5">
        <v>6.1</v>
      </c>
      <c r="G443" s="5">
        <v>6.1</v>
      </c>
      <c r="H443" s="5">
        <v>993.6</v>
      </c>
      <c r="I443" s="5">
        <v>0</v>
      </c>
      <c r="J443" s="5">
        <v>0</v>
      </c>
      <c r="K443" s="5">
        <v>0</v>
      </c>
      <c r="L443" s="5">
        <v>0.5</v>
      </c>
      <c r="M443" s="5">
        <v>0.5</v>
      </c>
      <c r="N443">
        <v>119.1</v>
      </c>
      <c r="O443">
        <v>119.1</v>
      </c>
      <c r="P443">
        <v>8.6999999999999993</v>
      </c>
      <c r="Q443">
        <v>9.1</v>
      </c>
      <c r="R443" s="54">
        <v>0.30138888888888898</v>
      </c>
      <c r="T443" s="93">
        <f t="shared" si="12"/>
        <v>9.1</v>
      </c>
      <c r="U443" s="96">
        <f t="shared" si="14"/>
        <v>-3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5"/>
      <c r="AM443" s="5"/>
      <c r="AN443" s="5"/>
      <c r="AQ443" s="5"/>
      <c r="AS443" s="5"/>
      <c r="AT443" s="5"/>
      <c r="AU443" s="5"/>
      <c r="AV443" s="5"/>
      <c r="AW443" s="5"/>
      <c r="BB443" s="55">
        <v>0.30138888888888898</v>
      </c>
    </row>
    <row r="444" spans="2:54" x14ac:dyDescent="0.25">
      <c r="B444" s="5">
        <v>10.199999999999999</v>
      </c>
      <c r="C444" s="5">
        <v>83</v>
      </c>
      <c r="D444" s="5">
        <v>7.4</v>
      </c>
      <c r="E444" s="5">
        <v>10.199999999999999</v>
      </c>
      <c r="F444" s="5">
        <v>2.2000000000000002</v>
      </c>
      <c r="G444" s="5">
        <v>5.4</v>
      </c>
      <c r="H444" s="5">
        <v>993.6</v>
      </c>
      <c r="I444" s="5">
        <v>0</v>
      </c>
      <c r="J444" s="5">
        <v>0</v>
      </c>
      <c r="K444" s="5">
        <v>0</v>
      </c>
      <c r="L444" s="5">
        <v>0.5</v>
      </c>
      <c r="M444" s="5">
        <v>0.5</v>
      </c>
      <c r="N444">
        <v>119.1</v>
      </c>
      <c r="O444">
        <v>119.1</v>
      </c>
      <c r="P444">
        <v>8.6999999999999993</v>
      </c>
      <c r="Q444">
        <v>9.1</v>
      </c>
      <c r="R444" s="54">
        <v>0.30208333333333298</v>
      </c>
      <c r="T444" s="93">
        <f t="shared" si="12"/>
        <v>9.1</v>
      </c>
      <c r="U444" s="96">
        <f t="shared" si="14"/>
        <v>-3.0999999999999996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5"/>
      <c r="AM444" s="5"/>
      <c r="AN444" s="5"/>
      <c r="AQ444" s="5"/>
      <c r="AS444" s="5"/>
      <c r="AT444" s="5"/>
      <c r="AU444" s="5"/>
      <c r="AV444" s="5"/>
      <c r="AW444" s="5"/>
      <c r="BB444" s="55">
        <v>0.30208333333333298</v>
      </c>
    </row>
    <row r="445" spans="2:54" x14ac:dyDescent="0.25">
      <c r="B445" s="5">
        <v>10.3</v>
      </c>
      <c r="C445" s="5">
        <v>83</v>
      </c>
      <c r="D445" s="5">
        <v>7.5</v>
      </c>
      <c r="E445" s="5">
        <v>10.3</v>
      </c>
      <c r="F445" s="5">
        <v>4</v>
      </c>
      <c r="G445" s="5">
        <v>7.2</v>
      </c>
      <c r="H445" s="5">
        <v>993.6</v>
      </c>
      <c r="I445" s="5">
        <v>0</v>
      </c>
      <c r="J445" s="5">
        <v>0</v>
      </c>
      <c r="K445" s="5">
        <v>0</v>
      </c>
      <c r="L445" s="5">
        <v>0.5</v>
      </c>
      <c r="M445" s="5">
        <v>0.5</v>
      </c>
      <c r="N445">
        <v>119.1</v>
      </c>
      <c r="O445">
        <v>119.1</v>
      </c>
      <c r="P445">
        <v>8.6999999999999993</v>
      </c>
      <c r="Q445">
        <v>9.1</v>
      </c>
      <c r="R445" s="54">
        <v>0.30277777777777798</v>
      </c>
      <c r="T445" s="93">
        <f t="shared" si="12"/>
        <v>9.1</v>
      </c>
      <c r="U445" s="96">
        <f t="shared" si="14"/>
        <v>-3.2000000000000011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5"/>
      <c r="AM445" s="5"/>
      <c r="AN445" s="5"/>
      <c r="AQ445" s="5"/>
      <c r="AS445" s="5"/>
      <c r="AT445" s="5"/>
      <c r="AU445" s="5"/>
      <c r="AV445" s="5"/>
      <c r="AW445" s="5"/>
      <c r="BB445" s="55">
        <v>0.30277777777777798</v>
      </c>
    </row>
    <row r="446" spans="2:54" x14ac:dyDescent="0.25">
      <c r="B446" s="5">
        <v>10.3</v>
      </c>
      <c r="C446" s="5">
        <v>82</v>
      </c>
      <c r="D446" s="5">
        <v>7.4</v>
      </c>
      <c r="E446" s="5">
        <v>10.3</v>
      </c>
      <c r="F446" s="5">
        <v>1.8</v>
      </c>
      <c r="G446" s="5">
        <v>4</v>
      </c>
      <c r="H446" s="5">
        <v>993.7</v>
      </c>
      <c r="I446" s="5">
        <v>0</v>
      </c>
      <c r="J446" s="5">
        <v>0</v>
      </c>
      <c r="K446" s="5">
        <v>0</v>
      </c>
      <c r="L446" s="5">
        <v>0.5</v>
      </c>
      <c r="M446" s="5">
        <v>0.5</v>
      </c>
      <c r="N446">
        <v>119.1</v>
      </c>
      <c r="O446">
        <v>119.1</v>
      </c>
      <c r="P446">
        <v>8.6999999999999993</v>
      </c>
      <c r="Q446">
        <v>9</v>
      </c>
      <c r="R446" s="54">
        <v>0.30347222222222198</v>
      </c>
      <c r="T446" s="93">
        <f t="shared" si="12"/>
        <v>9</v>
      </c>
      <c r="U446" s="96">
        <f t="shared" si="14"/>
        <v>-3.3000000000000007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5"/>
      <c r="AM446" s="5"/>
      <c r="AN446" s="5"/>
      <c r="AQ446" s="5"/>
      <c r="AS446" s="5"/>
      <c r="AT446" s="5"/>
      <c r="AU446" s="5"/>
      <c r="AV446" s="5"/>
      <c r="AW446" s="5"/>
      <c r="BB446" s="55">
        <v>0.30347222222222198</v>
      </c>
    </row>
    <row r="447" spans="2:54" x14ac:dyDescent="0.25">
      <c r="B447" s="5">
        <v>10.3</v>
      </c>
      <c r="C447" s="5">
        <v>82</v>
      </c>
      <c r="D447" s="5">
        <v>7.4</v>
      </c>
      <c r="E447" s="5">
        <v>10.3</v>
      </c>
      <c r="F447" s="5">
        <v>7.9</v>
      </c>
      <c r="G447" s="5">
        <v>8.3000000000000007</v>
      </c>
      <c r="H447" s="5">
        <v>993.7</v>
      </c>
      <c r="I447" s="5">
        <v>0</v>
      </c>
      <c r="J447" s="5">
        <v>0</v>
      </c>
      <c r="K447" s="5">
        <v>0</v>
      </c>
      <c r="L447" s="5">
        <v>0.5</v>
      </c>
      <c r="M447" s="5">
        <v>0.5</v>
      </c>
      <c r="N447">
        <v>119.1</v>
      </c>
      <c r="O447">
        <v>119.1</v>
      </c>
      <c r="P447">
        <v>8.8000000000000007</v>
      </c>
      <c r="Q447">
        <v>9.1</v>
      </c>
      <c r="R447" s="54">
        <v>0.30416666666666697</v>
      </c>
      <c r="T447" s="93">
        <f t="shared" si="12"/>
        <v>9.1</v>
      </c>
      <c r="U447" s="96">
        <f t="shared" si="14"/>
        <v>-3.2000000000000011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5"/>
      <c r="AM447" s="5"/>
      <c r="AN447" s="5"/>
      <c r="AQ447" s="5"/>
      <c r="AS447" s="5"/>
      <c r="AT447" s="5"/>
      <c r="AU447" s="5"/>
      <c r="AV447" s="5"/>
      <c r="AW447" s="5"/>
      <c r="BB447" s="55">
        <v>0.30416666666666697</v>
      </c>
    </row>
    <row r="448" spans="2:54" x14ac:dyDescent="0.25">
      <c r="B448" s="5">
        <v>10.4</v>
      </c>
      <c r="C448" s="5">
        <v>82</v>
      </c>
      <c r="D448" s="5">
        <v>7.5</v>
      </c>
      <c r="E448" s="5">
        <v>10.4</v>
      </c>
      <c r="F448" s="5">
        <v>3.2</v>
      </c>
      <c r="G448" s="5">
        <v>9</v>
      </c>
      <c r="H448" s="5">
        <v>993.9</v>
      </c>
      <c r="I448" s="5">
        <v>0</v>
      </c>
      <c r="J448" s="5">
        <v>0</v>
      </c>
      <c r="K448" s="5">
        <v>0</v>
      </c>
      <c r="L448" s="5">
        <v>0.5</v>
      </c>
      <c r="M448" s="5">
        <v>0.5</v>
      </c>
      <c r="N448">
        <v>119.1</v>
      </c>
      <c r="O448">
        <v>119.1</v>
      </c>
      <c r="P448">
        <v>8.8000000000000007</v>
      </c>
      <c r="Q448">
        <v>9.1</v>
      </c>
      <c r="R448" s="54">
        <v>0.30486111111111103</v>
      </c>
      <c r="T448" s="93">
        <f t="shared" si="12"/>
        <v>9.1</v>
      </c>
      <c r="U448" s="96">
        <f t="shared" si="14"/>
        <v>-3.3000000000000007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5"/>
      <c r="AM448" s="5"/>
      <c r="AN448" s="5"/>
      <c r="AQ448" s="5"/>
      <c r="AS448" s="5"/>
      <c r="AT448" s="5"/>
      <c r="AU448" s="5"/>
      <c r="AV448" s="5"/>
      <c r="AW448" s="5"/>
      <c r="BB448" s="55">
        <v>0.30486111111111103</v>
      </c>
    </row>
    <row r="449" spans="2:54" x14ac:dyDescent="0.25">
      <c r="B449" s="5">
        <v>10.4</v>
      </c>
      <c r="C449" s="5">
        <v>81</v>
      </c>
      <c r="D449" s="5">
        <v>7.3</v>
      </c>
      <c r="E449" s="5">
        <v>10.4</v>
      </c>
      <c r="F449" s="5">
        <v>5.4</v>
      </c>
      <c r="G449" s="5">
        <v>5.8</v>
      </c>
      <c r="H449" s="5">
        <v>993.9</v>
      </c>
      <c r="I449" s="5">
        <v>0</v>
      </c>
      <c r="J449" s="5">
        <v>0</v>
      </c>
      <c r="K449" s="5">
        <v>0</v>
      </c>
      <c r="L449" s="5">
        <v>0.5</v>
      </c>
      <c r="M449" s="5">
        <v>0.5</v>
      </c>
      <c r="N449">
        <v>119.1</v>
      </c>
      <c r="O449">
        <v>119.1</v>
      </c>
      <c r="P449">
        <v>8.8000000000000007</v>
      </c>
      <c r="Q449">
        <v>9.1</v>
      </c>
      <c r="R449" s="54">
        <v>0.30555555555555602</v>
      </c>
      <c r="T449" s="93">
        <f t="shared" si="12"/>
        <v>9.1</v>
      </c>
      <c r="U449" s="96">
        <f t="shared" si="14"/>
        <v>-3.3000000000000007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5"/>
      <c r="AM449" s="5"/>
      <c r="AN449" s="5"/>
      <c r="AQ449" s="5"/>
      <c r="AS449" s="5"/>
      <c r="AT449" s="5"/>
      <c r="AU449" s="5"/>
      <c r="AV449" s="5"/>
      <c r="AW449" s="5"/>
      <c r="BB449" s="55">
        <v>0.30555555555555602</v>
      </c>
    </row>
    <row r="450" spans="2:54" x14ac:dyDescent="0.25">
      <c r="B450" s="5">
        <v>10.4</v>
      </c>
      <c r="C450" s="5">
        <v>81</v>
      </c>
      <c r="D450" s="5">
        <v>7.3</v>
      </c>
      <c r="E450" s="5">
        <v>10.4</v>
      </c>
      <c r="F450" s="5">
        <v>2.5</v>
      </c>
      <c r="G450" s="5">
        <v>6.5</v>
      </c>
      <c r="H450" s="5">
        <v>993.9</v>
      </c>
      <c r="I450" s="5">
        <v>0</v>
      </c>
      <c r="J450" s="5">
        <v>0</v>
      </c>
      <c r="K450" s="5">
        <v>0</v>
      </c>
      <c r="L450" s="5">
        <v>0.5</v>
      </c>
      <c r="M450" s="5">
        <v>0.5</v>
      </c>
      <c r="N450">
        <v>119.1</v>
      </c>
      <c r="O450">
        <v>119.1</v>
      </c>
      <c r="P450">
        <v>8.8000000000000007</v>
      </c>
      <c r="Q450">
        <v>9.1</v>
      </c>
      <c r="R450" s="54">
        <v>0.30625000000000002</v>
      </c>
      <c r="T450" s="93">
        <f t="shared" si="12"/>
        <v>9.1</v>
      </c>
      <c r="U450" s="96">
        <f t="shared" si="14"/>
        <v>-3.3000000000000007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5"/>
      <c r="AM450" s="5"/>
      <c r="AN450" s="5"/>
      <c r="AQ450" s="5"/>
      <c r="AS450" s="5"/>
      <c r="AT450" s="5"/>
      <c r="AU450" s="5"/>
      <c r="AV450" s="5"/>
      <c r="AW450" s="5"/>
      <c r="BB450" s="55">
        <v>0.30625000000000002</v>
      </c>
    </row>
    <row r="451" spans="2:54" x14ac:dyDescent="0.25">
      <c r="B451" s="5">
        <v>10.5</v>
      </c>
      <c r="C451" s="5">
        <v>80</v>
      </c>
      <c r="D451" s="5">
        <v>7.2</v>
      </c>
      <c r="E451" s="5">
        <v>10.5</v>
      </c>
      <c r="F451" s="5">
        <v>2.5</v>
      </c>
      <c r="G451" s="5">
        <v>8.6</v>
      </c>
      <c r="H451" s="5">
        <v>993.9</v>
      </c>
      <c r="I451" s="5">
        <v>0</v>
      </c>
      <c r="J451" s="5">
        <v>0</v>
      </c>
      <c r="K451" s="5">
        <v>0</v>
      </c>
      <c r="L451" s="5">
        <v>0.5</v>
      </c>
      <c r="M451" s="5">
        <v>0.5</v>
      </c>
      <c r="N451">
        <v>119.1</v>
      </c>
      <c r="O451">
        <v>119.1</v>
      </c>
      <c r="P451">
        <v>8.8000000000000007</v>
      </c>
      <c r="Q451">
        <v>9.1</v>
      </c>
      <c r="R451" s="54">
        <v>0.30694444444444402</v>
      </c>
      <c r="T451" s="93">
        <f t="shared" si="12"/>
        <v>9.1</v>
      </c>
      <c r="U451" s="96">
        <f t="shared" si="14"/>
        <v>-3.4000000000000004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5"/>
      <c r="AM451" s="5"/>
      <c r="AN451" s="5"/>
      <c r="AQ451" s="5"/>
      <c r="AS451" s="5"/>
      <c r="AT451" s="5"/>
      <c r="AU451" s="5"/>
      <c r="AV451" s="5"/>
      <c r="AW451" s="5"/>
      <c r="BB451" s="55">
        <v>0.30694444444444402</v>
      </c>
    </row>
    <row r="452" spans="2:54" x14ac:dyDescent="0.25">
      <c r="B452" s="5">
        <v>10.5</v>
      </c>
      <c r="C452" s="5">
        <v>79</v>
      </c>
      <c r="D452" s="5">
        <v>7</v>
      </c>
      <c r="E452" s="5">
        <v>10.5</v>
      </c>
      <c r="F452" s="5">
        <v>7.9</v>
      </c>
      <c r="G452" s="5">
        <v>12.6</v>
      </c>
      <c r="H452" s="5">
        <v>993.8</v>
      </c>
      <c r="I452" s="5">
        <v>0</v>
      </c>
      <c r="J452" s="5">
        <v>0</v>
      </c>
      <c r="K452" s="5">
        <v>0</v>
      </c>
      <c r="L452" s="5">
        <v>0.5</v>
      </c>
      <c r="M452" s="5">
        <v>0.5</v>
      </c>
      <c r="N452">
        <v>119.1</v>
      </c>
      <c r="O452">
        <v>119.1</v>
      </c>
      <c r="P452">
        <v>8.8000000000000007</v>
      </c>
      <c r="Q452">
        <v>9.1</v>
      </c>
      <c r="R452" s="54">
        <v>0.30763888888888902</v>
      </c>
      <c r="T452" s="93">
        <f t="shared" si="12"/>
        <v>9.1</v>
      </c>
      <c r="U452" s="96">
        <f t="shared" si="14"/>
        <v>-3.4000000000000004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5"/>
      <c r="AM452" s="5"/>
      <c r="AN452" s="5"/>
      <c r="AQ452" s="5"/>
      <c r="AS452" s="5"/>
      <c r="AT452" s="5"/>
      <c r="AU452" s="5"/>
      <c r="AV452" s="5"/>
      <c r="AW452" s="5"/>
      <c r="BB452" s="55">
        <v>0.30763888888888902</v>
      </c>
    </row>
    <row r="453" spans="2:54" x14ac:dyDescent="0.25">
      <c r="B453" s="5">
        <v>10.5</v>
      </c>
      <c r="C453" s="5">
        <v>79</v>
      </c>
      <c r="D453" s="5">
        <v>7</v>
      </c>
      <c r="E453" s="5">
        <v>10.5</v>
      </c>
      <c r="F453" s="5">
        <v>10.1</v>
      </c>
      <c r="G453" s="5">
        <v>10.1</v>
      </c>
      <c r="H453" s="5">
        <v>993.8</v>
      </c>
      <c r="I453" s="5">
        <v>0</v>
      </c>
      <c r="J453" s="5">
        <v>0</v>
      </c>
      <c r="K453" s="5">
        <v>0</v>
      </c>
      <c r="L453" s="5">
        <v>0.5</v>
      </c>
      <c r="M453" s="5">
        <v>0.5</v>
      </c>
      <c r="N453">
        <v>119.1</v>
      </c>
      <c r="O453">
        <v>119.1</v>
      </c>
      <c r="P453">
        <v>8.8000000000000007</v>
      </c>
      <c r="Q453">
        <v>9.1999999999999993</v>
      </c>
      <c r="R453" s="54">
        <v>0.30833333333333302</v>
      </c>
      <c r="T453" s="93">
        <f t="shared" si="12"/>
        <v>9.1999999999999993</v>
      </c>
      <c r="U453" s="96">
        <f t="shared" si="14"/>
        <v>-3.3000000000000007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5"/>
      <c r="AM453" s="5"/>
      <c r="AN453" s="5"/>
      <c r="AQ453" s="5"/>
      <c r="AS453" s="5"/>
      <c r="AT453" s="5"/>
      <c r="AU453" s="5"/>
      <c r="AV453" s="5"/>
      <c r="AW453" s="5"/>
      <c r="BB453" s="55">
        <v>0.30833333333333302</v>
      </c>
    </row>
    <row r="454" spans="2:54" x14ac:dyDescent="0.25">
      <c r="B454" s="5">
        <v>10.5</v>
      </c>
      <c r="C454" s="5">
        <v>78</v>
      </c>
      <c r="D454" s="5">
        <v>6.8</v>
      </c>
      <c r="E454" s="5">
        <v>10.5</v>
      </c>
      <c r="F454" s="5">
        <v>11.5</v>
      </c>
      <c r="G454" s="5">
        <v>22.3</v>
      </c>
      <c r="H454" s="5">
        <v>993.8</v>
      </c>
      <c r="I454" s="5">
        <v>0</v>
      </c>
      <c r="J454" s="5">
        <v>0</v>
      </c>
      <c r="K454" s="5">
        <v>0</v>
      </c>
      <c r="L454" s="5">
        <v>0.5</v>
      </c>
      <c r="M454" s="5">
        <v>0.5</v>
      </c>
      <c r="N454">
        <v>119.1</v>
      </c>
      <c r="O454">
        <v>119.1</v>
      </c>
      <c r="P454">
        <v>8.8000000000000007</v>
      </c>
      <c r="Q454">
        <v>9.1999999999999993</v>
      </c>
      <c r="R454" s="54">
        <v>0.30902777777777801</v>
      </c>
      <c r="T454" s="93">
        <f t="shared" si="12"/>
        <v>9.1999999999999993</v>
      </c>
      <c r="U454" s="96">
        <f t="shared" si="14"/>
        <v>-3.3000000000000007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5"/>
      <c r="AM454" s="5"/>
      <c r="AN454" s="5"/>
      <c r="AQ454" s="5"/>
      <c r="AS454" s="5"/>
      <c r="AT454" s="5"/>
      <c r="AU454" s="5"/>
      <c r="AV454" s="5"/>
      <c r="AW454" s="5"/>
      <c r="BB454" s="55">
        <v>0.30902777777777801</v>
      </c>
    </row>
    <row r="455" spans="2:54" x14ac:dyDescent="0.25">
      <c r="B455" s="5">
        <v>10.6</v>
      </c>
      <c r="C455" s="5">
        <v>76</v>
      </c>
      <c r="D455" s="5">
        <v>6.5</v>
      </c>
      <c r="E455" s="5">
        <v>10.6</v>
      </c>
      <c r="F455" s="5">
        <v>8.3000000000000007</v>
      </c>
      <c r="G455" s="5">
        <v>14</v>
      </c>
      <c r="H455" s="5">
        <v>993.8</v>
      </c>
      <c r="I455" s="5">
        <v>0</v>
      </c>
      <c r="J455" s="5">
        <v>0</v>
      </c>
      <c r="K455" s="5">
        <v>0</v>
      </c>
      <c r="L455" s="5">
        <v>0.5</v>
      </c>
      <c r="M455" s="5">
        <v>0.5</v>
      </c>
      <c r="N455">
        <v>119.1</v>
      </c>
      <c r="O455">
        <v>119.1</v>
      </c>
      <c r="P455">
        <v>8.8000000000000007</v>
      </c>
      <c r="Q455">
        <v>9.1999999999999993</v>
      </c>
      <c r="R455" s="54">
        <v>0.30972222222222201</v>
      </c>
      <c r="T455" s="93">
        <f t="shared" si="12"/>
        <v>9.1999999999999993</v>
      </c>
      <c r="U455" s="96">
        <f t="shared" si="14"/>
        <v>-3.4000000000000004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5"/>
      <c r="AM455" s="5"/>
      <c r="AN455" s="5"/>
      <c r="AQ455" s="5"/>
      <c r="AS455" s="5"/>
      <c r="AT455" s="5"/>
      <c r="AU455" s="5"/>
      <c r="AV455" s="5"/>
      <c r="AW455" s="5"/>
      <c r="BB455" s="55">
        <v>0.30972222222222201</v>
      </c>
    </row>
    <row r="456" spans="2:54" x14ac:dyDescent="0.25">
      <c r="B456" s="5">
        <v>10.7</v>
      </c>
      <c r="C456" s="5">
        <v>76</v>
      </c>
      <c r="D456" s="5">
        <v>6.6</v>
      </c>
      <c r="E456" s="5">
        <v>10.7</v>
      </c>
      <c r="F456" s="5">
        <v>5</v>
      </c>
      <c r="G456" s="5">
        <v>9</v>
      </c>
      <c r="H456" s="5">
        <v>993.8</v>
      </c>
      <c r="I456" s="5">
        <v>0</v>
      </c>
      <c r="J456" s="5">
        <v>0</v>
      </c>
      <c r="K456" s="5">
        <v>0</v>
      </c>
      <c r="L456" s="5">
        <v>0.5</v>
      </c>
      <c r="M456" s="5">
        <v>0.5</v>
      </c>
      <c r="N456">
        <v>119.1</v>
      </c>
      <c r="O456">
        <v>119.1</v>
      </c>
      <c r="P456">
        <v>8.9</v>
      </c>
      <c r="Q456">
        <v>9.1999999999999993</v>
      </c>
      <c r="R456" s="54">
        <v>0.31041666666666701</v>
      </c>
      <c r="T456" s="93">
        <f t="shared" si="12"/>
        <v>9.1999999999999993</v>
      </c>
      <c r="U456" s="96">
        <f t="shared" si="14"/>
        <v>-3.5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5"/>
      <c r="AM456" s="5"/>
      <c r="AN456" s="5"/>
      <c r="AQ456" s="5"/>
      <c r="AS456" s="5"/>
      <c r="AT456" s="5"/>
      <c r="AU456" s="5"/>
      <c r="AV456" s="5"/>
      <c r="AW456" s="5"/>
      <c r="BB456" s="55">
        <v>0.31041666666666701</v>
      </c>
    </row>
    <row r="457" spans="2:54" x14ac:dyDescent="0.25">
      <c r="B457" s="5">
        <v>10.7</v>
      </c>
      <c r="C457" s="5">
        <v>76</v>
      </c>
      <c r="D457" s="5">
        <v>6.6</v>
      </c>
      <c r="E457" s="5">
        <v>10.7</v>
      </c>
      <c r="F457" s="5">
        <v>7.6</v>
      </c>
      <c r="G457" s="5">
        <v>11.9</v>
      </c>
      <c r="H457" s="5">
        <v>993.9</v>
      </c>
      <c r="I457" s="5">
        <v>0</v>
      </c>
      <c r="J457" s="5">
        <v>0</v>
      </c>
      <c r="K457" s="5">
        <v>0</v>
      </c>
      <c r="L457" s="5">
        <v>0.5</v>
      </c>
      <c r="M457" s="5">
        <v>0.5</v>
      </c>
      <c r="N457">
        <v>119.1</v>
      </c>
      <c r="O457">
        <v>119.1</v>
      </c>
      <c r="P457">
        <v>8.9</v>
      </c>
      <c r="Q457">
        <v>9.1999999999999993</v>
      </c>
      <c r="R457" s="54">
        <v>0.31111111111111101</v>
      </c>
      <c r="T457" s="93">
        <f t="shared" si="12"/>
        <v>9.1999999999999993</v>
      </c>
      <c r="U457" s="96">
        <f t="shared" si="14"/>
        <v>-3.5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5"/>
      <c r="AM457" s="5"/>
      <c r="AN457" s="5"/>
      <c r="AQ457" s="5"/>
      <c r="AS457" s="5"/>
      <c r="AT457" s="5"/>
      <c r="AU457" s="5"/>
      <c r="AV457" s="5"/>
      <c r="AW457" s="5"/>
      <c r="BB457" s="55">
        <v>0.31111111111111101</v>
      </c>
    </row>
    <row r="458" spans="2:54" x14ac:dyDescent="0.25">
      <c r="B458" s="5">
        <v>10.7</v>
      </c>
      <c r="C458" s="5">
        <v>75</v>
      </c>
      <c r="D458" s="5">
        <v>6.4</v>
      </c>
      <c r="E458" s="5">
        <v>10.7</v>
      </c>
      <c r="F458" s="5">
        <v>5.8</v>
      </c>
      <c r="G458" s="5">
        <v>8.6</v>
      </c>
      <c r="H458" s="5">
        <v>993.7</v>
      </c>
      <c r="I458" s="5">
        <v>0</v>
      </c>
      <c r="J458" s="5">
        <v>0</v>
      </c>
      <c r="K458" s="5">
        <v>0</v>
      </c>
      <c r="L458" s="5">
        <v>0.5</v>
      </c>
      <c r="M458" s="5">
        <v>0.5</v>
      </c>
      <c r="N458">
        <v>119.1</v>
      </c>
      <c r="O458">
        <v>119.1</v>
      </c>
      <c r="P458">
        <v>8.9</v>
      </c>
      <c r="Q458">
        <v>9.1999999999999993</v>
      </c>
      <c r="R458" s="54">
        <v>0.311805555555556</v>
      </c>
      <c r="T458" s="93">
        <f t="shared" si="12"/>
        <v>9.1999999999999993</v>
      </c>
      <c r="U458" s="96">
        <f t="shared" si="14"/>
        <v>-3.5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5"/>
      <c r="AM458" s="5"/>
      <c r="AN458" s="5"/>
      <c r="AQ458" s="5"/>
      <c r="AS458" s="5"/>
      <c r="AT458" s="5"/>
      <c r="AU458" s="5"/>
      <c r="AV458" s="5"/>
      <c r="AW458" s="5"/>
      <c r="BB458" s="55">
        <v>0.311805555555556</v>
      </c>
    </row>
    <row r="459" spans="2:54" x14ac:dyDescent="0.25">
      <c r="B459" s="5">
        <v>10.7</v>
      </c>
      <c r="C459" s="5">
        <v>75</v>
      </c>
      <c r="D459" s="5">
        <v>6.4</v>
      </c>
      <c r="E459" s="5">
        <v>10.7</v>
      </c>
      <c r="F459" s="5">
        <v>5.4</v>
      </c>
      <c r="G459" s="5">
        <v>7.6</v>
      </c>
      <c r="H459" s="5">
        <v>994</v>
      </c>
      <c r="I459" s="5">
        <v>0</v>
      </c>
      <c r="J459" s="5">
        <v>0</v>
      </c>
      <c r="K459" s="5">
        <v>0</v>
      </c>
      <c r="L459" s="5">
        <v>0.5</v>
      </c>
      <c r="M459" s="5">
        <v>0.5</v>
      </c>
      <c r="N459">
        <v>119.1</v>
      </c>
      <c r="O459">
        <v>119.1</v>
      </c>
      <c r="P459">
        <v>9</v>
      </c>
      <c r="Q459">
        <v>9.3000000000000007</v>
      </c>
      <c r="R459" s="54">
        <v>0.3125</v>
      </c>
      <c r="T459" s="93">
        <f t="shared" si="12"/>
        <v>9.3000000000000007</v>
      </c>
      <c r="U459" s="96">
        <f>(T459-B459)-3</f>
        <v>-4.3999999999999986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5"/>
      <c r="AM459" s="5"/>
      <c r="AN459" s="5"/>
      <c r="AQ459" s="5"/>
      <c r="AS459" s="5"/>
      <c r="AT459" s="5"/>
      <c r="AU459" s="5"/>
      <c r="AV459" s="5"/>
      <c r="AW459" s="5"/>
      <c r="BB459" s="55">
        <v>0.3125</v>
      </c>
    </row>
    <row r="460" spans="2:54" x14ac:dyDescent="0.25">
      <c r="B460" s="5">
        <v>10.8</v>
      </c>
      <c r="C460" s="5">
        <v>75</v>
      </c>
      <c r="D460" s="5">
        <v>6.5</v>
      </c>
      <c r="E460" s="5">
        <v>10.8</v>
      </c>
      <c r="F460" s="5">
        <v>1.8</v>
      </c>
      <c r="G460" s="5">
        <v>9</v>
      </c>
      <c r="H460" s="5">
        <v>993.9</v>
      </c>
      <c r="I460" s="5">
        <v>0</v>
      </c>
      <c r="J460" s="5">
        <v>0</v>
      </c>
      <c r="K460" s="5">
        <v>0</v>
      </c>
      <c r="L460" s="5">
        <v>0.5</v>
      </c>
      <c r="M460" s="5">
        <v>0.5</v>
      </c>
      <c r="N460">
        <v>119.1</v>
      </c>
      <c r="O460">
        <v>119.1</v>
      </c>
      <c r="P460">
        <v>9</v>
      </c>
      <c r="Q460">
        <v>9.3000000000000007</v>
      </c>
      <c r="R460" s="54">
        <v>0.313194444444444</v>
      </c>
      <c r="T460" s="93">
        <f t="shared" si="12"/>
        <v>9.3000000000000007</v>
      </c>
      <c r="U460" s="96">
        <f>(T460-B460)-3</f>
        <v>-4.5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5"/>
      <c r="AM460" s="5"/>
      <c r="AN460" s="5"/>
      <c r="AQ460" s="5"/>
      <c r="AS460" s="5"/>
      <c r="AT460" s="5"/>
      <c r="AU460" s="5"/>
      <c r="AV460" s="5"/>
      <c r="AW460" s="5"/>
      <c r="BB460" s="55">
        <v>0.313194444444444</v>
      </c>
    </row>
    <row r="461" spans="2:54" x14ac:dyDescent="0.25">
      <c r="B461" s="5">
        <v>10.8</v>
      </c>
      <c r="C461" s="5">
        <v>75</v>
      </c>
      <c r="D461" s="5">
        <v>6.5</v>
      </c>
      <c r="E461" s="5">
        <v>10.8</v>
      </c>
      <c r="F461" s="5">
        <v>5</v>
      </c>
      <c r="G461" s="5">
        <v>7.6</v>
      </c>
      <c r="H461" s="5">
        <v>993.8</v>
      </c>
      <c r="I461" s="5">
        <v>0</v>
      </c>
      <c r="J461" s="5">
        <v>0</v>
      </c>
      <c r="K461" s="5">
        <v>0</v>
      </c>
      <c r="L461" s="5">
        <v>0.5</v>
      </c>
      <c r="M461" s="5">
        <v>0.5</v>
      </c>
      <c r="N461">
        <v>119.1</v>
      </c>
      <c r="O461">
        <v>119.1</v>
      </c>
      <c r="P461">
        <v>9</v>
      </c>
      <c r="Q461">
        <v>9.3000000000000007</v>
      </c>
      <c r="R461" s="54">
        <v>0.31388888888888899</v>
      </c>
      <c r="T461" s="93">
        <f t="shared" si="12"/>
        <v>9.3000000000000007</v>
      </c>
      <c r="U461" s="96">
        <f>(T461-B461)-4</f>
        <v>-5.5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5"/>
      <c r="AM461" s="5"/>
      <c r="AN461" s="5"/>
      <c r="AQ461" s="5"/>
      <c r="AS461" s="5"/>
      <c r="AT461" s="5"/>
      <c r="AU461" s="5"/>
      <c r="AV461" s="5"/>
      <c r="AW461" s="5"/>
      <c r="BB461" s="55">
        <v>0.31388888888888899</v>
      </c>
    </row>
    <row r="462" spans="2:54" x14ac:dyDescent="0.25">
      <c r="B462" s="5">
        <v>10.8</v>
      </c>
      <c r="C462" s="5">
        <v>75</v>
      </c>
      <c r="D462" s="5">
        <v>6.5</v>
      </c>
      <c r="E462" s="5">
        <v>10.8</v>
      </c>
      <c r="F462" s="5">
        <v>9.4</v>
      </c>
      <c r="G462" s="5">
        <v>13.3</v>
      </c>
      <c r="H462" s="5">
        <v>993.7</v>
      </c>
      <c r="I462" s="5">
        <v>0</v>
      </c>
      <c r="J462" s="5">
        <v>0</v>
      </c>
      <c r="K462" s="5">
        <v>0</v>
      </c>
      <c r="L462" s="5">
        <v>0.5</v>
      </c>
      <c r="M462" s="5">
        <v>0.5</v>
      </c>
      <c r="N462">
        <v>119.1</v>
      </c>
      <c r="O462">
        <v>119.1</v>
      </c>
      <c r="P462">
        <v>9.1</v>
      </c>
      <c r="Q462">
        <v>9.4</v>
      </c>
      <c r="R462" s="54">
        <v>0.31458333333333299</v>
      </c>
      <c r="T462" s="93">
        <f t="shared" si="12"/>
        <v>9.4</v>
      </c>
      <c r="U462" s="96">
        <f t="shared" ref="U462:U525" si="16">(T462-B462)-4</f>
        <v>-5.4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5"/>
      <c r="AM462" s="5"/>
      <c r="AN462" s="5"/>
      <c r="AQ462" s="5"/>
      <c r="AS462" s="5"/>
      <c r="AT462" s="5"/>
      <c r="AU462" s="5"/>
      <c r="AV462" s="5"/>
      <c r="AW462" s="5"/>
      <c r="BB462" s="55">
        <v>0.31458333333333299</v>
      </c>
    </row>
    <row r="463" spans="2:54" x14ac:dyDescent="0.25">
      <c r="B463" s="5">
        <v>10.8</v>
      </c>
      <c r="C463" s="5">
        <v>75</v>
      </c>
      <c r="D463" s="5">
        <v>6.5</v>
      </c>
      <c r="E463" s="5">
        <v>10.8</v>
      </c>
      <c r="F463" s="5">
        <v>6.8</v>
      </c>
      <c r="G463" s="5">
        <v>10.1</v>
      </c>
      <c r="H463" s="5">
        <v>993.9</v>
      </c>
      <c r="I463" s="5">
        <v>0</v>
      </c>
      <c r="J463" s="5">
        <v>0</v>
      </c>
      <c r="K463" s="5">
        <v>0</v>
      </c>
      <c r="L463" s="5">
        <v>0.5</v>
      </c>
      <c r="M463" s="5">
        <v>0.5</v>
      </c>
      <c r="N463">
        <v>119.1</v>
      </c>
      <c r="O463">
        <v>119.1</v>
      </c>
      <c r="P463">
        <v>9.1</v>
      </c>
      <c r="Q463">
        <v>9.4</v>
      </c>
      <c r="R463" s="54">
        <v>0.31527777777777799</v>
      </c>
      <c r="T463" s="93">
        <f t="shared" si="12"/>
        <v>9.4</v>
      </c>
      <c r="U463" s="96">
        <f t="shared" si="16"/>
        <v>-5.4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5"/>
      <c r="AM463" s="5"/>
      <c r="AN463" s="5"/>
      <c r="AQ463" s="5"/>
      <c r="AS463" s="5"/>
      <c r="AT463" s="5"/>
      <c r="AU463" s="5"/>
      <c r="AV463" s="5"/>
      <c r="AW463" s="5"/>
      <c r="BB463" s="55">
        <v>0.31527777777777799</v>
      </c>
    </row>
    <row r="464" spans="2:54" x14ac:dyDescent="0.25">
      <c r="B464" s="5">
        <v>10.8</v>
      </c>
      <c r="C464" s="5">
        <v>75</v>
      </c>
      <c r="D464" s="5">
        <v>6.5</v>
      </c>
      <c r="E464" s="5">
        <v>10.8</v>
      </c>
      <c r="F464" s="5">
        <v>6.5</v>
      </c>
      <c r="G464" s="5">
        <v>9</v>
      </c>
      <c r="H464" s="5">
        <v>993.8</v>
      </c>
      <c r="I464" s="5">
        <v>0</v>
      </c>
      <c r="J464" s="5">
        <v>0</v>
      </c>
      <c r="K464" s="5">
        <v>0</v>
      </c>
      <c r="L464" s="5">
        <v>0.5</v>
      </c>
      <c r="M464" s="5">
        <v>0.5</v>
      </c>
      <c r="N464">
        <v>119.1</v>
      </c>
      <c r="O464">
        <v>119.1</v>
      </c>
      <c r="P464">
        <v>9.1</v>
      </c>
      <c r="Q464">
        <v>9.4</v>
      </c>
      <c r="R464" s="54">
        <v>0.31597222222222199</v>
      </c>
      <c r="T464" s="93">
        <f t="shared" si="12"/>
        <v>9.4</v>
      </c>
      <c r="U464" s="96">
        <f t="shared" si="16"/>
        <v>-5.4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5"/>
      <c r="AM464" s="5"/>
      <c r="AN464" s="5"/>
      <c r="AQ464" s="5"/>
      <c r="AS464" s="5"/>
      <c r="AT464" s="5"/>
      <c r="AU464" s="5"/>
      <c r="AV464" s="5"/>
      <c r="AW464" s="5"/>
      <c r="BB464" s="55">
        <v>0.31597222222222199</v>
      </c>
    </row>
    <row r="465" spans="2:54" x14ac:dyDescent="0.25">
      <c r="B465" s="5">
        <v>10.7</v>
      </c>
      <c r="C465" s="5">
        <v>76</v>
      </c>
      <c r="D465" s="5">
        <v>6.6</v>
      </c>
      <c r="E465" s="5">
        <v>10.7</v>
      </c>
      <c r="F465" s="5">
        <v>4.7</v>
      </c>
      <c r="G465" s="5">
        <v>7.6</v>
      </c>
      <c r="H465" s="5">
        <v>994</v>
      </c>
      <c r="I465" s="5">
        <v>0</v>
      </c>
      <c r="J465" s="5">
        <v>0</v>
      </c>
      <c r="K465" s="5">
        <v>0</v>
      </c>
      <c r="L465" s="5">
        <v>0.5</v>
      </c>
      <c r="M465" s="5">
        <v>0.5</v>
      </c>
      <c r="N465">
        <v>119.1</v>
      </c>
      <c r="O465">
        <v>119.1</v>
      </c>
      <c r="P465">
        <v>9.1</v>
      </c>
      <c r="Q465">
        <v>9.4</v>
      </c>
      <c r="R465" s="54">
        <v>0.31666666666666698</v>
      </c>
      <c r="T465" s="93">
        <f t="shared" si="12"/>
        <v>9.4</v>
      </c>
      <c r="U465" s="96">
        <f t="shared" si="16"/>
        <v>-5.2999999999999989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5"/>
      <c r="AM465" s="5"/>
      <c r="AN465" s="5"/>
      <c r="AQ465" s="5"/>
      <c r="AS465" s="5"/>
      <c r="AT465" s="5"/>
      <c r="AU465" s="5"/>
      <c r="AV465" s="5"/>
      <c r="AW465" s="5"/>
      <c r="BB465" s="55">
        <v>0.31666666666666698</v>
      </c>
    </row>
    <row r="466" spans="2:54" x14ac:dyDescent="0.25">
      <c r="B466" s="5">
        <v>10.7</v>
      </c>
      <c r="C466" s="5">
        <v>76</v>
      </c>
      <c r="D466" s="5">
        <v>6.6</v>
      </c>
      <c r="E466" s="5">
        <v>10.7</v>
      </c>
      <c r="F466" s="5">
        <v>5.8</v>
      </c>
      <c r="G466" s="5">
        <v>5.8</v>
      </c>
      <c r="H466" s="5">
        <v>993.7</v>
      </c>
      <c r="I466" s="5">
        <v>0</v>
      </c>
      <c r="J466" s="5">
        <v>0</v>
      </c>
      <c r="K466" s="5">
        <v>0</v>
      </c>
      <c r="L466" s="5">
        <v>0.5</v>
      </c>
      <c r="M466" s="5">
        <v>0.5</v>
      </c>
      <c r="N466">
        <v>119.1</v>
      </c>
      <c r="O466">
        <v>119.1</v>
      </c>
      <c r="P466">
        <v>9.1</v>
      </c>
      <c r="Q466">
        <v>9.4</v>
      </c>
      <c r="R466" s="54">
        <v>0.31736111111111098</v>
      </c>
      <c r="T466" s="93">
        <f t="shared" si="12"/>
        <v>9.4</v>
      </c>
      <c r="U466" s="96">
        <f t="shared" si="16"/>
        <v>-5.2999999999999989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5"/>
      <c r="AM466" s="5"/>
      <c r="AN466" s="5"/>
      <c r="AQ466" s="5"/>
      <c r="AS466" s="5"/>
      <c r="AT466" s="5"/>
      <c r="AU466" s="5"/>
      <c r="AV466" s="5"/>
      <c r="AW466" s="5"/>
      <c r="BB466" s="55">
        <v>0.31736111111111098</v>
      </c>
    </row>
    <row r="467" spans="2:54" x14ac:dyDescent="0.25">
      <c r="B467" s="5">
        <v>10.7</v>
      </c>
      <c r="C467" s="5">
        <v>76</v>
      </c>
      <c r="D467" s="5">
        <v>6.6</v>
      </c>
      <c r="E467" s="5">
        <v>10.7</v>
      </c>
      <c r="F467" s="5">
        <v>4.3</v>
      </c>
      <c r="G467" s="5">
        <v>6.8</v>
      </c>
      <c r="H467" s="5">
        <v>993.7</v>
      </c>
      <c r="I467" s="5">
        <v>0</v>
      </c>
      <c r="J467" s="5">
        <v>0</v>
      </c>
      <c r="K467" s="5">
        <v>0</v>
      </c>
      <c r="L467" s="5">
        <v>0.5</v>
      </c>
      <c r="M467" s="5">
        <v>0.5</v>
      </c>
      <c r="N467">
        <v>119.1</v>
      </c>
      <c r="O467">
        <v>119.1</v>
      </c>
      <c r="P467">
        <v>9.1</v>
      </c>
      <c r="Q467">
        <v>9.4</v>
      </c>
      <c r="R467" s="54">
        <v>0.31805555555555598</v>
      </c>
      <c r="T467" s="93">
        <f t="shared" si="12"/>
        <v>9.4</v>
      </c>
      <c r="U467" s="96">
        <f t="shared" si="16"/>
        <v>-5.2999999999999989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5"/>
      <c r="AM467" s="5"/>
      <c r="AN467" s="5"/>
      <c r="AQ467" s="5"/>
      <c r="AS467" s="5"/>
      <c r="AT467" s="5"/>
      <c r="AU467" s="5"/>
      <c r="AV467" s="5"/>
      <c r="AW467" s="5"/>
      <c r="BB467" s="55">
        <v>0.31805555555555598</v>
      </c>
    </row>
    <row r="468" spans="2:54" x14ac:dyDescent="0.25">
      <c r="B468" s="5">
        <v>10.6</v>
      </c>
      <c r="C468" s="5">
        <v>77</v>
      </c>
      <c r="D468" s="5">
        <v>6.7</v>
      </c>
      <c r="E468" s="5">
        <v>10.6</v>
      </c>
      <c r="F468" s="5">
        <v>4</v>
      </c>
      <c r="G468" s="5">
        <v>6.8</v>
      </c>
      <c r="H468" s="5">
        <v>993.9</v>
      </c>
      <c r="I468" s="5">
        <v>0</v>
      </c>
      <c r="J468" s="5">
        <v>0</v>
      </c>
      <c r="K468" s="5">
        <v>0</v>
      </c>
      <c r="L468" s="5">
        <v>0.5</v>
      </c>
      <c r="M468" s="5">
        <v>0.5</v>
      </c>
      <c r="N468">
        <v>119.1</v>
      </c>
      <c r="O468">
        <v>119.1</v>
      </c>
      <c r="P468">
        <v>9.1</v>
      </c>
      <c r="Q468">
        <v>9.5</v>
      </c>
      <c r="R468" s="54">
        <v>0.31874999999999998</v>
      </c>
      <c r="T468" s="93">
        <f t="shared" si="12"/>
        <v>9.5</v>
      </c>
      <c r="U468" s="96">
        <f t="shared" si="16"/>
        <v>-5.0999999999999996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5"/>
      <c r="AM468" s="5"/>
      <c r="AN468" s="5"/>
      <c r="AQ468" s="5"/>
      <c r="AS468" s="5"/>
      <c r="AT468" s="5"/>
      <c r="AU468" s="5"/>
      <c r="AV468" s="5"/>
      <c r="AW468" s="5"/>
      <c r="BB468" s="55">
        <v>0.31874999999999998</v>
      </c>
    </row>
    <row r="469" spans="2:54" x14ac:dyDescent="0.25">
      <c r="B469" s="5">
        <v>10.6</v>
      </c>
      <c r="C469" s="5">
        <v>77</v>
      </c>
      <c r="D469" s="5">
        <v>6.7</v>
      </c>
      <c r="E469" s="5">
        <v>10.6</v>
      </c>
      <c r="F469" s="5">
        <v>6.5</v>
      </c>
      <c r="G469" s="5">
        <v>9.4</v>
      </c>
      <c r="H469" s="5">
        <v>993.8</v>
      </c>
      <c r="I469" s="5">
        <v>0</v>
      </c>
      <c r="J469" s="5">
        <v>0</v>
      </c>
      <c r="K469" s="5">
        <v>0</v>
      </c>
      <c r="L469" s="5">
        <v>0.5</v>
      </c>
      <c r="M469" s="5">
        <v>0.5</v>
      </c>
      <c r="N469">
        <v>119.1</v>
      </c>
      <c r="O469">
        <v>119.1</v>
      </c>
      <c r="P469">
        <v>9.1</v>
      </c>
      <c r="Q469">
        <v>9.5</v>
      </c>
      <c r="R469" s="54">
        <v>0.31944444444444398</v>
      </c>
      <c r="T469" s="93">
        <f t="shared" si="12"/>
        <v>9.5</v>
      </c>
      <c r="U469" s="96">
        <f t="shared" si="16"/>
        <v>-5.0999999999999996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5"/>
      <c r="AM469" s="5"/>
      <c r="AN469" s="5"/>
      <c r="AQ469" s="5"/>
      <c r="AS469" s="5"/>
      <c r="AT469" s="5"/>
      <c r="AU469" s="5"/>
      <c r="AV469" s="5"/>
      <c r="AW469" s="5"/>
      <c r="BB469" s="55">
        <v>0.31944444444444398</v>
      </c>
    </row>
    <row r="470" spans="2:54" x14ac:dyDescent="0.25">
      <c r="B470" s="5">
        <v>10.6</v>
      </c>
      <c r="C470" s="5">
        <v>77</v>
      </c>
      <c r="D470" s="5">
        <v>6.7</v>
      </c>
      <c r="E470" s="5">
        <v>10.6</v>
      </c>
      <c r="F470" s="5">
        <v>2.9</v>
      </c>
      <c r="G470" s="5">
        <v>6.8</v>
      </c>
      <c r="H470" s="5">
        <v>994</v>
      </c>
      <c r="I470" s="5">
        <v>0</v>
      </c>
      <c r="J470" s="5">
        <v>0</v>
      </c>
      <c r="K470" s="5">
        <v>0</v>
      </c>
      <c r="L470" s="5">
        <v>0.5</v>
      </c>
      <c r="M470" s="5">
        <v>0.5</v>
      </c>
      <c r="N470">
        <v>119.1</v>
      </c>
      <c r="O470">
        <v>119.1</v>
      </c>
      <c r="P470">
        <v>9.1</v>
      </c>
      <c r="Q470">
        <v>9.4</v>
      </c>
      <c r="R470" s="54">
        <v>0.32013888888888897</v>
      </c>
      <c r="T470" s="93">
        <f t="shared" si="12"/>
        <v>9.4</v>
      </c>
      <c r="U470" s="96">
        <f t="shared" si="16"/>
        <v>-5.1999999999999993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5"/>
      <c r="AM470" s="5"/>
      <c r="AN470" s="5"/>
      <c r="AQ470" s="5"/>
      <c r="AS470" s="5"/>
      <c r="AT470" s="5"/>
      <c r="AU470" s="5"/>
      <c r="AV470" s="5"/>
      <c r="AW470" s="5"/>
      <c r="BB470" s="55">
        <v>0.32013888888888897</v>
      </c>
    </row>
    <row r="471" spans="2:54" x14ac:dyDescent="0.25">
      <c r="B471" s="5">
        <v>10.5</v>
      </c>
      <c r="C471" s="5">
        <v>77</v>
      </c>
      <c r="D471" s="5">
        <v>6.6</v>
      </c>
      <c r="E471" s="5">
        <v>10.5</v>
      </c>
      <c r="F471" s="5">
        <v>5.4</v>
      </c>
      <c r="G471" s="5">
        <v>9</v>
      </c>
      <c r="H471" s="5">
        <v>994</v>
      </c>
      <c r="I471" s="5">
        <v>0</v>
      </c>
      <c r="J471" s="5">
        <v>0</v>
      </c>
      <c r="K471" s="5">
        <v>0</v>
      </c>
      <c r="L471" s="5">
        <v>0.5</v>
      </c>
      <c r="M471" s="5">
        <v>0.5</v>
      </c>
      <c r="N471">
        <v>119.1</v>
      </c>
      <c r="O471">
        <v>119.1</v>
      </c>
      <c r="P471">
        <v>9.1</v>
      </c>
      <c r="Q471">
        <v>9.4</v>
      </c>
      <c r="R471" s="54">
        <v>0.32083333333333303</v>
      </c>
      <c r="T471" s="93">
        <f t="shared" si="12"/>
        <v>9.4</v>
      </c>
      <c r="U471" s="96">
        <f t="shared" si="16"/>
        <v>-5.0999999999999996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5"/>
      <c r="AM471" s="5"/>
      <c r="AN471" s="5"/>
      <c r="AQ471" s="5"/>
      <c r="AS471" s="5"/>
      <c r="AT471" s="5"/>
      <c r="AU471" s="5"/>
      <c r="AV471" s="5"/>
      <c r="AW471" s="5"/>
      <c r="BB471" s="55">
        <v>0.32083333333333303</v>
      </c>
    </row>
    <row r="472" spans="2:54" x14ac:dyDescent="0.25">
      <c r="B472" s="5">
        <v>10.6</v>
      </c>
      <c r="C472" s="5">
        <v>77</v>
      </c>
      <c r="D472" s="5">
        <v>6.7</v>
      </c>
      <c r="E472" s="5">
        <v>10.6</v>
      </c>
      <c r="F472" s="5">
        <v>5.8</v>
      </c>
      <c r="G472" s="5">
        <v>11.5</v>
      </c>
      <c r="H472" s="5">
        <v>993.7</v>
      </c>
      <c r="I472" s="5">
        <v>0</v>
      </c>
      <c r="J472" s="5">
        <v>0</v>
      </c>
      <c r="K472" s="5">
        <v>0</v>
      </c>
      <c r="L472" s="5">
        <v>0.5</v>
      </c>
      <c r="M472" s="5">
        <v>0.5</v>
      </c>
      <c r="N472">
        <v>119.1</v>
      </c>
      <c r="O472">
        <v>119.1</v>
      </c>
      <c r="P472">
        <v>9.1</v>
      </c>
      <c r="Q472">
        <v>9.4</v>
      </c>
      <c r="R472" s="54">
        <v>0.32152777777777802</v>
      </c>
      <c r="T472" s="93">
        <f t="shared" si="12"/>
        <v>9.4</v>
      </c>
      <c r="U472" s="96">
        <f t="shared" si="16"/>
        <v>-5.1999999999999993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5"/>
      <c r="AM472" s="5"/>
      <c r="AN472" s="5"/>
      <c r="AQ472" s="5"/>
      <c r="AS472" s="5"/>
      <c r="AT472" s="5"/>
      <c r="AU472" s="5"/>
      <c r="AV472" s="5"/>
      <c r="AW472" s="5"/>
      <c r="BB472" s="55">
        <v>0.32152777777777802</v>
      </c>
    </row>
    <row r="473" spans="2:54" x14ac:dyDescent="0.25">
      <c r="B473" s="5">
        <v>10.5</v>
      </c>
      <c r="C473" s="5">
        <v>77</v>
      </c>
      <c r="D473" s="5">
        <v>6.6</v>
      </c>
      <c r="E473" s="5">
        <v>10.5</v>
      </c>
      <c r="F473" s="5">
        <v>5</v>
      </c>
      <c r="G473" s="5">
        <v>8.3000000000000007</v>
      </c>
      <c r="H473" s="5">
        <v>993.9</v>
      </c>
      <c r="I473" s="5">
        <v>0</v>
      </c>
      <c r="J473" s="5">
        <v>0</v>
      </c>
      <c r="K473" s="5">
        <v>0</v>
      </c>
      <c r="L473" s="5">
        <v>0.5</v>
      </c>
      <c r="M473" s="5">
        <v>0.5</v>
      </c>
      <c r="N473">
        <v>119.1</v>
      </c>
      <c r="O473">
        <v>119.1</v>
      </c>
      <c r="P473">
        <v>9.1</v>
      </c>
      <c r="Q473">
        <v>9.4</v>
      </c>
      <c r="R473" s="54">
        <v>0.32222222222222202</v>
      </c>
      <c r="T473" s="93">
        <f t="shared" si="12"/>
        <v>9.4</v>
      </c>
      <c r="U473" s="96">
        <f t="shared" si="16"/>
        <v>-5.0999999999999996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5"/>
      <c r="AM473" s="5"/>
      <c r="AN473" s="5"/>
      <c r="AQ473" s="5"/>
      <c r="AS473" s="5"/>
      <c r="AT473" s="5"/>
      <c r="AU473" s="5"/>
      <c r="AV473" s="5"/>
      <c r="AW473" s="5"/>
      <c r="BB473" s="55">
        <v>0.32222222222222302</v>
      </c>
    </row>
    <row r="474" spans="2:54" x14ac:dyDescent="0.25">
      <c r="B474" s="5">
        <v>10.5</v>
      </c>
      <c r="C474" s="5">
        <v>77</v>
      </c>
      <c r="D474" s="5">
        <v>6.6</v>
      </c>
      <c r="E474" s="5">
        <v>10.5</v>
      </c>
      <c r="F474" s="5">
        <v>8.3000000000000007</v>
      </c>
      <c r="G474" s="5">
        <v>8.3000000000000007</v>
      </c>
      <c r="H474" s="5">
        <v>994.2</v>
      </c>
      <c r="I474" s="5">
        <v>0</v>
      </c>
      <c r="J474" s="5">
        <v>0</v>
      </c>
      <c r="K474" s="5">
        <v>0</v>
      </c>
      <c r="L474" s="5">
        <v>0.5</v>
      </c>
      <c r="M474" s="5">
        <v>0.5</v>
      </c>
      <c r="N474">
        <v>119.1</v>
      </c>
      <c r="O474">
        <v>119.1</v>
      </c>
      <c r="P474">
        <v>9.1</v>
      </c>
      <c r="Q474">
        <v>9.4</v>
      </c>
      <c r="R474" s="54">
        <v>0.32291666666666702</v>
      </c>
      <c r="T474" s="93">
        <f t="shared" si="12"/>
        <v>9.4</v>
      </c>
      <c r="U474" s="96">
        <f t="shared" si="16"/>
        <v>-5.0999999999999996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5"/>
      <c r="AM474" s="5"/>
      <c r="AN474" s="5"/>
      <c r="AQ474" s="5"/>
      <c r="AS474" s="5"/>
      <c r="AT474" s="5"/>
      <c r="AU474" s="5"/>
      <c r="AV474" s="5"/>
      <c r="AW474" s="5"/>
      <c r="BB474" s="55">
        <v>0.32291666666666802</v>
      </c>
    </row>
    <row r="475" spans="2:54" x14ac:dyDescent="0.25">
      <c r="B475" s="5">
        <v>10.6</v>
      </c>
      <c r="C475" s="5">
        <v>77</v>
      </c>
      <c r="D475" s="5">
        <v>6.7</v>
      </c>
      <c r="E475" s="5">
        <v>10.6</v>
      </c>
      <c r="F475" s="5">
        <v>6.8</v>
      </c>
      <c r="G475" s="5">
        <v>6.8</v>
      </c>
      <c r="H475" s="5">
        <v>994.2</v>
      </c>
      <c r="I475" s="5">
        <v>0</v>
      </c>
      <c r="J475" s="5">
        <v>0</v>
      </c>
      <c r="K475" s="5">
        <v>0</v>
      </c>
      <c r="L475" s="5">
        <v>0.5</v>
      </c>
      <c r="M475" s="5">
        <v>0.5</v>
      </c>
      <c r="N475">
        <v>119.1</v>
      </c>
      <c r="O475">
        <v>119.1</v>
      </c>
      <c r="P475">
        <v>9</v>
      </c>
      <c r="Q475">
        <v>9.4</v>
      </c>
      <c r="R475" s="54">
        <v>0.32361111111111102</v>
      </c>
      <c r="T475" s="93">
        <f t="shared" si="12"/>
        <v>9.4</v>
      </c>
      <c r="U475" s="96">
        <f t="shared" si="16"/>
        <v>-5.1999999999999993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5"/>
      <c r="AM475" s="5"/>
      <c r="AN475" s="5"/>
      <c r="AQ475" s="5"/>
      <c r="AS475" s="5"/>
      <c r="AT475" s="5"/>
      <c r="AU475" s="5"/>
      <c r="AV475" s="5"/>
      <c r="AW475" s="5"/>
      <c r="BB475" s="55">
        <v>0.32361111111111301</v>
      </c>
    </row>
    <row r="476" spans="2:54" x14ac:dyDescent="0.25">
      <c r="B476" s="5">
        <v>10.6</v>
      </c>
      <c r="C476" s="5">
        <v>77</v>
      </c>
      <c r="D476" s="5">
        <v>6.7</v>
      </c>
      <c r="E476" s="5">
        <v>10.6</v>
      </c>
      <c r="F476" s="5">
        <v>10.1</v>
      </c>
      <c r="G476" s="5">
        <v>10.1</v>
      </c>
      <c r="H476" s="5">
        <v>994.1</v>
      </c>
      <c r="I476" s="5">
        <v>0</v>
      </c>
      <c r="J476" s="5">
        <v>0</v>
      </c>
      <c r="K476" s="5">
        <v>0</v>
      </c>
      <c r="L476" s="5">
        <v>0.5</v>
      </c>
      <c r="M476" s="5">
        <v>0.5</v>
      </c>
      <c r="N476">
        <v>119.1</v>
      </c>
      <c r="O476">
        <v>119.1</v>
      </c>
      <c r="P476">
        <v>9.1</v>
      </c>
      <c r="Q476">
        <v>9.4</v>
      </c>
      <c r="R476" s="54">
        <v>0.32430555555555601</v>
      </c>
      <c r="T476" s="93">
        <f t="shared" si="12"/>
        <v>9.4</v>
      </c>
      <c r="U476" s="96">
        <f t="shared" si="16"/>
        <v>-5.1999999999999993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5"/>
      <c r="AM476" s="5"/>
      <c r="AN476" s="5"/>
      <c r="AQ476" s="5"/>
      <c r="AS476" s="5"/>
      <c r="AT476" s="5"/>
      <c r="AU476" s="5"/>
      <c r="AV476" s="5"/>
      <c r="AW476" s="5"/>
      <c r="BB476" s="55">
        <v>0.32430555555555801</v>
      </c>
    </row>
    <row r="477" spans="2:54" x14ac:dyDescent="0.25">
      <c r="B477" s="5">
        <v>10.5</v>
      </c>
      <c r="C477" s="5">
        <v>77</v>
      </c>
      <c r="D477" s="5">
        <v>6.6</v>
      </c>
      <c r="E477" s="5">
        <v>10.5</v>
      </c>
      <c r="F477" s="5">
        <v>5.8</v>
      </c>
      <c r="G477" s="5">
        <v>7.9</v>
      </c>
      <c r="H477" s="5">
        <v>994.1</v>
      </c>
      <c r="I477" s="5">
        <v>0</v>
      </c>
      <c r="J477" s="5">
        <v>0</v>
      </c>
      <c r="K477" s="5">
        <v>0</v>
      </c>
      <c r="L477" s="5">
        <v>0.5</v>
      </c>
      <c r="M477" s="5">
        <v>0.5</v>
      </c>
      <c r="N477">
        <v>119.1</v>
      </c>
      <c r="O477">
        <v>119.1</v>
      </c>
      <c r="P477">
        <v>9</v>
      </c>
      <c r="Q477">
        <v>9.4</v>
      </c>
      <c r="R477" s="54">
        <v>0.32500000000000001</v>
      </c>
      <c r="T477" s="93">
        <f t="shared" si="12"/>
        <v>9.4</v>
      </c>
      <c r="U477" s="96">
        <f t="shared" si="16"/>
        <v>-5.0999999999999996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5"/>
      <c r="AM477" s="5"/>
      <c r="AN477" s="5"/>
      <c r="AQ477" s="5"/>
      <c r="AS477" s="5"/>
      <c r="AT477" s="5"/>
      <c r="AU477" s="5"/>
      <c r="AV477" s="5"/>
      <c r="AW477" s="5"/>
      <c r="BB477" s="55">
        <v>0.32500000000000301</v>
      </c>
    </row>
    <row r="478" spans="2:54" x14ac:dyDescent="0.25">
      <c r="B478" s="5">
        <v>10.5</v>
      </c>
      <c r="C478" s="5">
        <v>77</v>
      </c>
      <c r="D478" s="5">
        <v>6.6</v>
      </c>
      <c r="E478" s="5">
        <v>10.5</v>
      </c>
      <c r="F478" s="5">
        <v>6.1</v>
      </c>
      <c r="G478" s="5">
        <v>7.6</v>
      </c>
      <c r="H478" s="5">
        <v>993.9</v>
      </c>
      <c r="I478" s="5">
        <v>0</v>
      </c>
      <c r="J478" s="5">
        <v>0</v>
      </c>
      <c r="K478" s="5">
        <v>0</v>
      </c>
      <c r="L478" s="5">
        <v>0.5</v>
      </c>
      <c r="M478" s="5">
        <v>0.5</v>
      </c>
      <c r="N478">
        <v>119.1</v>
      </c>
      <c r="O478">
        <v>119.1</v>
      </c>
      <c r="P478">
        <v>9.1</v>
      </c>
      <c r="Q478">
        <v>9.4</v>
      </c>
      <c r="R478" s="54">
        <v>0.32569444444444401</v>
      </c>
      <c r="T478" s="93">
        <f t="shared" si="12"/>
        <v>9.4</v>
      </c>
      <c r="U478" s="96">
        <f t="shared" si="16"/>
        <v>-5.0999999999999996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5"/>
      <c r="AM478" s="5"/>
      <c r="AN478" s="5"/>
      <c r="AQ478" s="5"/>
      <c r="AS478" s="5"/>
      <c r="AT478" s="5"/>
      <c r="AU478" s="5"/>
      <c r="AV478" s="5"/>
      <c r="AW478" s="5"/>
      <c r="BB478" s="55">
        <v>0.32569444444444801</v>
      </c>
    </row>
    <row r="479" spans="2:54" x14ac:dyDescent="0.25">
      <c r="B479" s="5">
        <v>10.6</v>
      </c>
      <c r="C479" s="5">
        <v>77</v>
      </c>
      <c r="D479" s="5">
        <v>6.7</v>
      </c>
      <c r="E479" s="5">
        <v>10.6</v>
      </c>
      <c r="F479" s="5">
        <v>7.2</v>
      </c>
      <c r="G479" s="5">
        <v>7.6</v>
      </c>
      <c r="H479" s="5">
        <v>993.8</v>
      </c>
      <c r="I479" s="5">
        <v>0</v>
      </c>
      <c r="J479" s="5">
        <v>0</v>
      </c>
      <c r="K479" s="5">
        <v>0</v>
      </c>
      <c r="L479" s="5">
        <v>0.5</v>
      </c>
      <c r="M479" s="5">
        <v>0.5</v>
      </c>
      <c r="N479">
        <v>119.1</v>
      </c>
      <c r="O479">
        <v>119.1</v>
      </c>
      <c r="P479">
        <v>9.1</v>
      </c>
      <c r="Q479">
        <v>9.4</v>
      </c>
      <c r="R479" s="54">
        <v>0.32638888888888901</v>
      </c>
      <c r="T479" s="93">
        <f t="shared" si="12"/>
        <v>9.4</v>
      </c>
      <c r="U479" s="96">
        <f t="shared" si="16"/>
        <v>-5.1999999999999993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5"/>
      <c r="AM479" s="5"/>
      <c r="AN479" s="5"/>
      <c r="AQ479" s="5"/>
      <c r="AS479" s="5"/>
      <c r="AT479" s="5"/>
      <c r="AU479" s="5"/>
      <c r="AV479" s="5"/>
      <c r="AW479" s="5"/>
      <c r="BB479" s="55">
        <v>0.326388888888893</v>
      </c>
    </row>
    <row r="480" spans="2:54" x14ac:dyDescent="0.25">
      <c r="B480" s="5">
        <v>10.6</v>
      </c>
      <c r="C480" s="5">
        <v>77</v>
      </c>
      <c r="D480" s="5">
        <v>6.7</v>
      </c>
      <c r="E480" s="5">
        <v>10.6</v>
      </c>
      <c r="F480" s="5">
        <v>5.8</v>
      </c>
      <c r="G480" s="5">
        <v>7.2</v>
      </c>
      <c r="H480" s="5">
        <v>993.9</v>
      </c>
      <c r="I480" s="5">
        <v>0</v>
      </c>
      <c r="J480" s="5">
        <v>0</v>
      </c>
      <c r="K480" s="5">
        <v>0</v>
      </c>
      <c r="L480" s="5">
        <v>0.5</v>
      </c>
      <c r="M480" s="5">
        <v>0.5</v>
      </c>
      <c r="N480">
        <v>119.1</v>
      </c>
      <c r="O480">
        <v>119.1</v>
      </c>
      <c r="P480">
        <v>9.1</v>
      </c>
      <c r="Q480">
        <v>9.4</v>
      </c>
      <c r="R480" s="54">
        <v>0.327083333333333</v>
      </c>
      <c r="T480" s="93">
        <f t="shared" si="12"/>
        <v>9.4</v>
      </c>
      <c r="U480" s="96">
        <f t="shared" si="16"/>
        <v>-5.1999999999999993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5"/>
      <c r="AM480" s="5"/>
      <c r="AN480" s="5"/>
      <c r="AQ480" s="5"/>
      <c r="AS480" s="5"/>
      <c r="AT480" s="5"/>
      <c r="AU480" s="5"/>
      <c r="AV480" s="5"/>
      <c r="AW480" s="5"/>
      <c r="BB480" s="55">
        <v>0.327083333333338</v>
      </c>
    </row>
    <row r="481" spans="2:54" x14ac:dyDescent="0.25">
      <c r="B481" s="5">
        <v>10.6</v>
      </c>
      <c r="C481" s="5">
        <v>77</v>
      </c>
      <c r="D481" s="5">
        <v>6.7</v>
      </c>
      <c r="E481" s="5">
        <v>10.6</v>
      </c>
      <c r="F481" s="5">
        <v>7.6</v>
      </c>
      <c r="G481" s="5">
        <v>7.6</v>
      </c>
      <c r="H481" s="5">
        <v>994.1</v>
      </c>
      <c r="I481" s="5">
        <v>0</v>
      </c>
      <c r="J481" s="5">
        <v>0</v>
      </c>
      <c r="K481" s="5">
        <v>0</v>
      </c>
      <c r="L481" s="5">
        <v>0.5</v>
      </c>
      <c r="M481" s="5">
        <v>0.5</v>
      </c>
      <c r="N481">
        <v>119.1</v>
      </c>
      <c r="O481">
        <v>119.1</v>
      </c>
      <c r="P481">
        <v>9.1</v>
      </c>
      <c r="Q481">
        <v>9.4</v>
      </c>
      <c r="R481" s="54">
        <v>0.327777777777778</v>
      </c>
      <c r="T481" s="93">
        <f t="shared" si="12"/>
        <v>9.4</v>
      </c>
      <c r="U481" s="96">
        <f t="shared" si="16"/>
        <v>-5.1999999999999993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5"/>
      <c r="AM481" s="5"/>
      <c r="AN481" s="5"/>
      <c r="AQ481" s="5"/>
      <c r="AS481" s="5"/>
      <c r="AT481" s="5"/>
      <c r="AU481" s="5"/>
      <c r="AV481" s="5"/>
      <c r="AW481" s="5"/>
      <c r="BB481" s="55">
        <v>0.327777777777783</v>
      </c>
    </row>
    <row r="482" spans="2:54" x14ac:dyDescent="0.25">
      <c r="B482" s="5">
        <v>10.6</v>
      </c>
      <c r="C482" s="5">
        <v>77</v>
      </c>
      <c r="D482" s="5">
        <v>6.7</v>
      </c>
      <c r="E482" s="5">
        <v>10.6</v>
      </c>
      <c r="F482" s="5">
        <v>2.5</v>
      </c>
      <c r="G482" s="5">
        <v>6.1</v>
      </c>
      <c r="H482" s="5">
        <v>994</v>
      </c>
      <c r="I482" s="5">
        <v>0</v>
      </c>
      <c r="J482" s="5">
        <v>0</v>
      </c>
      <c r="K482" s="5">
        <v>0</v>
      </c>
      <c r="L482" s="5">
        <v>0.5</v>
      </c>
      <c r="M482" s="5">
        <v>0.5</v>
      </c>
      <c r="N482">
        <v>119.1</v>
      </c>
      <c r="O482">
        <v>119.1</v>
      </c>
      <c r="P482">
        <v>9.1</v>
      </c>
      <c r="Q482">
        <v>9.4</v>
      </c>
      <c r="R482" s="54">
        <v>0.328472222222222</v>
      </c>
      <c r="T482" s="93">
        <f t="shared" si="12"/>
        <v>9.4</v>
      </c>
      <c r="U482" s="96">
        <f t="shared" si="16"/>
        <v>-5.1999999999999993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5"/>
      <c r="AM482" s="5"/>
      <c r="AN482" s="5"/>
      <c r="AQ482" s="5"/>
      <c r="AS482" s="5"/>
      <c r="AT482" s="5"/>
      <c r="AU482" s="5"/>
      <c r="AV482" s="5"/>
      <c r="AW482" s="5"/>
      <c r="BB482" s="55">
        <v>0.32847222222222799</v>
      </c>
    </row>
    <row r="483" spans="2:54" x14ac:dyDescent="0.25">
      <c r="B483" s="5">
        <v>10.6</v>
      </c>
      <c r="C483" s="5">
        <v>77</v>
      </c>
      <c r="D483" s="5">
        <v>6.7</v>
      </c>
      <c r="E483" s="5">
        <v>10.6</v>
      </c>
      <c r="F483" s="5">
        <v>6.5</v>
      </c>
      <c r="G483" s="5">
        <v>8.6</v>
      </c>
      <c r="H483" s="5">
        <v>994</v>
      </c>
      <c r="I483" s="5">
        <v>0</v>
      </c>
      <c r="J483" s="5">
        <v>0</v>
      </c>
      <c r="K483" s="5">
        <v>0</v>
      </c>
      <c r="L483" s="5">
        <v>0.5</v>
      </c>
      <c r="M483" s="5">
        <v>0.5</v>
      </c>
      <c r="N483">
        <v>119.1</v>
      </c>
      <c r="O483">
        <v>119.1</v>
      </c>
      <c r="P483">
        <v>9.1</v>
      </c>
      <c r="Q483">
        <v>9.4</v>
      </c>
      <c r="R483" s="54">
        <v>0.329166666666667</v>
      </c>
      <c r="T483" s="93">
        <f t="shared" si="12"/>
        <v>9.4</v>
      </c>
      <c r="U483" s="96">
        <f t="shared" si="16"/>
        <v>-5.1999999999999993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5"/>
      <c r="AM483" s="5"/>
      <c r="AN483" s="5"/>
      <c r="AQ483" s="5"/>
      <c r="AS483" s="5"/>
      <c r="AT483" s="5"/>
      <c r="AU483" s="5"/>
      <c r="AV483" s="5"/>
      <c r="AW483" s="5"/>
      <c r="BB483" s="55">
        <v>0.32916666666667299</v>
      </c>
    </row>
    <row r="484" spans="2:54" x14ac:dyDescent="0.25">
      <c r="B484" s="5">
        <v>10.6</v>
      </c>
      <c r="C484" s="5">
        <v>77</v>
      </c>
      <c r="D484" s="5">
        <v>6.7</v>
      </c>
      <c r="E484" s="5">
        <v>10.6</v>
      </c>
      <c r="F484" s="5">
        <v>6.1</v>
      </c>
      <c r="G484" s="5">
        <v>8.3000000000000007</v>
      </c>
      <c r="H484" s="5">
        <v>994</v>
      </c>
      <c r="I484" s="5">
        <v>0</v>
      </c>
      <c r="J484" s="5">
        <v>0</v>
      </c>
      <c r="K484" s="5">
        <v>0</v>
      </c>
      <c r="L484" s="5">
        <v>0.5</v>
      </c>
      <c r="M484" s="5">
        <v>0.5</v>
      </c>
      <c r="N484">
        <v>119.1</v>
      </c>
      <c r="O484">
        <v>119.1</v>
      </c>
      <c r="P484">
        <v>9.1</v>
      </c>
      <c r="Q484">
        <v>9.4</v>
      </c>
      <c r="R484" s="54">
        <v>0.32986111111111099</v>
      </c>
      <c r="T484" s="93">
        <f t="shared" si="12"/>
        <v>9.4</v>
      </c>
      <c r="U484" s="96">
        <f t="shared" si="16"/>
        <v>-5.1999999999999993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5"/>
      <c r="AM484" s="5"/>
      <c r="AN484" s="5"/>
      <c r="AQ484" s="5"/>
      <c r="AS484" s="5"/>
      <c r="AT484" s="5"/>
      <c r="AU484" s="5"/>
      <c r="AV484" s="5"/>
      <c r="AW484" s="5"/>
      <c r="BB484" s="55">
        <v>0.32986111111111799</v>
      </c>
    </row>
    <row r="485" spans="2:54" x14ac:dyDescent="0.25">
      <c r="B485" s="5">
        <v>10.6</v>
      </c>
      <c r="C485" s="5">
        <v>77</v>
      </c>
      <c r="D485" s="5">
        <v>6.7</v>
      </c>
      <c r="E485" s="5">
        <v>10.6</v>
      </c>
      <c r="F485" s="5">
        <v>6.1</v>
      </c>
      <c r="G485" s="5">
        <v>7.9</v>
      </c>
      <c r="H485" s="5">
        <v>994.1</v>
      </c>
      <c r="I485" s="5">
        <v>0</v>
      </c>
      <c r="J485" s="5">
        <v>0</v>
      </c>
      <c r="K485" s="5">
        <v>0</v>
      </c>
      <c r="L485" s="5">
        <v>0.5</v>
      </c>
      <c r="M485" s="5">
        <v>0.5</v>
      </c>
      <c r="N485">
        <v>119.1</v>
      </c>
      <c r="O485">
        <v>119.1</v>
      </c>
      <c r="P485">
        <v>9.1999999999999993</v>
      </c>
      <c r="Q485">
        <v>9.5</v>
      </c>
      <c r="R485" s="54">
        <v>0.33055555555555599</v>
      </c>
      <c r="T485" s="93">
        <f t="shared" si="12"/>
        <v>9.5</v>
      </c>
      <c r="U485" s="96">
        <f t="shared" si="16"/>
        <v>-5.0999999999999996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5"/>
      <c r="AM485" s="5"/>
      <c r="AN485" s="5"/>
      <c r="AQ485" s="5"/>
      <c r="AS485" s="5"/>
      <c r="AT485" s="5"/>
      <c r="AU485" s="5"/>
      <c r="AV485" s="5"/>
      <c r="AW485" s="5"/>
      <c r="BB485" s="55">
        <v>0.33055555555556299</v>
      </c>
    </row>
    <row r="486" spans="2:54" x14ac:dyDescent="0.25">
      <c r="B486" s="5">
        <v>10.6</v>
      </c>
      <c r="C486" s="5">
        <v>77</v>
      </c>
      <c r="D486" s="5">
        <v>6.7</v>
      </c>
      <c r="E486" s="5">
        <v>10.6</v>
      </c>
      <c r="F486" s="5">
        <v>4.7</v>
      </c>
      <c r="G486" s="5">
        <v>8.6</v>
      </c>
      <c r="H486" s="5">
        <v>994.1</v>
      </c>
      <c r="I486" s="5">
        <v>0</v>
      </c>
      <c r="J486" s="5">
        <v>0</v>
      </c>
      <c r="K486" s="5">
        <v>0</v>
      </c>
      <c r="L486" s="5">
        <v>0.5</v>
      </c>
      <c r="M486" s="5">
        <v>0.5</v>
      </c>
      <c r="N486">
        <v>119.1</v>
      </c>
      <c r="O486">
        <v>119.1</v>
      </c>
      <c r="P486">
        <v>9.1999999999999993</v>
      </c>
      <c r="Q486">
        <v>9.5</v>
      </c>
      <c r="R486" s="54">
        <v>0.33124999999999999</v>
      </c>
      <c r="T486" s="93">
        <f t="shared" si="12"/>
        <v>9.5</v>
      </c>
      <c r="U486" s="96">
        <f t="shared" si="16"/>
        <v>-5.0999999999999996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5"/>
      <c r="AM486" s="5"/>
      <c r="AN486" s="5"/>
      <c r="AQ486" s="5"/>
      <c r="AS486" s="5"/>
      <c r="AT486" s="5"/>
      <c r="AU486" s="5"/>
      <c r="AV486" s="5"/>
      <c r="AW486" s="5"/>
      <c r="BB486" s="55">
        <v>0.33125000000000798</v>
      </c>
    </row>
    <row r="487" spans="2:54" x14ac:dyDescent="0.25">
      <c r="B487" s="5">
        <v>10.6</v>
      </c>
      <c r="C487" s="5">
        <v>78</v>
      </c>
      <c r="D487" s="5">
        <v>6.9</v>
      </c>
      <c r="E487" s="5">
        <v>10.6</v>
      </c>
      <c r="F487" s="5">
        <v>4.3</v>
      </c>
      <c r="G487" s="5">
        <v>10.1</v>
      </c>
      <c r="H487" s="5">
        <v>993.9</v>
      </c>
      <c r="I487" s="5">
        <v>0</v>
      </c>
      <c r="J487" s="5">
        <v>0</v>
      </c>
      <c r="K487" s="5">
        <v>0</v>
      </c>
      <c r="L487" s="5">
        <v>0.5</v>
      </c>
      <c r="M487" s="5">
        <v>0.5</v>
      </c>
      <c r="N487">
        <v>119.1</v>
      </c>
      <c r="O487">
        <v>119.1</v>
      </c>
      <c r="P487">
        <v>9.1999999999999993</v>
      </c>
      <c r="Q487">
        <v>9.5</v>
      </c>
      <c r="R487" s="54">
        <v>0.33194444444444399</v>
      </c>
      <c r="T487" s="93">
        <f t="shared" si="12"/>
        <v>9.5</v>
      </c>
      <c r="U487" s="96">
        <f t="shared" si="16"/>
        <v>-5.0999999999999996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5"/>
      <c r="AM487" s="5"/>
      <c r="AN487" s="5"/>
      <c r="AQ487" s="5"/>
      <c r="AS487" s="5"/>
      <c r="AT487" s="5"/>
      <c r="AU487" s="5"/>
      <c r="AV487" s="5"/>
      <c r="AW487" s="5"/>
      <c r="BB487" s="55">
        <v>0.33194444444445298</v>
      </c>
    </row>
    <row r="488" spans="2:54" x14ac:dyDescent="0.25">
      <c r="B488" s="5">
        <v>10.5</v>
      </c>
      <c r="C488" s="5">
        <v>78</v>
      </c>
      <c r="D488" s="5">
        <v>6.8</v>
      </c>
      <c r="E488" s="5">
        <v>10.5</v>
      </c>
      <c r="F488" s="5">
        <v>6.1</v>
      </c>
      <c r="G488" s="5">
        <v>11.2</v>
      </c>
      <c r="H488" s="5">
        <v>994</v>
      </c>
      <c r="I488" s="5">
        <v>0</v>
      </c>
      <c r="J488" s="5">
        <v>0</v>
      </c>
      <c r="K488" s="5">
        <v>0</v>
      </c>
      <c r="L488" s="5">
        <v>0.5</v>
      </c>
      <c r="M488" s="5">
        <v>0.5</v>
      </c>
      <c r="N488">
        <v>119.1</v>
      </c>
      <c r="O488">
        <v>119.1</v>
      </c>
      <c r="P488">
        <v>9.1999999999999993</v>
      </c>
      <c r="Q488">
        <v>9.5</v>
      </c>
      <c r="R488" s="54">
        <v>0.33263888888888898</v>
      </c>
      <c r="T488" s="93">
        <f t="shared" si="12"/>
        <v>9.5</v>
      </c>
      <c r="U488" s="96">
        <f t="shared" si="16"/>
        <v>-5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5"/>
      <c r="AM488" s="5"/>
      <c r="AN488" s="5"/>
      <c r="AQ488" s="5"/>
      <c r="AS488" s="5"/>
      <c r="AT488" s="5"/>
      <c r="AU488" s="5"/>
      <c r="AV488" s="5"/>
      <c r="AW488" s="5"/>
      <c r="BB488" s="55">
        <v>0.33263888888889798</v>
      </c>
    </row>
    <row r="489" spans="2:54" x14ac:dyDescent="0.25">
      <c r="B489" s="5">
        <v>10.6</v>
      </c>
      <c r="C489" s="5">
        <v>78</v>
      </c>
      <c r="D489" s="5">
        <v>6.9</v>
      </c>
      <c r="E489" s="5">
        <v>10.6</v>
      </c>
      <c r="F489" s="5">
        <v>4.3</v>
      </c>
      <c r="G489" s="5">
        <v>6.5</v>
      </c>
      <c r="H489" s="5">
        <v>993.9</v>
      </c>
      <c r="I489" s="5">
        <v>0</v>
      </c>
      <c r="J489" s="5">
        <v>0</v>
      </c>
      <c r="K489" s="5">
        <v>0</v>
      </c>
      <c r="L489" s="5">
        <v>0.5</v>
      </c>
      <c r="M489" s="5">
        <v>0.5</v>
      </c>
      <c r="N489">
        <v>119.1</v>
      </c>
      <c r="O489">
        <v>119.1</v>
      </c>
      <c r="P489">
        <v>9.1999999999999993</v>
      </c>
      <c r="Q489">
        <v>9.5</v>
      </c>
      <c r="R489" s="54">
        <v>0.33333333333333298</v>
      </c>
      <c r="T489" s="93">
        <f t="shared" si="12"/>
        <v>9.5</v>
      </c>
      <c r="U489" s="96">
        <f t="shared" si="16"/>
        <v>-5.0999999999999996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5"/>
      <c r="AM489" s="5"/>
      <c r="AN489" s="5"/>
      <c r="AQ489" s="5"/>
      <c r="AS489" s="5"/>
      <c r="AT489" s="5"/>
      <c r="AU489" s="5"/>
      <c r="AV489" s="5"/>
      <c r="AW489" s="5"/>
      <c r="BB489" s="55">
        <v>0.33333333333334297</v>
      </c>
    </row>
    <row r="490" spans="2:54" x14ac:dyDescent="0.25">
      <c r="B490" s="5">
        <v>10.5</v>
      </c>
      <c r="C490" s="5">
        <v>78</v>
      </c>
      <c r="D490" s="5">
        <v>6.8</v>
      </c>
      <c r="E490" s="5">
        <v>10.5</v>
      </c>
      <c r="F490" s="5">
        <v>0</v>
      </c>
      <c r="G490" s="5">
        <v>4.7</v>
      </c>
      <c r="H490" s="5">
        <v>994.1</v>
      </c>
      <c r="I490" s="5">
        <v>0</v>
      </c>
      <c r="J490" s="5">
        <v>0</v>
      </c>
      <c r="K490" s="5">
        <v>0</v>
      </c>
      <c r="L490" s="5">
        <v>0.5</v>
      </c>
      <c r="M490" s="5">
        <v>0.5</v>
      </c>
      <c r="N490">
        <v>119.1</v>
      </c>
      <c r="O490">
        <v>119.1</v>
      </c>
      <c r="P490">
        <v>9.1999999999999993</v>
      </c>
      <c r="Q490">
        <v>9.5</v>
      </c>
      <c r="R490" s="54">
        <v>0.33402777777777798</v>
      </c>
      <c r="T490" s="93">
        <f t="shared" si="12"/>
        <v>9.5</v>
      </c>
      <c r="U490" s="96">
        <f t="shared" si="16"/>
        <v>-5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5"/>
      <c r="AM490" s="5"/>
      <c r="AN490" s="5"/>
      <c r="AQ490" s="5"/>
      <c r="AS490" s="5"/>
      <c r="AT490" s="5"/>
      <c r="AU490" s="5"/>
      <c r="AV490" s="5"/>
      <c r="AW490" s="5"/>
      <c r="BB490" s="55">
        <v>0.33402777777778803</v>
      </c>
    </row>
    <row r="491" spans="2:54" x14ac:dyDescent="0.25">
      <c r="B491" s="5">
        <v>10.6</v>
      </c>
      <c r="C491" s="5">
        <v>78</v>
      </c>
      <c r="D491" s="5">
        <v>6.9</v>
      </c>
      <c r="E491" s="5">
        <v>10.6</v>
      </c>
      <c r="F491" s="5">
        <v>5.8</v>
      </c>
      <c r="G491" s="5">
        <v>6.5</v>
      </c>
      <c r="H491" s="5">
        <v>994.1</v>
      </c>
      <c r="I491" s="5">
        <v>0</v>
      </c>
      <c r="J491" s="5">
        <v>0</v>
      </c>
      <c r="K491" s="5">
        <v>0</v>
      </c>
      <c r="L491" s="5">
        <v>0.5</v>
      </c>
      <c r="M491" s="5">
        <v>0.5</v>
      </c>
      <c r="N491">
        <v>119.1</v>
      </c>
      <c r="O491">
        <v>119.1</v>
      </c>
      <c r="P491">
        <v>9.3000000000000007</v>
      </c>
      <c r="Q491">
        <v>9.5</v>
      </c>
      <c r="R491" s="54">
        <v>0.33472222222222198</v>
      </c>
      <c r="T491" s="93">
        <f t="shared" si="12"/>
        <v>9.5</v>
      </c>
      <c r="U491" s="96">
        <f t="shared" si="16"/>
        <v>-5.0999999999999996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5"/>
      <c r="AM491" s="5"/>
      <c r="AN491" s="5"/>
      <c r="AQ491" s="5"/>
      <c r="AS491" s="5"/>
      <c r="AT491" s="5"/>
      <c r="AU491" s="5"/>
      <c r="AV491" s="5"/>
      <c r="AW491" s="5"/>
      <c r="BB491" s="55">
        <v>0.33472222222223302</v>
      </c>
    </row>
    <row r="492" spans="2:54" x14ac:dyDescent="0.25">
      <c r="B492" s="5">
        <v>10.6</v>
      </c>
      <c r="C492" s="5">
        <v>78</v>
      </c>
      <c r="D492" s="5">
        <v>6.9</v>
      </c>
      <c r="E492" s="5">
        <v>10.6</v>
      </c>
      <c r="F492" s="5">
        <v>5.8</v>
      </c>
      <c r="G492" s="5">
        <v>7.2</v>
      </c>
      <c r="H492" s="5">
        <v>994.1</v>
      </c>
      <c r="I492" s="5">
        <v>0</v>
      </c>
      <c r="J492" s="5">
        <v>0</v>
      </c>
      <c r="K492" s="5">
        <v>0</v>
      </c>
      <c r="L492" s="5">
        <v>0.5</v>
      </c>
      <c r="M492" s="5">
        <v>0.5</v>
      </c>
      <c r="N492">
        <v>119.1</v>
      </c>
      <c r="O492">
        <v>119.1</v>
      </c>
      <c r="P492">
        <v>9.3000000000000007</v>
      </c>
      <c r="Q492">
        <v>9.5</v>
      </c>
      <c r="R492" s="54">
        <v>0.33541666666666697</v>
      </c>
      <c r="T492" s="93">
        <f t="shared" si="12"/>
        <v>9.5</v>
      </c>
      <c r="U492" s="96">
        <f>(T492-B492)-4</f>
        <v>-5.0999999999999996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5"/>
      <c r="AM492" s="5"/>
      <c r="AN492" s="5"/>
      <c r="AQ492" s="5"/>
      <c r="AS492" s="5"/>
      <c r="AT492" s="5"/>
      <c r="AU492" s="5"/>
      <c r="AV492" s="5"/>
      <c r="AW492" s="5"/>
      <c r="BB492" s="55">
        <v>0.33541666666667802</v>
      </c>
    </row>
    <row r="493" spans="2:54" x14ac:dyDescent="0.25">
      <c r="B493" s="5">
        <v>10.6</v>
      </c>
      <c r="C493" s="5">
        <v>78</v>
      </c>
      <c r="D493" s="5">
        <v>6.9</v>
      </c>
      <c r="E493" s="5">
        <v>10.6</v>
      </c>
      <c r="F493" s="5">
        <v>3.6</v>
      </c>
      <c r="G493" s="5">
        <v>6.8</v>
      </c>
      <c r="H493" s="5">
        <v>994.1</v>
      </c>
      <c r="I493" s="5">
        <v>0</v>
      </c>
      <c r="J493" s="5">
        <v>0</v>
      </c>
      <c r="K493" s="5">
        <v>0</v>
      </c>
      <c r="L493" s="5">
        <v>0.5</v>
      </c>
      <c r="M493" s="5">
        <v>0.5</v>
      </c>
      <c r="N493">
        <v>119.1</v>
      </c>
      <c r="O493">
        <v>119.1</v>
      </c>
      <c r="P493">
        <v>9.3000000000000007</v>
      </c>
      <c r="Q493">
        <v>9.5</v>
      </c>
      <c r="R493" s="54">
        <v>0.33611111111111103</v>
      </c>
      <c r="T493" s="93">
        <f t="shared" si="12"/>
        <v>9.5</v>
      </c>
      <c r="U493" s="96">
        <f t="shared" si="16"/>
        <v>-5.0999999999999996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5"/>
      <c r="AM493" s="5"/>
      <c r="AN493" s="5"/>
      <c r="AQ493" s="5"/>
      <c r="AS493" s="5"/>
      <c r="AT493" s="5"/>
      <c r="AU493" s="5"/>
      <c r="AV493" s="5"/>
      <c r="AW493" s="5"/>
      <c r="BB493" s="55">
        <v>0.33611111111112302</v>
      </c>
    </row>
    <row r="494" spans="2:54" x14ac:dyDescent="0.25">
      <c r="B494" s="5">
        <v>10.6</v>
      </c>
      <c r="C494" s="5">
        <v>78</v>
      </c>
      <c r="D494" s="5">
        <v>6.9</v>
      </c>
      <c r="E494" s="5">
        <v>10.6</v>
      </c>
      <c r="F494" s="5">
        <v>0</v>
      </c>
      <c r="G494" s="5">
        <v>6.5</v>
      </c>
      <c r="H494" s="5">
        <v>994.1</v>
      </c>
      <c r="I494" s="5">
        <v>0</v>
      </c>
      <c r="J494" s="5">
        <v>0</v>
      </c>
      <c r="K494" s="5">
        <v>0</v>
      </c>
      <c r="L494" s="5">
        <v>0.5</v>
      </c>
      <c r="M494" s="5">
        <v>0.5</v>
      </c>
      <c r="N494">
        <v>119.1</v>
      </c>
      <c r="O494">
        <v>119.1</v>
      </c>
      <c r="P494">
        <v>9.3000000000000007</v>
      </c>
      <c r="Q494">
        <v>9.5</v>
      </c>
      <c r="R494" s="54">
        <v>0.33680555555555602</v>
      </c>
      <c r="T494" s="93">
        <f t="shared" si="12"/>
        <v>9.5</v>
      </c>
      <c r="U494" s="96">
        <f t="shared" si="16"/>
        <v>-5.0999999999999996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5"/>
      <c r="AM494" s="5"/>
      <c r="AN494" s="5"/>
      <c r="AQ494" s="5"/>
      <c r="AS494" s="5"/>
      <c r="AT494" s="5"/>
      <c r="AU494" s="5"/>
      <c r="AV494" s="5"/>
      <c r="AW494" s="5"/>
      <c r="BB494" s="55">
        <v>0.33680555555556801</v>
      </c>
    </row>
    <row r="495" spans="2:54" x14ac:dyDescent="0.25">
      <c r="B495" s="5">
        <v>10.5</v>
      </c>
      <c r="C495" s="5">
        <v>78</v>
      </c>
      <c r="D495" s="5">
        <v>6.8</v>
      </c>
      <c r="E495" s="5">
        <v>10.5</v>
      </c>
      <c r="F495" s="5">
        <v>3.6</v>
      </c>
      <c r="G495" s="5">
        <v>13.3</v>
      </c>
      <c r="H495" s="5">
        <v>994</v>
      </c>
      <c r="I495" s="5">
        <v>0</v>
      </c>
      <c r="J495" s="5">
        <v>0</v>
      </c>
      <c r="K495" s="5">
        <v>0</v>
      </c>
      <c r="L495" s="5">
        <v>0.5</v>
      </c>
      <c r="M495" s="5">
        <v>0.5</v>
      </c>
      <c r="N495">
        <v>119.1</v>
      </c>
      <c r="O495">
        <v>119.1</v>
      </c>
      <c r="P495">
        <v>9.4</v>
      </c>
      <c r="Q495">
        <v>9.6</v>
      </c>
      <c r="R495" s="54">
        <v>0.33750000000000002</v>
      </c>
      <c r="T495" s="93">
        <f t="shared" si="12"/>
        <v>9.6</v>
      </c>
      <c r="U495" s="96">
        <f t="shared" si="16"/>
        <v>-4.9000000000000004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5"/>
      <c r="AM495" s="5"/>
      <c r="AN495" s="5"/>
      <c r="AQ495" s="5"/>
      <c r="AS495" s="5"/>
      <c r="AT495" s="5"/>
      <c r="AU495" s="5"/>
      <c r="AV495" s="5"/>
      <c r="AW495" s="5"/>
      <c r="BB495" s="55">
        <v>0.33750000000001301</v>
      </c>
    </row>
    <row r="496" spans="2:54" x14ac:dyDescent="0.25">
      <c r="B496" s="5">
        <v>10.5</v>
      </c>
      <c r="C496" s="5">
        <v>78</v>
      </c>
      <c r="D496" s="5">
        <v>6.8</v>
      </c>
      <c r="E496" s="5">
        <v>10.5</v>
      </c>
      <c r="F496" s="5">
        <v>2.2000000000000002</v>
      </c>
      <c r="G496" s="5">
        <v>7.2</v>
      </c>
      <c r="H496" s="5">
        <v>994</v>
      </c>
      <c r="I496" s="5">
        <v>0</v>
      </c>
      <c r="J496" s="5">
        <v>0</v>
      </c>
      <c r="K496" s="5">
        <v>0</v>
      </c>
      <c r="L496" s="5">
        <v>0.5</v>
      </c>
      <c r="M496" s="5">
        <v>0.5</v>
      </c>
      <c r="N496">
        <v>119.1</v>
      </c>
      <c r="O496">
        <v>119.1</v>
      </c>
      <c r="P496">
        <v>9.4</v>
      </c>
      <c r="Q496">
        <v>9.6</v>
      </c>
      <c r="R496" s="54">
        <v>0.33819444444444402</v>
      </c>
      <c r="T496" s="93">
        <f t="shared" si="12"/>
        <v>9.6</v>
      </c>
      <c r="U496" s="96">
        <f t="shared" si="16"/>
        <v>-4.9000000000000004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5"/>
      <c r="AM496" s="5"/>
      <c r="AN496" s="5"/>
      <c r="AQ496" s="5"/>
      <c r="AS496" s="5"/>
      <c r="AT496" s="5"/>
      <c r="AU496" s="5"/>
      <c r="AV496" s="5"/>
      <c r="AW496" s="5"/>
      <c r="BB496" s="55">
        <v>0.33819444444445801</v>
      </c>
    </row>
    <row r="497" spans="2:54" x14ac:dyDescent="0.25">
      <c r="B497" s="5">
        <v>10.6</v>
      </c>
      <c r="C497" s="5">
        <v>78</v>
      </c>
      <c r="D497" s="5">
        <v>6.9</v>
      </c>
      <c r="E497" s="5">
        <v>10.6</v>
      </c>
      <c r="F497" s="5">
        <v>9</v>
      </c>
      <c r="G497" s="5">
        <v>13.3</v>
      </c>
      <c r="H497" s="5">
        <v>994</v>
      </c>
      <c r="I497" s="5">
        <v>0</v>
      </c>
      <c r="J497" s="5">
        <v>0</v>
      </c>
      <c r="K497" s="5">
        <v>0</v>
      </c>
      <c r="L497" s="5">
        <v>0.5</v>
      </c>
      <c r="M497" s="5">
        <v>0.5</v>
      </c>
      <c r="N497">
        <v>119.1</v>
      </c>
      <c r="O497">
        <v>119.1</v>
      </c>
      <c r="P497">
        <v>9.4</v>
      </c>
      <c r="Q497">
        <v>9.6</v>
      </c>
      <c r="R497" s="54">
        <v>0.33888888888888902</v>
      </c>
      <c r="T497" s="93">
        <f t="shared" si="12"/>
        <v>9.6</v>
      </c>
      <c r="U497" s="96">
        <f t="shared" si="16"/>
        <v>-5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5"/>
      <c r="AM497" s="5"/>
      <c r="AN497" s="5"/>
      <c r="AQ497" s="5"/>
      <c r="AS497" s="5"/>
      <c r="AT497" s="5"/>
      <c r="AU497" s="5"/>
      <c r="AV497" s="5"/>
      <c r="AW497" s="5"/>
      <c r="BB497" s="55">
        <v>0.33888888888890301</v>
      </c>
    </row>
    <row r="498" spans="2:54" x14ac:dyDescent="0.25">
      <c r="B498" s="5">
        <v>10.6</v>
      </c>
      <c r="C498" s="5">
        <v>78</v>
      </c>
      <c r="D498" s="5">
        <v>6.9</v>
      </c>
      <c r="E498" s="5">
        <v>10.6</v>
      </c>
      <c r="F498" s="5">
        <v>6.1</v>
      </c>
      <c r="G498" s="5">
        <v>9</v>
      </c>
      <c r="H498" s="5">
        <v>994</v>
      </c>
      <c r="I498" s="5">
        <v>0</v>
      </c>
      <c r="J498" s="5">
        <v>0</v>
      </c>
      <c r="K498" s="5">
        <v>0</v>
      </c>
      <c r="L498" s="5">
        <v>0.5</v>
      </c>
      <c r="M498" s="5">
        <v>0.5</v>
      </c>
      <c r="N498">
        <v>119.1</v>
      </c>
      <c r="O498">
        <v>119.1</v>
      </c>
      <c r="P498">
        <v>9.4</v>
      </c>
      <c r="Q498">
        <v>9.6</v>
      </c>
      <c r="R498" s="54">
        <v>0.33958333333333302</v>
      </c>
      <c r="T498" s="93">
        <f t="shared" ref="T498:T561" si="17">MAX($P498,$Q498)</f>
        <v>9.6</v>
      </c>
      <c r="U498" s="96">
        <f t="shared" si="16"/>
        <v>-5</v>
      </c>
      <c r="V498" s="92" t="str">
        <f t="shared" si="15"/>
        <v/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5"/>
      <c r="AM498" s="5"/>
      <c r="AN498" s="5"/>
      <c r="AQ498" s="5"/>
      <c r="AS498" s="5"/>
      <c r="AT498" s="5"/>
      <c r="AU498" s="5"/>
      <c r="AV498" s="5"/>
      <c r="AW498" s="5"/>
      <c r="BB498" s="55">
        <v>0.339583333333348</v>
      </c>
    </row>
    <row r="499" spans="2:54" x14ac:dyDescent="0.25">
      <c r="B499" s="5">
        <v>10.6</v>
      </c>
      <c r="C499" s="5">
        <v>79</v>
      </c>
      <c r="D499" s="5">
        <v>7.1</v>
      </c>
      <c r="E499" s="5">
        <v>10.6</v>
      </c>
      <c r="F499" s="5">
        <v>6.1</v>
      </c>
      <c r="G499" s="5">
        <v>6.1</v>
      </c>
      <c r="H499" s="5">
        <v>994.1</v>
      </c>
      <c r="I499" s="5">
        <v>0</v>
      </c>
      <c r="J499" s="5">
        <v>0</v>
      </c>
      <c r="K499" s="5">
        <v>0</v>
      </c>
      <c r="L499" s="5">
        <v>0.5</v>
      </c>
      <c r="M499" s="5">
        <v>0.5</v>
      </c>
      <c r="N499">
        <v>119.1</v>
      </c>
      <c r="O499">
        <v>119.1</v>
      </c>
      <c r="P499">
        <v>9.4</v>
      </c>
      <c r="Q499">
        <v>9.6</v>
      </c>
      <c r="R499" s="54">
        <v>0.34027777777777801</v>
      </c>
      <c r="T499" s="93">
        <f t="shared" si="17"/>
        <v>9.6</v>
      </c>
      <c r="U499" s="96">
        <f t="shared" si="16"/>
        <v>-5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5"/>
      <c r="AM499" s="5"/>
      <c r="AN499" s="5"/>
      <c r="AQ499" s="5"/>
      <c r="AS499" s="5"/>
      <c r="AT499" s="5"/>
      <c r="AU499" s="5"/>
      <c r="AV499" s="5"/>
      <c r="AW499" s="5"/>
      <c r="BB499" s="55">
        <v>0.340277777777793</v>
      </c>
    </row>
    <row r="500" spans="2:54" x14ac:dyDescent="0.25">
      <c r="B500" s="5">
        <v>10.6</v>
      </c>
      <c r="C500" s="5">
        <v>78</v>
      </c>
      <c r="D500" s="5">
        <v>6.9</v>
      </c>
      <c r="E500" s="5">
        <v>10.6</v>
      </c>
      <c r="F500" s="5">
        <v>6.8</v>
      </c>
      <c r="G500" s="5">
        <v>9.4</v>
      </c>
      <c r="H500" s="5">
        <v>994.2</v>
      </c>
      <c r="I500" s="5">
        <v>0</v>
      </c>
      <c r="J500" s="5">
        <v>0</v>
      </c>
      <c r="K500" s="5">
        <v>0</v>
      </c>
      <c r="L500" s="5">
        <v>0.5</v>
      </c>
      <c r="M500" s="5">
        <v>0.5</v>
      </c>
      <c r="N500">
        <v>119.1</v>
      </c>
      <c r="O500">
        <v>119.1</v>
      </c>
      <c r="P500">
        <v>9.5</v>
      </c>
      <c r="Q500">
        <v>9.6</v>
      </c>
      <c r="R500" s="54">
        <v>0.34097222222222201</v>
      </c>
      <c r="T500" s="93">
        <f t="shared" si="17"/>
        <v>9.6</v>
      </c>
      <c r="U500" s="96">
        <f t="shared" si="16"/>
        <v>-5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5"/>
      <c r="AM500" s="5"/>
      <c r="AN500" s="5"/>
      <c r="AQ500" s="5"/>
      <c r="AS500" s="5"/>
      <c r="AT500" s="5"/>
      <c r="AU500" s="5"/>
      <c r="AV500" s="5"/>
      <c r="AW500" s="5"/>
      <c r="BB500" s="55">
        <v>0.340972222222238</v>
      </c>
    </row>
    <row r="501" spans="2:54" x14ac:dyDescent="0.25">
      <c r="B501" s="5">
        <v>10.6</v>
      </c>
      <c r="C501" s="5">
        <v>78</v>
      </c>
      <c r="D501" s="5">
        <v>6.9</v>
      </c>
      <c r="E501" s="5">
        <v>10.6</v>
      </c>
      <c r="F501" s="5">
        <v>3.6</v>
      </c>
      <c r="G501" s="5">
        <v>7.9</v>
      </c>
      <c r="H501" s="5">
        <v>994</v>
      </c>
      <c r="I501" s="5">
        <v>0</v>
      </c>
      <c r="J501" s="5">
        <v>0</v>
      </c>
      <c r="K501" s="5">
        <v>0</v>
      </c>
      <c r="L501" s="5">
        <v>0.5</v>
      </c>
      <c r="M501" s="5">
        <v>0.5</v>
      </c>
      <c r="N501">
        <v>119.1</v>
      </c>
      <c r="O501">
        <v>119.1</v>
      </c>
      <c r="P501">
        <v>9.5</v>
      </c>
      <c r="Q501">
        <v>9.6</v>
      </c>
      <c r="R501" s="54">
        <v>0.34166666666666701</v>
      </c>
      <c r="T501" s="93">
        <f t="shared" si="17"/>
        <v>9.6</v>
      </c>
      <c r="U501" s="96">
        <f t="shared" si="16"/>
        <v>-5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5"/>
      <c r="AM501" s="5"/>
      <c r="AN501" s="5"/>
      <c r="AQ501" s="5"/>
      <c r="AS501" s="5"/>
      <c r="AT501" s="5"/>
      <c r="AU501" s="5"/>
      <c r="AV501" s="5"/>
      <c r="AW501" s="5"/>
      <c r="BB501" s="55">
        <v>0.34166666666668299</v>
      </c>
    </row>
    <row r="502" spans="2:54" x14ac:dyDescent="0.25">
      <c r="B502" s="5">
        <v>10.6</v>
      </c>
      <c r="C502" s="5">
        <v>78</v>
      </c>
      <c r="D502" s="5">
        <v>6.9</v>
      </c>
      <c r="E502" s="5">
        <v>10.6</v>
      </c>
      <c r="F502" s="5">
        <v>3.2</v>
      </c>
      <c r="G502" s="5">
        <v>6.5</v>
      </c>
      <c r="H502" s="5">
        <v>994.1</v>
      </c>
      <c r="I502" s="5">
        <v>0</v>
      </c>
      <c r="J502" s="5">
        <v>0</v>
      </c>
      <c r="K502" s="5">
        <v>0</v>
      </c>
      <c r="L502" s="5">
        <v>0.5</v>
      </c>
      <c r="M502" s="5">
        <v>0.5</v>
      </c>
      <c r="N502">
        <v>119.1</v>
      </c>
      <c r="O502">
        <v>119.1</v>
      </c>
      <c r="P502">
        <v>9.5</v>
      </c>
      <c r="Q502">
        <v>9.6</v>
      </c>
      <c r="R502" s="54">
        <v>0.34236111111111101</v>
      </c>
      <c r="T502" s="93">
        <f t="shared" si="17"/>
        <v>9.6</v>
      </c>
      <c r="U502" s="96">
        <f t="shared" si="16"/>
        <v>-5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5"/>
      <c r="AM502" s="5"/>
      <c r="AN502" s="5"/>
      <c r="AQ502" s="5"/>
      <c r="AS502" s="5"/>
      <c r="AT502" s="5"/>
      <c r="AU502" s="5"/>
      <c r="AV502" s="5"/>
      <c r="AW502" s="5"/>
      <c r="BB502" s="55">
        <v>0.34236111111112799</v>
      </c>
    </row>
    <row r="503" spans="2:54" x14ac:dyDescent="0.25">
      <c r="B503" s="5">
        <v>10.6</v>
      </c>
      <c r="C503" s="5">
        <v>78</v>
      </c>
      <c r="D503" s="5">
        <v>6.9</v>
      </c>
      <c r="E503" s="5">
        <v>10.6</v>
      </c>
      <c r="F503" s="5">
        <v>6.5</v>
      </c>
      <c r="G503" s="5">
        <v>7.9</v>
      </c>
      <c r="H503" s="5">
        <v>994.4</v>
      </c>
      <c r="I503" s="5">
        <v>10</v>
      </c>
      <c r="J503" s="5">
        <v>0</v>
      </c>
      <c r="K503" s="5">
        <v>0</v>
      </c>
      <c r="L503" s="5">
        <v>0.5</v>
      </c>
      <c r="M503" s="5">
        <v>0.5</v>
      </c>
      <c r="N503">
        <v>119.1</v>
      </c>
      <c r="O503">
        <v>119.1</v>
      </c>
      <c r="P503">
        <v>9.5</v>
      </c>
      <c r="Q503">
        <v>9.6</v>
      </c>
      <c r="R503" s="54">
        <v>0.343055555555556</v>
      </c>
      <c r="T503" s="93">
        <f t="shared" si="17"/>
        <v>9.6</v>
      </c>
      <c r="U503" s="96">
        <f t="shared" si="16"/>
        <v>-5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5"/>
      <c r="AM503" s="5"/>
      <c r="AN503" s="5"/>
      <c r="AQ503" s="5"/>
      <c r="AS503" s="5"/>
      <c r="AT503" s="5"/>
      <c r="AU503" s="5"/>
      <c r="AV503" s="5"/>
      <c r="AW503" s="5"/>
      <c r="BB503" s="55">
        <v>0.34305555555557299</v>
      </c>
    </row>
    <row r="504" spans="2:54" x14ac:dyDescent="0.25">
      <c r="B504" s="5">
        <v>10.6</v>
      </c>
      <c r="C504" s="5">
        <v>78</v>
      </c>
      <c r="D504" s="5">
        <v>6.9</v>
      </c>
      <c r="E504" s="5">
        <v>10.6</v>
      </c>
      <c r="F504" s="5">
        <v>0</v>
      </c>
      <c r="G504" s="5">
        <v>4.7</v>
      </c>
      <c r="H504" s="5">
        <v>994.2</v>
      </c>
      <c r="I504" s="5">
        <v>10</v>
      </c>
      <c r="J504" s="5">
        <v>0</v>
      </c>
      <c r="K504" s="5">
        <v>0</v>
      </c>
      <c r="L504" s="5">
        <v>0.5</v>
      </c>
      <c r="M504" s="5">
        <v>0.5</v>
      </c>
      <c r="N504">
        <v>119.1</v>
      </c>
      <c r="O504">
        <v>119.1</v>
      </c>
      <c r="P504">
        <v>9.5</v>
      </c>
      <c r="Q504">
        <v>9.6</v>
      </c>
      <c r="R504" s="54">
        <v>0.34375</v>
      </c>
      <c r="T504" s="93">
        <f t="shared" si="17"/>
        <v>9.6</v>
      </c>
      <c r="U504" s="96">
        <f t="shared" si="16"/>
        <v>-5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5"/>
      <c r="AM504" s="5"/>
      <c r="AN504" s="5"/>
      <c r="AQ504" s="5"/>
      <c r="AS504" s="5"/>
      <c r="AT504" s="5"/>
      <c r="AU504" s="5"/>
      <c r="AV504" s="5"/>
      <c r="AW504" s="5"/>
      <c r="BB504" s="55">
        <v>0.34375000000001799</v>
      </c>
    </row>
    <row r="505" spans="2:54" x14ac:dyDescent="0.25">
      <c r="B505" s="5">
        <v>10.6</v>
      </c>
      <c r="C505" s="5">
        <v>79</v>
      </c>
      <c r="D505" s="5">
        <v>7.1</v>
      </c>
      <c r="E505" s="5">
        <v>10.6</v>
      </c>
      <c r="F505" s="5">
        <v>7.6</v>
      </c>
      <c r="G505" s="5">
        <v>7.9</v>
      </c>
      <c r="H505" s="5">
        <v>993.8</v>
      </c>
      <c r="I505" s="5">
        <v>10</v>
      </c>
      <c r="J505" s="5">
        <v>0</v>
      </c>
      <c r="K505" s="5">
        <v>0</v>
      </c>
      <c r="L505" s="5">
        <v>0.5</v>
      </c>
      <c r="M505" s="5">
        <v>0.5</v>
      </c>
      <c r="N505">
        <v>119.1</v>
      </c>
      <c r="O505">
        <v>119.1</v>
      </c>
      <c r="P505">
        <v>9.5</v>
      </c>
      <c r="Q505">
        <v>9.6</v>
      </c>
      <c r="R505" s="54">
        <v>0.344444444444444</v>
      </c>
      <c r="T505" s="93">
        <f t="shared" si="17"/>
        <v>9.6</v>
      </c>
      <c r="U505" s="96">
        <f t="shared" si="16"/>
        <v>-5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5"/>
      <c r="AM505" s="5"/>
      <c r="AN505" s="5"/>
      <c r="AQ505" s="5"/>
      <c r="AS505" s="5"/>
      <c r="AT505" s="5"/>
      <c r="AU505" s="5"/>
      <c r="AV505" s="5"/>
      <c r="AW505" s="5"/>
      <c r="BB505" s="55">
        <v>0.34444444444446298</v>
      </c>
    </row>
    <row r="506" spans="2:54" x14ac:dyDescent="0.25">
      <c r="B506" s="5">
        <v>10.6</v>
      </c>
      <c r="C506" s="5">
        <v>79</v>
      </c>
      <c r="D506" s="5">
        <v>7.1</v>
      </c>
      <c r="E506" s="5">
        <v>10.6</v>
      </c>
      <c r="F506" s="5">
        <v>7.6</v>
      </c>
      <c r="G506" s="5">
        <v>10.4</v>
      </c>
      <c r="H506" s="5">
        <v>994.2</v>
      </c>
      <c r="I506" s="5">
        <v>10</v>
      </c>
      <c r="J506" s="5">
        <v>0</v>
      </c>
      <c r="K506" s="5">
        <v>0</v>
      </c>
      <c r="L506" s="5">
        <v>0.5</v>
      </c>
      <c r="M506" s="5">
        <v>0.5</v>
      </c>
      <c r="N506">
        <v>119.1</v>
      </c>
      <c r="O506">
        <v>119.1</v>
      </c>
      <c r="P506">
        <v>9.5</v>
      </c>
      <c r="Q506">
        <v>9.6999999999999993</v>
      </c>
      <c r="R506" s="54">
        <v>0.34513888888888899</v>
      </c>
      <c r="T506" s="93">
        <f t="shared" si="17"/>
        <v>9.6999999999999993</v>
      </c>
      <c r="U506" s="96">
        <f t="shared" si="16"/>
        <v>-4.9000000000000004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5"/>
      <c r="AM506" s="5"/>
      <c r="AN506" s="5"/>
      <c r="AQ506" s="5"/>
      <c r="AS506" s="5"/>
      <c r="AT506" s="5"/>
      <c r="AU506" s="5"/>
      <c r="AV506" s="5"/>
      <c r="AW506" s="5"/>
      <c r="BB506" s="55">
        <v>0.34513888888890798</v>
      </c>
    </row>
    <row r="507" spans="2:54" x14ac:dyDescent="0.25">
      <c r="B507" s="5">
        <v>10.6</v>
      </c>
      <c r="C507" s="5">
        <v>79</v>
      </c>
      <c r="D507" s="5">
        <v>7.1</v>
      </c>
      <c r="E507" s="5">
        <v>10.6</v>
      </c>
      <c r="F507" s="5">
        <v>4.7</v>
      </c>
      <c r="G507" s="5">
        <v>8.3000000000000007</v>
      </c>
      <c r="H507" s="5">
        <v>993.9</v>
      </c>
      <c r="I507" s="5">
        <v>20</v>
      </c>
      <c r="J507" s="5">
        <v>0</v>
      </c>
      <c r="K507" s="5">
        <v>0</v>
      </c>
      <c r="L507" s="5">
        <v>0.5</v>
      </c>
      <c r="M507" s="5">
        <v>0.5</v>
      </c>
      <c r="N507">
        <v>119.1</v>
      </c>
      <c r="O507">
        <v>119.1</v>
      </c>
      <c r="P507">
        <v>9.6</v>
      </c>
      <c r="Q507">
        <v>9.6999999999999993</v>
      </c>
      <c r="R507" s="54">
        <v>0.34583333333333299</v>
      </c>
      <c r="T507" s="93">
        <f t="shared" si="17"/>
        <v>9.6999999999999993</v>
      </c>
      <c r="U507" s="96">
        <f t="shared" si="16"/>
        <v>-4.9000000000000004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5"/>
      <c r="AM507" s="5"/>
      <c r="AN507" s="5"/>
      <c r="AQ507" s="5"/>
      <c r="AS507" s="5"/>
      <c r="AT507" s="5"/>
      <c r="AU507" s="5"/>
      <c r="AV507" s="5"/>
      <c r="AW507" s="5"/>
      <c r="BB507" s="55">
        <v>0.34583333333335298</v>
      </c>
    </row>
    <row r="508" spans="2:54" x14ac:dyDescent="0.25">
      <c r="B508" s="5">
        <v>10.6</v>
      </c>
      <c r="C508" s="5">
        <v>79</v>
      </c>
      <c r="D508" s="5">
        <v>7.1</v>
      </c>
      <c r="E508" s="5">
        <v>10.6</v>
      </c>
      <c r="F508" s="5">
        <v>7.2</v>
      </c>
      <c r="G508" s="5">
        <v>10.1</v>
      </c>
      <c r="H508" s="5">
        <v>994</v>
      </c>
      <c r="I508" s="5">
        <v>20</v>
      </c>
      <c r="J508" s="5">
        <v>0</v>
      </c>
      <c r="K508" s="5">
        <v>0</v>
      </c>
      <c r="L508" s="5">
        <v>0.5</v>
      </c>
      <c r="M508" s="5">
        <v>0.5</v>
      </c>
      <c r="N508">
        <v>119.1</v>
      </c>
      <c r="O508">
        <v>119.1</v>
      </c>
      <c r="P508">
        <v>9.6</v>
      </c>
      <c r="Q508">
        <v>9.6999999999999993</v>
      </c>
      <c r="R508" s="54">
        <v>0.34652777777777799</v>
      </c>
      <c r="T508" s="93">
        <f t="shared" si="17"/>
        <v>9.6999999999999993</v>
      </c>
      <c r="U508" s="96">
        <f t="shared" si="16"/>
        <v>-4.9000000000000004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5"/>
      <c r="AM508" s="5"/>
      <c r="AN508" s="5"/>
      <c r="AQ508" s="5"/>
      <c r="AS508" s="5"/>
      <c r="AT508" s="5"/>
      <c r="AU508" s="5"/>
      <c r="AV508" s="5"/>
      <c r="AW508" s="5"/>
      <c r="BB508" s="55">
        <v>0.34652777777779797</v>
      </c>
    </row>
    <row r="509" spans="2:54" x14ac:dyDescent="0.25">
      <c r="B509" s="5">
        <v>10.6</v>
      </c>
      <c r="C509" s="5">
        <v>79</v>
      </c>
      <c r="D509" s="5">
        <v>7.1</v>
      </c>
      <c r="E509" s="5">
        <v>10.6</v>
      </c>
      <c r="F509" s="5">
        <v>7.2</v>
      </c>
      <c r="G509" s="5">
        <v>9.4</v>
      </c>
      <c r="H509" s="5">
        <v>994.1</v>
      </c>
      <c r="I509" s="5">
        <v>30</v>
      </c>
      <c r="J509" s="5">
        <v>0</v>
      </c>
      <c r="K509" s="5">
        <v>0</v>
      </c>
      <c r="L509" s="5">
        <v>0.5</v>
      </c>
      <c r="M509" s="5">
        <v>0.5</v>
      </c>
      <c r="N509">
        <v>119.1</v>
      </c>
      <c r="O509">
        <v>119.1</v>
      </c>
      <c r="P509">
        <v>9.6</v>
      </c>
      <c r="Q509">
        <v>9.6999999999999993</v>
      </c>
      <c r="R509" s="54">
        <v>0.34722222222222199</v>
      </c>
      <c r="T509" s="93">
        <f t="shared" si="17"/>
        <v>9.6999999999999993</v>
      </c>
      <c r="U509" s="96">
        <f t="shared" si="16"/>
        <v>-4.9000000000000004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5"/>
      <c r="AM509" s="5"/>
      <c r="AN509" s="5"/>
      <c r="AQ509" s="5"/>
      <c r="AS509" s="5"/>
      <c r="AT509" s="5"/>
      <c r="AU509" s="5"/>
      <c r="AV509" s="5"/>
      <c r="AW509" s="5"/>
      <c r="BB509" s="55">
        <v>0.34722222222224303</v>
      </c>
    </row>
    <row r="510" spans="2:54" x14ac:dyDescent="0.25">
      <c r="B510" s="5">
        <v>10.6</v>
      </c>
      <c r="C510" s="5">
        <v>79</v>
      </c>
      <c r="D510" s="5">
        <v>7.1</v>
      </c>
      <c r="E510" s="5">
        <v>10.6</v>
      </c>
      <c r="F510" s="5">
        <v>7.2</v>
      </c>
      <c r="G510" s="5">
        <v>9.6999999999999993</v>
      </c>
      <c r="H510" s="5">
        <v>994</v>
      </c>
      <c r="I510" s="5">
        <v>30</v>
      </c>
      <c r="J510" s="5">
        <v>0</v>
      </c>
      <c r="K510" s="5">
        <v>0</v>
      </c>
      <c r="L510" s="5">
        <v>0.5</v>
      </c>
      <c r="M510" s="5">
        <v>0.5</v>
      </c>
      <c r="N510">
        <v>119.1</v>
      </c>
      <c r="O510">
        <v>119.1</v>
      </c>
      <c r="P510">
        <v>9.6</v>
      </c>
      <c r="Q510">
        <v>9.6999999999999993</v>
      </c>
      <c r="R510" s="54">
        <v>0.34791666666666698</v>
      </c>
      <c r="T510" s="93">
        <f t="shared" si="17"/>
        <v>9.6999999999999993</v>
      </c>
      <c r="U510" s="96">
        <f t="shared" si="16"/>
        <v>-4.9000000000000004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5"/>
      <c r="AM510" s="5"/>
      <c r="AN510" s="5"/>
      <c r="AQ510" s="5"/>
      <c r="AS510" s="5"/>
      <c r="AT510" s="5"/>
      <c r="AU510" s="5"/>
      <c r="AV510" s="5"/>
      <c r="AW510" s="5"/>
      <c r="BB510" s="55">
        <v>0.34791666666668802</v>
      </c>
    </row>
    <row r="511" spans="2:54" x14ac:dyDescent="0.25">
      <c r="B511" s="5">
        <v>10.6</v>
      </c>
      <c r="C511" s="5">
        <v>79</v>
      </c>
      <c r="D511" s="5">
        <v>7.1</v>
      </c>
      <c r="E511" s="5">
        <v>10.6</v>
      </c>
      <c r="F511" s="5">
        <v>6.8</v>
      </c>
      <c r="G511" s="5">
        <v>9</v>
      </c>
      <c r="H511" s="5">
        <v>994.1</v>
      </c>
      <c r="I511" s="5">
        <v>40</v>
      </c>
      <c r="J511" s="5">
        <v>0</v>
      </c>
      <c r="K511" s="5">
        <v>0</v>
      </c>
      <c r="L511" s="5">
        <v>0.5</v>
      </c>
      <c r="M511" s="5">
        <v>0.5</v>
      </c>
      <c r="N511">
        <v>119.1</v>
      </c>
      <c r="O511">
        <v>119.1</v>
      </c>
      <c r="P511">
        <v>9.6</v>
      </c>
      <c r="Q511">
        <v>9.6999999999999993</v>
      </c>
      <c r="R511" s="54">
        <v>0.34861111111111098</v>
      </c>
      <c r="T511" s="93">
        <f t="shared" si="17"/>
        <v>9.6999999999999993</v>
      </c>
      <c r="U511" s="96">
        <f t="shared" si="16"/>
        <v>-4.9000000000000004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5"/>
      <c r="AM511" s="5"/>
      <c r="AN511" s="5"/>
      <c r="AQ511" s="5"/>
      <c r="AS511" s="5"/>
      <c r="AT511" s="5"/>
      <c r="AU511" s="5"/>
      <c r="AV511" s="5"/>
      <c r="AW511" s="5"/>
      <c r="BB511" s="55">
        <v>0.34861111111113302</v>
      </c>
    </row>
    <row r="512" spans="2:54" x14ac:dyDescent="0.25">
      <c r="B512" s="5">
        <v>10.7</v>
      </c>
      <c r="C512" s="5">
        <v>78</v>
      </c>
      <c r="D512" s="5">
        <v>7</v>
      </c>
      <c r="E512" s="5">
        <v>10.7</v>
      </c>
      <c r="F512" s="5">
        <v>5.4</v>
      </c>
      <c r="G512" s="5">
        <v>9.6999999999999993</v>
      </c>
      <c r="H512" s="5">
        <v>994.1</v>
      </c>
      <c r="I512" s="5">
        <v>50</v>
      </c>
      <c r="J512" s="5">
        <v>0</v>
      </c>
      <c r="K512" s="5">
        <v>0</v>
      </c>
      <c r="L512" s="5">
        <v>0.5</v>
      </c>
      <c r="M512" s="5">
        <v>0.5</v>
      </c>
      <c r="N512">
        <v>119.1</v>
      </c>
      <c r="O512">
        <v>119.1</v>
      </c>
      <c r="P512">
        <v>9.6</v>
      </c>
      <c r="Q512">
        <v>9.8000000000000007</v>
      </c>
      <c r="R512" s="54">
        <v>0.34930555555555598</v>
      </c>
      <c r="T512" s="93">
        <f t="shared" si="17"/>
        <v>9.8000000000000007</v>
      </c>
      <c r="U512" s="96">
        <f t="shared" si="16"/>
        <v>-4.8999999999999986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5"/>
      <c r="AM512" s="5"/>
      <c r="AN512" s="5"/>
      <c r="AQ512" s="5"/>
      <c r="AS512" s="5"/>
      <c r="AT512" s="5"/>
      <c r="AU512" s="5"/>
      <c r="AV512" s="5"/>
      <c r="AW512" s="5"/>
      <c r="BB512" s="55">
        <v>0.34930555555557802</v>
      </c>
    </row>
    <row r="513" spans="2:54" x14ac:dyDescent="0.25">
      <c r="B513" s="5">
        <v>10.7</v>
      </c>
      <c r="C513" s="5">
        <v>78</v>
      </c>
      <c r="D513" s="5">
        <v>7</v>
      </c>
      <c r="E513" s="5">
        <v>10.7</v>
      </c>
      <c r="F513" s="5">
        <v>6.1</v>
      </c>
      <c r="G513" s="5">
        <v>8.6</v>
      </c>
      <c r="H513" s="5">
        <v>994</v>
      </c>
      <c r="I513" s="5">
        <v>60</v>
      </c>
      <c r="J513" s="5">
        <v>0</v>
      </c>
      <c r="K513" s="5">
        <v>0</v>
      </c>
      <c r="L513" s="5">
        <v>0.5</v>
      </c>
      <c r="M513" s="5">
        <v>0.5</v>
      </c>
      <c r="N513">
        <v>119.1</v>
      </c>
      <c r="O513">
        <v>119.1</v>
      </c>
      <c r="P513">
        <v>9.6999999999999993</v>
      </c>
      <c r="Q513">
        <v>9.8000000000000007</v>
      </c>
      <c r="R513" s="54">
        <v>0.35</v>
      </c>
      <c r="T513" s="93">
        <f t="shared" si="17"/>
        <v>9.8000000000000007</v>
      </c>
      <c r="U513" s="96">
        <f t="shared" si="16"/>
        <v>-4.8999999999999986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5"/>
      <c r="AM513" s="5"/>
      <c r="AN513" s="5"/>
      <c r="AQ513" s="5"/>
      <c r="AS513" s="5"/>
      <c r="AT513" s="5"/>
      <c r="AU513" s="5"/>
      <c r="AV513" s="5"/>
      <c r="AW513" s="5"/>
      <c r="BB513" s="55">
        <v>0.35000000000002301</v>
      </c>
    </row>
    <row r="514" spans="2:54" x14ac:dyDescent="0.25">
      <c r="B514" s="5">
        <v>10.8</v>
      </c>
      <c r="C514" s="5">
        <v>78</v>
      </c>
      <c r="D514" s="5">
        <v>7.1</v>
      </c>
      <c r="E514" s="5">
        <v>10.8</v>
      </c>
      <c r="F514" s="5">
        <v>6.1</v>
      </c>
      <c r="G514" s="5">
        <v>6.8</v>
      </c>
      <c r="H514" s="5">
        <v>993.9</v>
      </c>
      <c r="I514" s="5">
        <v>70</v>
      </c>
      <c r="J514" s="5">
        <v>0</v>
      </c>
      <c r="K514" s="5">
        <v>0</v>
      </c>
      <c r="L514" s="5">
        <v>0.5</v>
      </c>
      <c r="M514" s="5">
        <v>0.5</v>
      </c>
      <c r="N514">
        <v>119.1</v>
      </c>
      <c r="O514">
        <v>119.1</v>
      </c>
      <c r="P514">
        <v>9.6999999999999993</v>
      </c>
      <c r="Q514">
        <v>9.8000000000000007</v>
      </c>
      <c r="R514" s="54">
        <v>0.35069444444444398</v>
      </c>
      <c r="T514" s="93">
        <f t="shared" si="17"/>
        <v>9.8000000000000007</v>
      </c>
      <c r="U514" s="96">
        <f t="shared" si="16"/>
        <v>-5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5"/>
      <c r="AM514" s="5"/>
      <c r="AN514" s="5"/>
      <c r="AQ514" s="5"/>
      <c r="AS514" s="5"/>
      <c r="AT514" s="5"/>
      <c r="AU514" s="5"/>
      <c r="AV514" s="5"/>
      <c r="AW514" s="5"/>
      <c r="BB514" s="55">
        <v>0.35069444444446801</v>
      </c>
    </row>
    <row r="515" spans="2:54" x14ac:dyDescent="0.25">
      <c r="B515" s="5">
        <v>10.8</v>
      </c>
      <c r="C515" s="5">
        <v>78</v>
      </c>
      <c r="D515" s="5">
        <v>7.1</v>
      </c>
      <c r="E515" s="5">
        <v>10.8</v>
      </c>
      <c r="F515" s="5">
        <v>1.8</v>
      </c>
      <c r="G515" s="5">
        <v>6.5</v>
      </c>
      <c r="H515" s="5">
        <v>994.1</v>
      </c>
      <c r="I515" s="5">
        <v>90</v>
      </c>
      <c r="J515" s="5">
        <v>0</v>
      </c>
      <c r="K515" s="5">
        <v>0</v>
      </c>
      <c r="L515" s="5">
        <v>0.5</v>
      </c>
      <c r="M515" s="5">
        <v>0.5</v>
      </c>
      <c r="N515">
        <v>119.1</v>
      </c>
      <c r="O515">
        <v>119.1</v>
      </c>
      <c r="P515">
        <v>9.6999999999999993</v>
      </c>
      <c r="Q515">
        <v>9.8000000000000007</v>
      </c>
      <c r="R515" s="54">
        <v>0.35138888888888897</v>
      </c>
      <c r="T515" s="93">
        <f t="shared" si="17"/>
        <v>9.8000000000000007</v>
      </c>
      <c r="U515" s="96">
        <f t="shared" si="16"/>
        <v>-5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5"/>
      <c r="AM515" s="5"/>
      <c r="AN515" s="5"/>
      <c r="AQ515" s="5"/>
      <c r="AS515" s="5"/>
      <c r="AT515" s="5"/>
      <c r="AU515" s="5"/>
      <c r="AV515" s="5"/>
      <c r="AW515" s="5"/>
      <c r="BB515" s="55">
        <v>0.35138888888891301</v>
      </c>
    </row>
    <row r="516" spans="2:54" x14ac:dyDescent="0.25">
      <c r="B516" s="5">
        <v>10.8</v>
      </c>
      <c r="C516" s="5">
        <v>78</v>
      </c>
      <c r="D516" s="5">
        <v>7.1</v>
      </c>
      <c r="E516" s="5">
        <v>10.8</v>
      </c>
      <c r="F516" s="5">
        <v>8.3000000000000007</v>
      </c>
      <c r="G516" s="5">
        <v>9</v>
      </c>
      <c r="H516" s="5">
        <v>994</v>
      </c>
      <c r="I516" s="5">
        <v>100</v>
      </c>
      <c r="J516" s="5">
        <v>0</v>
      </c>
      <c r="K516" s="5">
        <v>0</v>
      </c>
      <c r="L516" s="5">
        <v>0.5</v>
      </c>
      <c r="M516" s="5">
        <v>0.5</v>
      </c>
      <c r="N516">
        <v>119.1</v>
      </c>
      <c r="O516">
        <v>119.1</v>
      </c>
      <c r="P516">
        <v>9.8000000000000007</v>
      </c>
      <c r="Q516">
        <v>9.8000000000000007</v>
      </c>
      <c r="R516" s="54">
        <v>0.35208333333333303</v>
      </c>
      <c r="T516" s="93">
        <f t="shared" si="17"/>
        <v>9.8000000000000007</v>
      </c>
      <c r="U516" s="96">
        <f t="shared" si="16"/>
        <v>-5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5"/>
      <c r="AM516" s="5"/>
      <c r="AN516" s="5"/>
      <c r="AQ516" s="5"/>
      <c r="AS516" s="5"/>
      <c r="AT516" s="5"/>
      <c r="AU516" s="5"/>
      <c r="AV516" s="5"/>
      <c r="AW516" s="5"/>
      <c r="BB516" s="55">
        <v>0.35208333333335801</v>
      </c>
    </row>
    <row r="517" spans="2:54" x14ac:dyDescent="0.25">
      <c r="B517" s="5">
        <v>10.8</v>
      </c>
      <c r="C517" s="5">
        <v>78</v>
      </c>
      <c r="D517" s="5">
        <v>7.1</v>
      </c>
      <c r="E517" s="5">
        <v>10.8</v>
      </c>
      <c r="F517" s="5">
        <v>6.1</v>
      </c>
      <c r="G517" s="5">
        <v>8.6</v>
      </c>
      <c r="H517" s="5">
        <v>994</v>
      </c>
      <c r="I517" s="5">
        <v>120</v>
      </c>
      <c r="J517" s="5">
        <v>0</v>
      </c>
      <c r="K517" s="5">
        <v>0</v>
      </c>
      <c r="L517" s="5">
        <v>0.5</v>
      </c>
      <c r="M517" s="5">
        <v>0.5</v>
      </c>
      <c r="N517">
        <v>119.1</v>
      </c>
      <c r="O517">
        <v>119.1</v>
      </c>
      <c r="P517">
        <v>9.8000000000000007</v>
      </c>
      <c r="Q517">
        <v>9.9</v>
      </c>
      <c r="R517" s="54">
        <v>0.35277777777777802</v>
      </c>
      <c r="T517" s="93">
        <f t="shared" si="17"/>
        <v>9.9</v>
      </c>
      <c r="U517" s="96">
        <f t="shared" si="16"/>
        <v>-4.9000000000000004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5"/>
      <c r="AM517" s="5"/>
      <c r="AN517" s="5"/>
      <c r="AQ517" s="5"/>
      <c r="AS517" s="5"/>
      <c r="AT517" s="5"/>
      <c r="AU517" s="5"/>
      <c r="AV517" s="5"/>
      <c r="AW517" s="5"/>
      <c r="BB517" s="55">
        <v>0.352777777777803</v>
      </c>
    </row>
    <row r="518" spans="2:54" x14ac:dyDescent="0.25">
      <c r="B518" s="5">
        <v>10.8</v>
      </c>
      <c r="C518" s="5">
        <v>77</v>
      </c>
      <c r="D518" s="5">
        <v>6.9</v>
      </c>
      <c r="E518" s="5">
        <v>10.8</v>
      </c>
      <c r="F518" s="5">
        <v>13.7</v>
      </c>
      <c r="G518" s="5">
        <v>15.1</v>
      </c>
      <c r="H518" s="5">
        <v>994.2</v>
      </c>
      <c r="I518" s="5">
        <v>140</v>
      </c>
      <c r="J518" s="5">
        <v>0</v>
      </c>
      <c r="K518" s="5">
        <v>0</v>
      </c>
      <c r="L518" s="5">
        <v>0.5</v>
      </c>
      <c r="M518" s="5">
        <v>0.5</v>
      </c>
      <c r="N518">
        <v>119.1</v>
      </c>
      <c r="O518">
        <v>119.1</v>
      </c>
      <c r="P518">
        <v>9.8000000000000007</v>
      </c>
      <c r="Q518">
        <v>9.9</v>
      </c>
      <c r="R518" s="54">
        <v>0.35347222222222202</v>
      </c>
      <c r="T518" s="93">
        <f t="shared" si="17"/>
        <v>9.9</v>
      </c>
      <c r="U518" s="96">
        <f t="shared" si="16"/>
        <v>-4.9000000000000004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5"/>
      <c r="AM518" s="5"/>
      <c r="AN518" s="5"/>
      <c r="AQ518" s="5"/>
      <c r="AS518" s="5"/>
      <c r="AT518" s="5"/>
      <c r="AU518" s="5"/>
      <c r="AV518" s="5"/>
      <c r="AW518" s="5"/>
      <c r="BB518" s="55">
        <v>0.353472222222248</v>
      </c>
    </row>
    <row r="519" spans="2:54" x14ac:dyDescent="0.25">
      <c r="B519" s="5">
        <v>10.8</v>
      </c>
      <c r="C519" s="5">
        <v>77</v>
      </c>
      <c r="D519" s="5">
        <v>6.9</v>
      </c>
      <c r="E519" s="5">
        <v>10.8</v>
      </c>
      <c r="F519" s="5">
        <v>10.4</v>
      </c>
      <c r="G519" s="5">
        <v>10.8</v>
      </c>
      <c r="H519" s="5">
        <v>994.2</v>
      </c>
      <c r="I519" s="5">
        <v>150</v>
      </c>
      <c r="J519" s="5">
        <v>0</v>
      </c>
      <c r="K519" s="5">
        <v>0</v>
      </c>
      <c r="L519" s="5">
        <v>0.5</v>
      </c>
      <c r="M519" s="5">
        <v>0.5</v>
      </c>
      <c r="N519">
        <v>119.1</v>
      </c>
      <c r="O519">
        <v>119.1</v>
      </c>
      <c r="P519">
        <v>9.8000000000000007</v>
      </c>
      <c r="Q519">
        <v>9.9</v>
      </c>
      <c r="R519" s="54">
        <v>0.35416666666666702</v>
      </c>
      <c r="T519" s="93">
        <f t="shared" si="17"/>
        <v>9.9</v>
      </c>
      <c r="U519" s="96">
        <f t="shared" si="16"/>
        <v>-4.9000000000000004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5"/>
      <c r="AM519" s="5"/>
      <c r="AN519" s="5"/>
      <c r="AQ519" s="5"/>
      <c r="AS519" s="5"/>
      <c r="AT519" s="5"/>
      <c r="AU519" s="5"/>
      <c r="AV519" s="5"/>
      <c r="AW519" s="5"/>
      <c r="BB519" s="55">
        <v>0.354166666666693</v>
      </c>
    </row>
    <row r="520" spans="2:54" x14ac:dyDescent="0.25">
      <c r="B520" s="5">
        <v>10.9</v>
      </c>
      <c r="C520" s="5">
        <v>77</v>
      </c>
      <c r="D520" s="5">
        <v>7</v>
      </c>
      <c r="E520" s="5">
        <v>10.9</v>
      </c>
      <c r="F520" s="5">
        <v>7.2</v>
      </c>
      <c r="G520" s="5">
        <v>7.6</v>
      </c>
      <c r="H520" s="5">
        <v>994.3</v>
      </c>
      <c r="I520" s="5">
        <v>170</v>
      </c>
      <c r="J520" s="5">
        <v>0</v>
      </c>
      <c r="K520" s="5">
        <v>0</v>
      </c>
      <c r="L520" s="5">
        <v>0.5</v>
      </c>
      <c r="M520" s="5">
        <v>0.5</v>
      </c>
      <c r="N520">
        <v>119.1</v>
      </c>
      <c r="O520">
        <v>119.1</v>
      </c>
      <c r="P520">
        <v>9.9</v>
      </c>
      <c r="Q520">
        <v>9.9</v>
      </c>
      <c r="R520" s="54">
        <v>0.35486111111111102</v>
      </c>
      <c r="T520" s="93">
        <f t="shared" si="17"/>
        <v>9.9</v>
      </c>
      <c r="U520" s="96">
        <f t="shared" si="16"/>
        <v>-5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5"/>
      <c r="AM520" s="5"/>
      <c r="AN520" s="5"/>
      <c r="AQ520" s="5"/>
      <c r="AS520" s="5"/>
      <c r="AT520" s="5"/>
      <c r="AU520" s="5"/>
      <c r="AV520" s="5"/>
      <c r="AW520" s="5"/>
      <c r="BB520" s="55">
        <v>0.35486111111113799</v>
      </c>
    </row>
    <row r="521" spans="2:54" x14ac:dyDescent="0.25">
      <c r="B521" s="5">
        <v>10.9</v>
      </c>
      <c r="C521" s="5">
        <v>76</v>
      </c>
      <c r="D521" s="5">
        <v>6.8</v>
      </c>
      <c r="E521" s="5">
        <v>10.9</v>
      </c>
      <c r="F521" s="5">
        <v>7.6</v>
      </c>
      <c r="G521" s="5">
        <v>11.9</v>
      </c>
      <c r="H521" s="5">
        <v>994.1</v>
      </c>
      <c r="I521" s="5">
        <v>190</v>
      </c>
      <c r="J521" s="5">
        <v>0</v>
      </c>
      <c r="K521" s="5">
        <v>0</v>
      </c>
      <c r="L521" s="5">
        <v>0.5</v>
      </c>
      <c r="M521" s="5">
        <v>0.5</v>
      </c>
      <c r="N521">
        <v>119.1</v>
      </c>
      <c r="O521">
        <v>119.1</v>
      </c>
      <c r="P521">
        <v>9.9</v>
      </c>
      <c r="Q521">
        <v>9.9</v>
      </c>
      <c r="R521" s="54">
        <v>0.35555555555555601</v>
      </c>
      <c r="T521" s="93">
        <f t="shared" si="17"/>
        <v>9.9</v>
      </c>
      <c r="U521" s="96">
        <f t="shared" si="16"/>
        <v>-5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5"/>
      <c r="AM521" s="5"/>
      <c r="AN521" s="5"/>
      <c r="AQ521" s="5"/>
      <c r="AS521" s="5"/>
      <c r="AT521" s="5"/>
      <c r="AU521" s="5"/>
      <c r="AV521" s="5"/>
      <c r="AW521" s="5"/>
      <c r="BB521" s="55">
        <v>0.35555555555558299</v>
      </c>
    </row>
    <row r="522" spans="2:54" x14ac:dyDescent="0.25">
      <c r="B522" s="5">
        <v>11</v>
      </c>
      <c r="C522" s="5">
        <v>76</v>
      </c>
      <c r="D522" s="5">
        <v>6.9</v>
      </c>
      <c r="E522" s="5">
        <v>11</v>
      </c>
      <c r="F522" s="5">
        <v>2.9</v>
      </c>
      <c r="G522" s="5">
        <v>7.9</v>
      </c>
      <c r="H522" s="5">
        <v>994.2</v>
      </c>
      <c r="I522" s="5">
        <v>210</v>
      </c>
      <c r="J522" s="5">
        <v>0</v>
      </c>
      <c r="K522" s="5">
        <v>0</v>
      </c>
      <c r="L522" s="5">
        <v>0.5</v>
      </c>
      <c r="M522" s="5">
        <v>0.5</v>
      </c>
      <c r="N522">
        <v>119.1</v>
      </c>
      <c r="O522">
        <v>119.1</v>
      </c>
      <c r="P522">
        <v>9.9</v>
      </c>
      <c r="Q522">
        <v>10</v>
      </c>
      <c r="R522" s="54">
        <v>0.35625000000000001</v>
      </c>
      <c r="T522" s="93">
        <f t="shared" si="17"/>
        <v>10</v>
      </c>
      <c r="U522" s="96">
        <f t="shared" si="16"/>
        <v>-5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5"/>
      <c r="AM522" s="5"/>
      <c r="AN522" s="5"/>
      <c r="AQ522" s="5"/>
      <c r="AS522" s="5"/>
      <c r="AT522" s="5"/>
      <c r="AU522" s="5"/>
      <c r="AV522" s="5"/>
      <c r="AW522" s="5"/>
      <c r="BB522" s="55">
        <v>0.35625000000002799</v>
      </c>
    </row>
    <row r="523" spans="2:54" x14ac:dyDescent="0.25">
      <c r="B523" s="5">
        <v>11</v>
      </c>
      <c r="C523" s="5">
        <v>76</v>
      </c>
      <c r="D523" s="5">
        <v>6.9</v>
      </c>
      <c r="E523" s="5">
        <v>11</v>
      </c>
      <c r="F523" s="5">
        <v>7.6</v>
      </c>
      <c r="G523" s="5">
        <v>10.1</v>
      </c>
      <c r="H523" s="5">
        <v>994.3</v>
      </c>
      <c r="I523" s="5">
        <v>240</v>
      </c>
      <c r="J523" s="5">
        <v>0</v>
      </c>
      <c r="K523" s="5">
        <v>0</v>
      </c>
      <c r="L523" s="5">
        <v>0.5</v>
      </c>
      <c r="M523" s="5">
        <v>0.5</v>
      </c>
      <c r="N523">
        <v>119.1</v>
      </c>
      <c r="O523">
        <v>119.1</v>
      </c>
      <c r="P523">
        <v>9.9</v>
      </c>
      <c r="Q523">
        <v>10</v>
      </c>
      <c r="R523" s="54">
        <v>0.35694444444444401</v>
      </c>
      <c r="T523" s="93">
        <f t="shared" si="17"/>
        <v>10</v>
      </c>
      <c r="U523" s="96">
        <f t="shared" si="16"/>
        <v>-5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5"/>
      <c r="AM523" s="5"/>
      <c r="AN523" s="5"/>
      <c r="AQ523" s="5"/>
      <c r="AS523" s="5"/>
      <c r="AT523" s="5"/>
      <c r="AU523" s="5"/>
      <c r="AV523" s="5"/>
      <c r="AW523" s="5"/>
      <c r="BB523" s="55">
        <v>0.35694444444447299</v>
      </c>
    </row>
    <row r="524" spans="2:54" x14ac:dyDescent="0.25">
      <c r="B524" s="5">
        <v>11</v>
      </c>
      <c r="C524" s="5">
        <v>76</v>
      </c>
      <c r="D524" s="5">
        <v>6.9</v>
      </c>
      <c r="E524" s="5">
        <v>11</v>
      </c>
      <c r="F524" s="5">
        <v>13.3</v>
      </c>
      <c r="G524" s="5">
        <v>15.1</v>
      </c>
      <c r="H524" s="5">
        <v>994.2</v>
      </c>
      <c r="I524" s="5">
        <v>270</v>
      </c>
      <c r="J524" s="5">
        <v>0</v>
      </c>
      <c r="K524" s="5">
        <v>0</v>
      </c>
      <c r="L524" s="5">
        <v>0.5</v>
      </c>
      <c r="M524" s="5">
        <v>0.5</v>
      </c>
      <c r="N524">
        <v>119.1</v>
      </c>
      <c r="O524">
        <v>119.1</v>
      </c>
      <c r="P524">
        <v>9.9</v>
      </c>
      <c r="Q524">
        <v>10</v>
      </c>
      <c r="R524" s="54">
        <v>0.35763888888888901</v>
      </c>
      <c r="T524" s="93">
        <f t="shared" si="17"/>
        <v>10</v>
      </c>
      <c r="U524" s="96">
        <f t="shared" si="16"/>
        <v>-5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5"/>
      <c r="AM524" s="5"/>
      <c r="AN524" s="5"/>
      <c r="AQ524" s="5"/>
      <c r="AS524" s="5"/>
      <c r="AT524" s="5"/>
      <c r="AU524" s="5"/>
      <c r="AV524" s="5"/>
      <c r="AW524" s="5"/>
      <c r="BB524" s="55">
        <v>0.35763888888891798</v>
      </c>
    </row>
    <row r="525" spans="2:54" x14ac:dyDescent="0.25">
      <c r="B525" s="5">
        <v>11</v>
      </c>
      <c r="C525" s="5">
        <v>76</v>
      </c>
      <c r="D525" s="5">
        <v>6.9</v>
      </c>
      <c r="E525" s="5">
        <v>11</v>
      </c>
      <c r="F525" s="5">
        <v>8.6</v>
      </c>
      <c r="G525" s="5">
        <v>8.6</v>
      </c>
      <c r="H525" s="5">
        <v>994.3</v>
      </c>
      <c r="I525" s="5">
        <v>290</v>
      </c>
      <c r="J525" s="5">
        <v>0</v>
      </c>
      <c r="K525" s="5">
        <v>0</v>
      </c>
      <c r="L525" s="5">
        <v>0.5</v>
      </c>
      <c r="M525" s="5">
        <v>0.5</v>
      </c>
      <c r="N525">
        <v>119.1</v>
      </c>
      <c r="O525">
        <v>119.1</v>
      </c>
      <c r="P525">
        <v>10</v>
      </c>
      <c r="Q525">
        <v>10.1</v>
      </c>
      <c r="R525" s="54">
        <v>0.358333333333333</v>
      </c>
      <c r="T525" s="93">
        <f t="shared" si="17"/>
        <v>10.1</v>
      </c>
      <c r="U525" s="96">
        <f t="shared" si="16"/>
        <v>-4.9000000000000004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5"/>
      <c r="AM525" s="5"/>
      <c r="AN525" s="5"/>
      <c r="AQ525" s="5"/>
      <c r="AS525" s="5"/>
      <c r="AT525" s="5"/>
      <c r="AU525" s="5"/>
      <c r="AV525" s="5"/>
      <c r="AW525" s="5"/>
      <c r="BB525" s="55">
        <v>0.35833333333336298</v>
      </c>
    </row>
    <row r="526" spans="2:54" x14ac:dyDescent="0.25">
      <c r="B526" s="5">
        <v>11</v>
      </c>
      <c r="C526" s="5">
        <v>75</v>
      </c>
      <c r="D526" s="5">
        <v>6.7</v>
      </c>
      <c r="E526" s="5">
        <v>11</v>
      </c>
      <c r="F526" s="5">
        <v>5</v>
      </c>
      <c r="G526" s="5">
        <v>6.5</v>
      </c>
      <c r="H526" s="5">
        <v>993.9</v>
      </c>
      <c r="I526" s="5">
        <v>330</v>
      </c>
      <c r="J526" s="5">
        <v>0</v>
      </c>
      <c r="K526" s="5">
        <v>0</v>
      </c>
      <c r="L526" s="5">
        <v>0.5</v>
      </c>
      <c r="M526" s="5">
        <v>0.5</v>
      </c>
      <c r="N526">
        <v>119.1</v>
      </c>
      <c r="O526">
        <v>119.1</v>
      </c>
      <c r="P526">
        <v>10</v>
      </c>
      <c r="Q526">
        <v>10.1</v>
      </c>
      <c r="R526" s="54">
        <v>0.359027777777778</v>
      </c>
      <c r="T526" s="93">
        <f t="shared" si="17"/>
        <v>10.1</v>
      </c>
      <c r="U526" s="96">
        <f t="shared" ref="U526:U560" si="20">(T526-B526)-4</f>
        <v>-4.9000000000000004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5"/>
      <c r="AM526" s="5"/>
      <c r="AN526" s="5"/>
      <c r="AQ526" s="5"/>
      <c r="AS526" s="5"/>
      <c r="AT526" s="5"/>
      <c r="AU526" s="5"/>
      <c r="AV526" s="5"/>
      <c r="AW526" s="5"/>
      <c r="BB526" s="55">
        <v>0.35902777777780798</v>
      </c>
    </row>
    <row r="527" spans="2:54" x14ac:dyDescent="0.25">
      <c r="B527" s="5">
        <v>11</v>
      </c>
      <c r="C527" s="5">
        <v>75</v>
      </c>
      <c r="D527" s="5">
        <v>6.7</v>
      </c>
      <c r="E527" s="5">
        <v>11</v>
      </c>
      <c r="F527" s="5">
        <v>4</v>
      </c>
      <c r="G527" s="5">
        <v>6.8</v>
      </c>
      <c r="H527" s="5">
        <v>994.2</v>
      </c>
      <c r="I527" s="5">
        <v>350</v>
      </c>
      <c r="J527" s="5">
        <v>0</v>
      </c>
      <c r="K527" s="5">
        <v>0</v>
      </c>
      <c r="L527" s="5">
        <v>0.5</v>
      </c>
      <c r="M527" s="5">
        <v>0.5</v>
      </c>
      <c r="N527">
        <v>119.1</v>
      </c>
      <c r="O527">
        <v>119.1</v>
      </c>
      <c r="P527">
        <v>10</v>
      </c>
      <c r="Q527">
        <v>10.1</v>
      </c>
      <c r="R527" s="54">
        <v>0.359722222222222</v>
      </c>
      <c r="T527" s="93">
        <f t="shared" si="17"/>
        <v>10.1</v>
      </c>
      <c r="U527" s="96">
        <f t="shared" si="20"/>
        <v>-4.9000000000000004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5"/>
      <c r="AM527" s="5"/>
      <c r="AN527" s="5"/>
      <c r="AQ527" s="5"/>
      <c r="AS527" s="5"/>
      <c r="AT527" s="5"/>
      <c r="AU527" s="5"/>
      <c r="AV527" s="5"/>
      <c r="AW527" s="5"/>
      <c r="BB527" s="55">
        <v>0.35972222222225297</v>
      </c>
    </row>
    <row r="528" spans="2:54" x14ac:dyDescent="0.25">
      <c r="B528" s="5">
        <v>11</v>
      </c>
      <c r="C528" s="5">
        <v>76</v>
      </c>
      <c r="D528" s="5">
        <v>6.9</v>
      </c>
      <c r="E528" s="5">
        <v>11</v>
      </c>
      <c r="F528" s="5">
        <v>10.4</v>
      </c>
      <c r="G528" s="5">
        <v>10.8</v>
      </c>
      <c r="H528" s="5">
        <v>994.3</v>
      </c>
      <c r="I528" s="5">
        <v>380</v>
      </c>
      <c r="J528" s="5">
        <v>0</v>
      </c>
      <c r="K528" s="5">
        <v>0</v>
      </c>
      <c r="L528" s="5">
        <v>0.5</v>
      </c>
      <c r="M528" s="5">
        <v>0.5</v>
      </c>
      <c r="N528">
        <v>119.1</v>
      </c>
      <c r="O528">
        <v>119.1</v>
      </c>
      <c r="P528">
        <v>10</v>
      </c>
      <c r="Q528">
        <v>10.199999999999999</v>
      </c>
      <c r="R528" s="54">
        <v>0.360416666666667</v>
      </c>
      <c r="T528" s="93">
        <f t="shared" si="17"/>
        <v>10.199999999999999</v>
      </c>
      <c r="U528" s="96">
        <f t="shared" si="20"/>
        <v>-4.8000000000000007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5"/>
      <c r="AM528" s="5"/>
      <c r="AN528" s="5"/>
      <c r="AQ528" s="5"/>
      <c r="AS528" s="5"/>
      <c r="AT528" s="5"/>
      <c r="AU528" s="5"/>
      <c r="AV528" s="5"/>
      <c r="AW528" s="5"/>
      <c r="BB528" s="55">
        <v>0.36041666666669803</v>
      </c>
    </row>
    <row r="529" spans="2:54" x14ac:dyDescent="0.25">
      <c r="B529" s="5">
        <v>10.9</v>
      </c>
      <c r="C529" s="5">
        <v>76</v>
      </c>
      <c r="D529" s="5">
        <v>6.8</v>
      </c>
      <c r="E529" s="5">
        <v>10.9</v>
      </c>
      <c r="F529" s="5">
        <v>5.4</v>
      </c>
      <c r="G529" s="5">
        <v>6.8</v>
      </c>
      <c r="H529" s="5">
        <v>994.3</v>
      </c>
      <c r="I529" s="5">
        <v>420</v>
      </c>
      <c r="J529" s="5">
        <v>0</v>
      </c>
      <c r="K529" s="5">
        <v>0</v>
      </c>
      <c r="L529" s="5">
        <v>0.5</v>
      </c>
      <c r="M529" s="5">
        <v>0.5</v>
      </c>
      <c r="N529">
        <v>119.1</v>
      </c>
      <c r="O529">
        <v>119.1</v>
      </c>
      <c r="P529">
        <v>10</v>
      </c>
      <c r="Q529">
        <v>10.1</v>
      </c>
      <c r="R529" s="54">
        <v>0.36111111111111099</v>
      </c>
      <c r="T529" s="93">
        <f t="shared" si="17"/>
        <v>10.1</v>
      </c>
      <c r="U529" s="96">
        <f t="shared" si="20"/>
        <v>-4.8000000000000007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5"/>
      <c r="AM529" s="5"/>
      <c r="AN529" s="5"/>
      <c r="AQ529" s="5"/>
      <c r="AS529" s="5"/>
      <c r="AT529" s="5"/>
      <c r="AU529" s="5"/>
      <c r="AV529" s="5"/>
      <c r="AW529" s="5"/>
      <c r="BB529" s="55">
        <v>0.36111111111114302</v>
      </c>
    </row>
    <row r="530" spans="2:54" x14ac:dyDescent="0.25">
      <c r="B530" s="5">
        <v>10.9</v>
      </c>
      <c r="C530" s="5">
        <v>76</v>
      </c>
      <c r="D530" s="5">
        <v>6.8</v>
      </c>
      <c r="E530" s="5">
        <v>10.9</v>
      </c>
      <c r="F530" s="5">
        <v>5.4</v>
      </c>
      <c r="G530" s="5">
        <v>7.2</v>
      </c>
      <c r="H530" s="5">
        <v>994.4</v>
      </c>
      <c r="I530" s="5">
        <v>470</v>
      </c>
      <c r="J530" s="5">
        <v>0</v>
      </c>
      <c r="K530" s="5">
        <v>0</v>
      </c>
      <c r="L530" s="5">
        <v>0.5</v>
      </c>
      <c r="M530" s="5">
        <v>0.5</v>
      </c>
      <c r="N530">
        <v>119.1</v>
      </c>
      <c r="O530">
        <v>119.1</v>
      </c>
      <c r="P530">
        <v>10</v>
      </c>
      <c r="Q530">
        <v>10.199999999999999</v>
      </c>
      <c r="R530" s="54">
        <v>0.36180555555555599</v>
      </c>
      <c r="T530" s="93">
        <f t="shared" si="17"/>
        <v>10.199999999999999</v>
      </c>
      <c r="U530" s="96">
        <f t="shared" si="20"/>
        <v>-4.7000000000000011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5"/>
      <c r="AM530" s="5"/>
      <c r="AN530" s="5"/>
      <c r="AQ530" s="5"/>
      <c r="AS530" s="5"/>
      <c r="AT530" s="5"/>
      <c r="AU530" s="5"/>
      <c r="AV530" s="5"/>
      <c r="AW530" s="5"/>
      <c r="BB530" s="55">
        <v>0.36180555555558802</v>
      </c>
    </row>
    <row r="531" spans="2:54" x14ac:dyDescent="0.25">
      <c r="B531" s="5">
        <v>10.9</v>
      </c>
      <c r="C531" s="5">
        <v>76</v>
      </c>
      <c r="D531" s="5">
        <v>6.8</v>
      </c>
      <c r="E531" s="5">
        <v>10.9</v>
      </c>
      <c r="F531" s="5">
        <v>3.6</v>
      </c>
      <c r="G531" s="5">
        <v>8.3000000000000007</v>
      </c>
      <c r="H531" s="5">
        <v>994.6</v>
      </c>
      <c r="I531" s="5">
        <v>500</v>
      </c>
      <c r="J531" s="5">
        <v>0</v>
      </c>
      <c r="K531" s="5">
        <v>0</v>
      </c>
      <c r="L531" s="5">
        <v>0.5</v>
      </c>
      <c r="M531" s="5">
        <v>0.5</v>
      </c>
      <c r="N531">
        <v>119.1</v>
      </c>
      <c r="O531">
        <v>119.1</v>
      </c>
      <c r="P531">
        <v>10</v>
      </c>
      <c r="Q531">
        <v>10.199999999999999</v>
      </c>
      <c r="R531" s="54">
        <v>0.36249999999999999</v>
      </c>
      <c r="T531" s="93">
        <f t="shared" si="17"/>
        <v>10.199999999999999</v>
      </c>
      <c r="U531" s="96">
        <f t="shared" si="20"/>
        <v>-4.7000000000000011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5"/>
      <c r="AM531" s="5"/>
      <c r="AN531" s="5"/>
      <c r="AQ531" s="5"/>
      <c r="AS531" s="5"/>
      <c r="AT531" s="5"/>
      <c r="AU531" s="5"/>
      <c r="AV531" s="5"/>
      <c r="AW531" s="5"/>
      <c r="BB531" s="55">
        <v>0.36250000000003302</v>
      </c>
    </row>
    <row r="532" spans="2:54" x14ac:dyDescent="0.25">
      <c r="B532" s="5">
        <v>10.9</v>
      </c>
      <c r="C532" s="5">
        <v>76</v>
      </c>
      <c r="D532" s="5">
        <v>6.8</v>
      </c>
      <c r="E532" s="5">
        <v>10.9</v>
      </c>
      <c r="F532" s="5">
        <v>3.2</v>
      </c>
      <c r="G532" s="5">
        <v>6.1</v>
      </c>
      <c r="H532" s="5">
        <v>994.4</v>
      </c>
      <c r="I532" s="5">
        <v>530</v>
      </c>
      <c r="J532" s="5">
        <v>0</v>
      </c>
      <c r="K532" s="5">
        <v>0</v>
      </c>
      <c r="L532" s="5">
        <v>0.5</v>
      </c>
      <c r="M532" s="5">
        <v>0.5</v>
      </c>
      <c r="N532">
        <v>119.1</v>
      </c>
      <c r="O532">
        <v>119.1</v>
      </c>
      <c r="P532">
        <v>10</v>
      </c>
      <c r="Q532">
        <v>10.199999999999999</v>
      </c>
      <c r="R532" s="54">
        <v>0.36319444444444399</v>
      </c>
      <c r="T532" s="93">
        <f t="shared" si="17"/>
        <v>10.199999999999999</v>
      </c>
      <c r="U532" s="96">
        <f t="shared" si="20"/>
        <v>-4.7000000000000011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5"/>
      <c r="AM532" s="5"/>
      <c r="AN532" s="5"/>
      <c r="AQ532" s="5"/>
      <c r="AS532" s="5"/>
      <c r="AT532" s="5"/>
      <c r="AU532" s="5"/>
      <c r="AV532" s="5"/>
      <c r="AW532" s="5"/>
      <c r="BB532" s="55">
        <v>0.36319444444447802</v>
      </c>
    </row>
    <row r="533" spans="2:54" x14ac:dyDescent="0.25">
      <c r="B533" s="5">
        <v>10.9</v>
      </c>
      <c r="C533" s="5">
        <v>76</v>
      </c>
      <c r="D533" s="5">
        <v>6.8</v>
      </c>
      <c r="E533" s="5">
        <v>10.9</v>
      </c>
      <c r="F533" s="5">
        <v>4.7</v>
      </c>
      <c r="G533" s="5">
        <v>10.8</v>
      </c>
      <c r="H533" s="5">
        <v>994.5</v>
      </c>
      <c r="I533" s="5">
        <v>570</v>
      </c>
      <c r="J533" s="5">
        <v>0</v>
      </c>
      <c r="K533" s="5">
        <v>0</v>
      </c>
      <c r="L533" s="5">
        <v>0.5</v>
      </c>
      <c r="M533" s="5">
        <v>0.5</v>
      </c>
      <c r="N533">
        <v>119.1</v>
      </c>
      <c r="O533">
        <v>119.1</v>
      </c>
      <c r="P533">
        <v>10</v>
      </c>
      <c r="Q533">
        <v>10.199999999999999</v>
      </c>
      <c r="R533" s="54">
        <v>0.36388888888888898</v>
      </c>
      <c r="T533" s="93">
        <f t="shared" si="17"/>
        <v>10.199999999999999</v>
      </c>
      <c r="U533" s="96">
        <f t="shared" si="20"/>
        <v>-4.7000000000000011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5"/>
      <c r="AM533" s="5"/>
      <c r="AN533" s="5"/>
      <c r="AQ533" s="5"/>
      <c r="AS533" s="5"/>
      <c r="AT533" s="5"/>
      <c r="AU533" s="5"/>
      <c r="AV533" s="5"/>
      <c r="AW533" s="5"/>
      <c r="BB533" s="55">
        <v>0.36388888888892301</v>
      </c>
    </row>
    <row r="534" spans="2:54" x14ac:dyDescent="0.25">
      <c r="B534" s="5">
        <v>10.9</v>
      </c>
      <c r="C534" s="5">
        <v>76</v>
      </c>
      <c r="D534" s="5">
        <v>6.8</v>
      </c>
      <c r="E534" s="5">
        <v>10.9</v>
      </c>
      <c r="F534" s="5">
        <v>6.1</v>
      </c>
      <c r="G534" s="5">
        <v>9.6999999999999993</v>
      </c>
      <c r="H534" s="5">
        <v>994.7</v>
      </c>
      <c r="I534" s="5">
        <v>610</v>
      </c>
      <c r="J534" s="5">
        <v>0</v>
      </c>
      <c r="K534" s="5">
        <v>0</v>
      </c>
      <c r="L534" s="5">
        <v>0.5</v>
      </c>
      <c r="M534" s="5">
        <v>0.5</v>
      </c>
      <c r="N534">
        <v>119.1</v>
      </c>
      <c r="O534">
        <v>119.1</v>
      </c>
      <c r="P534">
        <v>10</v>
      </c>
      <c r="Q534">
        <v>10.199999999999999</v>
      </c>
      <c r="R534" s="54">
        <v>0.36458333333333298</v>
      </c>
      <c r="T534" s="93">
        <f t="shared" si="17"/>
        <v>10.199999999999999</v>
      </c>
      <c r="U534" s="96">
        <f t="shared" si="20"/>
        <v>-4.7000000000000011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5"/>
      <c r="AM534" s="5"/>
      <c r="AN534" s="5"/>
      <c r="AQ534" s="5"/>
      <c r="AS534" s="5"/>
      <c r="AT534" s="5"/>
      <c r="AU534" s="5"/>
      <c r="AV534" s="5"/>
      <c r="AW534" s="5"/>
      <c r="BB534" s="55">
        <v>0.36458333333336801</v>
      </c>
    </row>
    <row r="535" spans="2:54" x14ac:dyDescent="0.25">
      <c r="B535" s="5">
        <v>10.9</v>
      </c>
      <c r="C535" s="5">
        <v>75</v>
      </c>
      <c r="D535" s="5">
        <v>6.6</v>
      </c>
      <c r="E535" s="5">
        <v>10.9</v>
      </c>
      <c r="F535" s="5">
        <v>4.7</v>
      </c>
      <c r="G535" s="5">
        <v>6.1</v>
      </c>
      <c r="H535" s="5">
        <v>994.3</v>
      </c>
      <c r="I535" s="5">
        <v>640</v>
      </c>
      <c r="J535" s="5">
        <v>0</v>
      </c>
      <c r="K535" s="5">
        <v>0</v>
      </c>
      <c r="L535" s="5">
        <v>0.5</v>
      </c>
      <c r="M535" s="5">
        <v>0.5</v>
      </c>
      <c r="N535">
        <v>119.1</v>
      </c>
      <c r="O535">
        <v>119.1</v>
      </c>
      <c r="P535">
        <v>10.1</v>
      </c>
      <c r="Q535">
        <v>10.199999999999999</v>
      </c>
      <c r="R535" s="54">
        <v>0.36527777777777798</v>
      </c>
      <c r="T535" s="93">
        <f t="shared" si="17"/>
        <v>10.199999999999999</v>
      </c>
      <c r="U535" s="96">
        <f t="shared" si="20"/>
        <v>-4.7000000000000011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5"/>
      <c r="AM535" s="5"/>
      <c r="AN535" s="5"/>
      <c r="AQ535" s="5"/>
      <c r="AS535" s="5"/>
      <c r="AT535" s="5"/>
      <c r="AU535" s="5"/>
      <c r="AV535" s="5"/>
      <c r="AW535" s="5"/>
      <c r="BB535" s="55">
        <v>0.36527777777781301</v>
      </c>
    </row>
    <row r="536" spans="2:54" x14ac:dyDescent="0.25">
      <c r="B536" s="5">
        <v>10.9</v>
      </c>
      <c r="C536" s="5">
        <v>75</v>
      </c>
      <c r="D536" s="5">
        <v>6.6</v>
      </c>
      <c r="E536" s="5">
        <v>10.9</v>
      </c>
      <c r="F536" s="5">
        <v>9.4</v>
      </c>
      <c r="G536" s="5">
        <v>10.1</v>
      </c>
      <c r="H536" s="5">
        <v>994.4</v>
      </c>
      <c r="I536" s="5">
        <v>690</v>
      </c>
      <c r="J536" s="5">
        <v>0</v>
      </c>
      <c r="K536" s="5">
        <v>0</v>
      </c>
      <c r="L536" s="5">
        <v>0.5</v>
      </c>
      <c r="M536" s="5">
        <v>0.5</v>
      </c>
      <c r="N536">
        <v>119.1</v>
      </c>
      <c r="O536">
        <v>119.1</v>
      </c>
      <c r="P536">
        <v>10</v>
      </c>
      <c r="Q536">
        <v>10.199999999999999</v>
      </c>
      <c r="R536" s="54">
        <v>0.36597222222222198</v>
      </c>
      <c r="T536" s="93">
        <f t="shared" si="17"/>
        <v>10.199999999999999</v>
      </c>
      <c r="U536" s="96">
        <f t="shared" si="20"/>
        <v>-4.7000000000000011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5"/>
      <c r="AM536" s="5"/>
      <c r="AN536" s="5"/>
      <c r="AQ536" s="5"/>
      <c r="AS536" s="5"/>
      <c r="AT536" s="5"/>
      <c r="AU536" s="5"/>
      <c r="AV536" s="5"/>
      <c r="AW536" s="5"/>
      <c r="BB536" s="55">
        <v>0.365972222222258</v>
      </c>
    </row>
    <row r="537" spans="2:54" x14ac:dyDescent="0.25">
      <c r="B537" s="5">
        <v>10.9</v>
      </c>
      <c r="C537" s="5">
        <v>74</v>
      </c>
      <c r="D537" s="5">
        <v>6.5</v>
      </c>
      <c r="E537" s="5">
        <v>10.9</v>
      </c>
      <c r="F537" s="5">
        <v>7.9</v>
      </c>
      <c r="G537" s="5">
        <v>10.8</v>
      </c>
      <c r="H537" s="5">
        <v>994.6</v>
      </c>
      <c r="I537" s="5">
        <v>740</v>
      </c>
      <c r="J537" s="5">
        <v>0</v>
      </c>
      <c r="K537" s="5">
        <v>0</v>
      </c>
      <c r="L537" s="5">
        <v>0.5</v>
      </c>
      <c r="M537" s="5">
        <v>0.5</v>
      </c>
      <c r="N537">
        <v>119.1</v>
      </c>
      <c r="O537">
        <v>119.1</v>
      </c>
      <c r="P537">
        <v>10</v>
      </c>
      <c r="Q537">
        <v>10.199999999999999</v>
      </c>
      <c r="R537" s="54">
        <v>0.36666666666666697</v>
      </c>
      <c r="T537" s="93">
        <f t="shared" si="17"/>
        <v>10.199999999999999</v>
      </c>
      <c r="U537" s="96">
        <f t="shared" si="20"/>
        <v>-4.7000000000000011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5"/>
      <c r="AM537" s="5"/>
      <c r="AN537" s="5"/>
      <c r="AQ537" s="5"/>
      <c r="AS537" s="5"/>
      <c r="AT537" s="5"/>
      <c r="AU537" s="5"/>
      <c r="AV537" s="5"/>
      <c r="AW537" s="5"/>
      <c r="BB537" s="55">
        <v>0.366666666666703</v>
      </c>
    </row>
    <row r="538" spans="2:54" x14ac:dyDescent="0.25">
      <c r="B538" s="5">
        <v>10.9</v>
      </c>
      <c r="C538" s="5">
        <v>73</v>
      </c>
      <c r="D538" s="5">
        <v>6.3</v>
      </c>
      <c r="E538" s="5">
        <v>10.9</v>
      </c>
      <c r="F538" s="5">
        <v>7.6</v>
      </c>
      <c r="G538" s="5">
        <v>10.8</v>
      </c>
      <c r="H538" s="5">
        <v>994.5</v>
      </c>
      <c r="I538" s="5">
        <v>800</v>
      </c>
      <c r="J538" s="5">
        <v>0</v>
      </c>
      <c r="K538" s="5">
        <v>0</v>
      </c>
      <c r="L538" s="5">
        <v>0.5</v>
      </c>
      <c r="M538" s="5">
        <v>0.5</v>
      </c>
      <c r="N538">
        <v>119.1</v>
      </c>
      <c r="O538">
        <v>119.1</v>
      </c>
      <c r="P538">
        <v>10</v>
      </c>
      <c r="Q538">
        <v>10.199999999999999</v>
      </c>
      <c r="R538" s="54">
        <v>0.36736111111111103</v>
      </c>
      <c r="T538" s="93">
        <f t="shared" si="17"/>
        <v>10.199999999999999</v>
      </c>
      <c r="U538" s="96">
        <f t="shared" si="20"/>
        <v>-4.7000000000000011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5"/>
      <c r="AM538" s="5"/>
      <c r="AN538" s="5"/>
      <c r="AQ538" s="5"/>
      <c r="AS538" s="5"/>
      <c r="AT538" s="5"/>
      <c r="AU538" s="5"/>
      <c r="AV538" s="5"/>
      <c r="AW538" s="5"/>
      <c r="BB538" s="55">
        <v>0.367361111111148</v>
      </c>
    </row>
    <row r="539" spans="2:54" x14ac:dyDescent="0.25">
      <c r="B539" s="5">
        <v>10.9</v>
      </c>
      <c r="C539" s="5">
        <v>73</v>
      </c>
      <c r="D539" s="5">
        <v>6.3</v>
      </c>
      <c r="E539" s="5">
        <v>10.9</v>
      </c>
      <c r="F539" s="5">
        <v>5.8</v>
      </c>
      <c r="G539" s="5">
        <v>9</v>
      </c>
      <c r="H539" s="5">
        <v>994.5</v>
      </c>
      <c r="I539" s="5">
        <v>850</v>
      </c>
      <c r="J539" s="5">
        <v>0</v>
      </c>
      <c r="K539" s="5">
        <v>0</v>
      </c>
      <c r="L539" s="5">
        <v>0.5</v>
      </c>
      <c r="M539" s="5">
        <v>0.5</v>
      </c>
      <c r="N539">
        <v>119.1</v>
      </c>
      <c r="O539">
        <v>119.1</v>
      </c>
      <c r="P539">
        <v>10</v>
      </c>
      <c r="Q539">
        <v>10.199999999999999</v>
      </c>
      <c r="R539" s="54">
        <v>0.36805555555555602</v>
      </c>
      <c r="T539" s="93">
        <f t="shared" si="17"/>
        <v>10.199999999999999</v>
      </c>
      <c r="U539" s="96">
        <f t="shared" si="20"/>
        <v>-4.7000000000000011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5"/>
      <c r="AM539" s="5"/>
      <c r="AN539" s="5"/>
      <c r="AQ539" s="5"/>
      <c r="AS539" s="5"/>
      <c r="AT539" s="5"/>
      <c r="AU539" s="5"/>
      <c r="AV539" s="5"/>
      <c r="AW539" s="5"/>
      <c r="BB539" s="55">
        <v>0.36805555555559299</v>
      </c>
    </row>
    <row r="540" spans="2:54" x14ac:dyDescent="0.25">
      <c r="B540" s="5">
        <v>10.9</v>
      </c>
      <c r="C540" s="5">
        <v>73</v>
      </c>
      <c r="D540" s="5">
        <v>6.3</v>
      </c>
      <c r="E540" s="5">
        <v>10.9</v>
      </c>
      <c r="F540" s="5">
        <v>8.3000000000000007</v>
      </c>
      <c r="G540" s="5">
        <v>9.6999999999999993</v>
      </c>
      <c r="H540" s="5">
        <v>994.5</v>
      </c>
      <c r="I540" s="5">
        <v>880</v>
      </c>
      <c r="J540" s="5">
        <v>0</v>
      </c>
      <c r="K540" s="5">
        <v>0</v>
      </c>
      <c r="L540" s="5">
        <v>0.5</v>
      </c>
      <c r="M540" s="5">
        <v>0.5</v>
      </c>
      <c r="N540">
        <v>119.1</v>
      </c>
      <c r="O540">
        <v>119.1</v>
      </c>
      <c r="P540">
        <v>10</v>
      </c>
      <c r="Q540">
        <v>10.199999999999999</v>
      </c>
      <c r="R540" s="54">
        <v>0.36875000000000002</v>
      </c>
      <c r="T540" s="93">
        <f t="shared" si="17"/>
        <v>10.199999999999999</v>
      </c>
      <c r="U540" s="96">
        <f t="shared" si="20"/>
        <v>-4.7000000000000011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5"/>
      <c r="AM540" s="5"/>
      <c r="AN540" s="5"/>
      <c r="AQ540" s="5"/>
      <c r="AS540" s="5"/>
      <c r="AT540" s="5"/>
      <c r="AU540" s="5"/>
      <c r="AV540" s="5"/>
      <c r="AW540" s="5"/>
      <c r="BB540" s="55">
        <v>0.36875000000003799</v>
      </c>
    </row>
    <row r="541" spans="2:54" x14ac:dyDescent="0.25">
      <c r="B541" s="5">
        <v>10.9</v>
      </c>
      <c r="C541" s="5">
        <v>72</v>
      </c>
      <c r="D541" s="5">
        <v>6</v>
      </c>
      <c r="E541" s="5">
        <v>10.9</v>
      </c>
      <c r="F541" s="5">
        <v>6.1</v>
      </c>
      <c r="G541" s="5">
        <v>12.6</v>
      </c>
      <c r="H541" s="5">
        <v>994.5</v>
      </c>
      <c r="I541" s="5">
        <v>920</v>
      </c>
      <c r="J541" s="5">
        <v>0</v>
      </c>
      <c r="K541" s="5">
        <v>0</v>
      </c>
      <c r="L541" s="5">
        <v>0.5</v>
      </c>
      <c r="M541" s="5">
        <v>0.5</v>
      </c>
      <c r="N541">
        <v>119.1</v>
      </c>
      <c r="O541">
        <v>119.1</v>
      </c>
      <c r="P541">
        <v>10</v>
      </c>
      <c r="Q541">
        <v>10.199999999999999</v>
      </c>
      <c r="R541" s="54">
        <v>0.36944444444444402</v>
      </c>
      <c r="T541" s="93">
        <f t="shared" si="17"/>
        <v>10.199999999999999</v>
      </c>
      <c r="U541" s="96">
        <f t="shared" si="20"/>
        <v>-4.7000000000000011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5"/>
      <c r="AM541" s="5"/>
      <c r="AN541" s="5"/>
      <c r="AQ541" s="5"/>
      <c r="AS541" s="5"/>
      <c r="AT541" s="5"/>
      <c r="AU541" s="5"/>
      <c r="AV541" s="5"/>
      <c r="AW541" s="5"/>
      <c r="BB541" s="55">
        <v>0.36944444444448299</v>
      </c>
    </row>
    <row r="542" spans="2:54" x14ac:dyDescent="0.25">
      <c r="B542" s="5">
        <v>10.9</v>
      </c>
      <c r="C542" s="5">
        <v>72</v>
      </c>
      <c r="D542" s="5">
        <v>6</v>
      </c>
      <c r="E542" s="5">
        <v>10.9</v>
      </c>
      <c r="F542" s="5">
        <v>3.6</v>
      </c>
      <c r="G542" s="5">
        <v>6.8</v>
      </c>
      <c r="H542" s="5">
        <v>994.7</v>
      </c>
      <c r="I542" s="5">
        <v>980</v>
      </c>
      <c r="J542" s="5">
        <v>0</v>
      </c>
      <c r="K542" s="5">
        <v>0</v>
      </c>
      <c r="L542" s="5">
        <v>0.5</v>
      </c>
      <c r="M542" s="5">
        <v>0.5</v>
      </c>
      <c r="N542">
        <v>119.1</v>
      </c>
      <c r="O542">
        <v>119.1</v>
      </c>
      <c r="P542">
        <v>9.9</v>
      </c>
      <c r="Q542">
        <v>10.199999999999999</v>
      </c>
      <c r="R542" s="54">
        <v>0.37013888888888902</v>
      </c>
      <c r="T542" s="93">
        <f t="shared" si="17"/>
        <v>10.199999999999999</v>
      </c>
      <c r="U542" s="96">
        <f t="shared" si="20"/>
        <v>-4.7000000000000011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5"/>
      <c r="AM542" s="5"/>
      <c r="AN542" s="5"/>
      <c r="AQ542" s="5"/>
      <c r="AS542" s="5"/>
      <c r="AT542" s="5"/>
      <c r="AU542" s="5"/>
      <c r="AV542" s="5"/>
      <c r="AW542" s="5"/>
      <c r="BB542" s="55">
        <v>0.37013888888892799</v>
      </c>
    </row>
    <row r="543" spans="2:54" x14ac:dyDescent="0.25">
      <c r="B543" s="5">
        <v>10.8</v>
      </c>
      <c r="C543" s="5">
        <v>71</v>
      </c>
      <c r="D543" s="5">
        <v>5.7</v>
      </c>
      <c r="E543" s="5">
        <v>10.8</v>
      </c>
      <c r="F543" s="5">
        <v>8.3000000000000007</v>
      </c>
      <c r="G543" s="5">
        <v>8.6</v>
      </c>
      <c r="H543" s="5">
        <v>994.5</v>
      </c>
      <c r="I543" s="5">
        <v>1050</v>
      </c>
      <c r="J543" s="5">
        <v>0</v>
      </c>
      <c r="K543" s="5">
        <v>0</v>
      </c>
      <c r="L543" s="5">
        <v>0.5</v>
      </c>
      <c r="M543" s="5">
        <v>0.5</v>
      </c>
      <c r="N543">
        <v>119.1</v>
      </c>
      <c r="O543">
        <v>119.1</v>
      </c>
      <c r="P543">
        <v>9.9</v>
      </c>
      <c r="Q543">
        <v>10.199999999999999</v>
      </c>
      <c r="R543" s="54">
        <v>0.37083333333333302</v>
      </c>
      <c r="T543" s="93">
        <f t="shared" si="17"/>
        <v>10.199999999999999</v>
      </c>
      <c r="U543" s="96">
        <f t="shared" si="20"/>
        <v>-4.6000000000000014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5"/>
      <c r="AM543" s="5"/>
      <c r="AN543" s="5"/>
      <c r="AQ543" s="5"/>
      <c r="AS543" s="5"/>
      <c r="AT543" s="5"/>
      <c r="AU543" s="5"/>
      <c r="AV543" s="5"/>
      <c r="AW543" s="5"/>
      <c r="BB543" s="55">
        <v>0.37083333333337298</v>
      </c>
    </row>
    <row r="544" spans="2:54" x14ac:dyDescent="0.25">
      <c r="B544" s="5">
        <v>10.8</v>
      </c>
      <c r="C544" s="5">
        <v>71</v>
      </c>
      <c r="D544" s="5">
        <v>5.7</v>
      </c>
      <c r="E544" s="5">
        <v>10.8</v>
      </c>
      <c r="F544" s="5">
        <v>6.8</v>
      </c>
      <c r="G544" s="5">
        <v>17.600000000000001</v>
      </c>
      <c r="H544" s="5">
        <v>994.3</v>
      </c>
      <c r="I544" s="5">
        <v>1120</v>
      </c>
      <c r="J544" s="5">
        <v>0</v>
      </c>
      <c r="K544" s="5">
        <v>0</v>
      </c>
      <c r="L544" s="5">
        <v>0.5</v>
      </c>
      <c r="M544" s="5">
        <v>0.5</v>
      </c>
      <c r="N544">
        <v>119.1</v>
      </c>
      <c r="O544">
        <v>119.1</v>
      </c>
      <c r="P544">
        <v>9.9</v>
      </c>
      <c r="Q544">
        <v>10.199999999999999</v>
      </c>
      <c r="R544" s="54">
        <v>0.37152777777777801</v>
      </c>
      <c r="T544" s="93">
        <f t="shared" si="17"/>
        <v>10.199999999999999</v>
      </c>
      <c r="U544" s="96">
        <f t="shared" si="20"/>
        <v>-4.6000000000000014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5"/>
      <c r="AM544" s="5"/>
      <c r="AN544" s="5"/>
      <c r="AQ544" s="5"/>
      <c r="AS544" s="5"/>
      <c r="AT544" s="5"/>
      <c r="AU544" s="5"/>
      <c r="AV544" s="5"/>
      <c r="AW544" s="5"/>
      <c r="BB544" s="55">
        <v>0.37152777777781798</v>
      </c>
    </row>
    <row r="545" spans="2:54" x14ac:dyDescent="0.25">
      <c r="B545" s="5">
        <v>10.9</v>
      </c>
      <c r="C545" s="5">
        <v>71</v>
      </c>
      <c r="D545" s="5">
        <v>5.8</v>
      </c>
      <c r="E545" s="5">
        <v>10.9</v>
      </c>
      <c r="F545" s="5">
        <v>3.2</v>
      </c>
      <c r="G545" s="5">
        <v>8.6</v>
      </c>
      <c r="H545" s="5">
        <v>994.5</v>
      </c>
      <c r="I545" s="5">
        <v>1210</v>
      </c>
      <c r="J545" s="5">
        <v>0</v>
      </c>
      <c r="K545" s="5">
        <v>0</v>
      </c>
      <c r="L545" s="5">
        <v>0.5</v>
      </c>
      <c r="M545" s="5">
        <v>0.5</v>
      </c>
      <c r="N545">
        <v>119.1</v>
      </c>
      <c r="O545">
        <v>119.1</v>
      </c>
      <c r="P545">
        <v>9.9</v>
      </c>
      <c r="Q545">
        <v>10.199999999999999</v>
      </c>
      <c r="R545" s="54">
        <v>0.37222222222222201</v>
      </c>
      <c r="T545" s="93">
        <f t="shared" si="17"/>
        <v>10.199999999999999</v>
      </c>
      <c r="U545" s="96">
        <f t="shared" si="20"/>
        <v>-4.7000000000000011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5"/>
      <c r="AM545" s="5"/>
      <c r="AN545" s="5"/>
      <c r="AQ545" s="5"/>
      <c r="AS545" s="5"/>
      <c r="AT545" s="5"/>
      <c r="AU545" s="5"/>
      <c r="AV545" s="5"/>
      <c r="AW545" s="5"/>
      <c r="BB545" s="55">
        <v>0.37222222222226298</v>
      </c>
    </row>
    <row r="546" spans="2:54" x14ac:dyDescent="0.25">
      <c r="B546" s="5">
        <v>10.8</v>
      </c>
      <c r="C546" s="5">
        <v>71</v>
      </c>
      <c r="D546" s="5">
        <v>5.7</v>
      </c>
      <c r="E546" s="5">
        <v>10.8</v>
      </c>
      <c r="F546" s="5">
        <v>8.3000000000000007</v>
      </c>
      <c r="G546" s="5">
        <v>14.8</v>
      </c>
      <c r="H546" s="5">
        <v>994.4</v>
      </c>
      <c r="I546" s="5">
        <v>1280</v>
      </c>
      <c r="J546" s="5">
        <v>0</v>
      </c>
      <c r="K546" s="5">
        <v>0</v>
      </c>
      <c r="L546" s="5">
        <v>0.5</v>
      </c>
      <c r="M546" s="5">
        <v>0.5</v>
      </c>
      <c r="N546">
        <v>119.1</v>
      </c>
      <c r="O546">
        <v>119.1</v>
      </c>
      <c r="P546">
        <v>9.9</v>
      </c>
      <c r="Q546">
        <v>10.199999999999999</v>
      </c>
      <c r="R546" s="54">
        <v>0.37291666666666701</v>
      </c>
      <c r="T546" s="93">
        <f t="shared" si="17"/>
        <v>10.199999999999999</v>
      </c>
      <c r="U546" s="96">
        <f t="shared" si="20"/>
        <v>-4.6000000000000014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5"/>
      <c r="AM546" s="5"/>
      <c r="AN546" s="5"/>
      <c r="AQ546" s="5"/>
      <c r="AS546" s="5"/>
      <c r="AT546" s="5"/>
      <c r="AU546" s="5"/>
      <c r="AV546" s="5"/>
      <c r="AW546" s="5"/>
      <c r="BB546" s="55">
        <v>0.37291666666670797</v>
      </c>
    </row>
    <row r="547" spans="2:54" x14ac:dyDescent="0.25">
      <c r="B547" s="5">
        <v>10.8</v>
      </c>
      <c r="C547" s="5">
        <v>71</v>
      </c>
      <c r="D547" s="5">
        <v>5.7</v>
      </c>
      <c r="E547" s="5">
        <v>10.8</v>
      </c>
      <c r="F547" s="5">
        <v>2.2000000000000002</v>
      </c>
      <c r="G547" s="5">
        <v>5.4</v>
      </c>
      <c r="H547" s="5">
        <v>994.4</v>
      </c>
      <c r="I547" s="5">
        <v>1340</v>
      </c>
      <c r="J547" s="5">
        <v>0</v>
      </c>
      <c r="K547" s="5">
        <v>0</v>
      </c>
      <c r="L547" s="5">
        <v>0.5</v>
      </c>
      <c r="M547" s="5">
        <v>0.5</v>
      </c>
      <c r="N547">
        <v>119.1</v>
      </c>
      <c r="O547">
        <v>119.1</v>
      </c>
      <c r="P547">
        <v>9.9</v>
      </c>
      <c r="Q547">
        <v>10.199999999999999</v>
      </c>
      <c r="R547" s="54">
        <v>0.37361111111111101</v>
      </c>
      <c r="T547" s="93">
        <f t="shared" si="17"/>
        <v>10.199999999999999</v>
      </c>
      <c r="U547" s="96">
        <f t="shared" si="20"/>
        <v>-4.6000000000000014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5"/>
      <c r="AM547" s="5"/>
      <c r="AN547" s="5"/>
      <c r="AQ547" s="5"/>
      <c r="AS547" s="5"/>
      <c r="AT547" s="5"/>
      <c r="AU547" s="5"/>
      <c r="AV547" s="5"/>
      <c r="AW547" s="5"/>
      <c r="BB547" s="55">
        <v>0.37361111111115303</v>
      </c>
    </row>
    <row r="548" spans="2:54" x14ac:dyDescent="0.25">
      <c r="B548" s="5">
        <v>10.8</v>
      </c>
      <c r="C548" s="5">
        <v>71</v>
      </c>
      <c r="D548" s="5">
        <v>5.7</v>
      </c>
      <c r="E548" s="5">
        <v>10.8</v>
      </c>
      <c r="F548" s="5">
        <v>6.5</v>
      </c>
      <c r="G548" s="5">
        <v>6.8</v>
      </c>
      <c r="H548" s="5">
        <v>994.6</v>
      </c>
      <c r="I548" s="5">
        <v>1420</v>
      </c>
      <c r="J548" s="5">
        <v>0</v>
      </c>
      <c r="K548" s="5">
        <v>0</v>
      </c>
      <c r="L548" s="5">
        <v>0.5</v>
      </c>
      <c r="M548" s="5">
        <v>0.5</v>
      </c>
      <c r="N548">
        <v>119.1</v>
      </c>
      <c r="O548">
        <v>119.1</v>
      </c>
      <c r="P548">
        <v>9.9</v>
      </c>
      <c r="Q548">
        <v>10.199999999999999</v>
      </c>
      <c r="R548" s="54">
        <v>0.374305555555556</v>
      </c>
      <c r="T548" s="93">
        <f t="shared" si="17"/>
        <v>10.199999999999999</v>
      </c>
      <c r="U548" s="96">
        <f t="shared" si="20"/>
        <v>-4.6000000000000014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5"/>
      <c r="AM548" s="5"/>
      <c r="AN548" s="5"/>
      <c r="AQ548" s="5"/>
      <c r="AS548" s="5"/>
      <c r="AT548" s="5"/>
      <c r="AU548" s="5"/>
      <c r="AV548" s="5"/>
      <c r="AW548" s="5"/>
      <c r="BB548" s="55">
        <v>0.37430555555559802</v>
      </c>
    </row>
    <row r="549" spans="2:54" x14ac:dyDescent="0.25">
      <c r="B549" s="5">
        <v>10.8</v>
      </c>
      <c r="C549" s="5">
        <v>71</v>
      </c>
      <c r="D549" s="5">
        <v>5.7</v>
      </c>
      <c r="E549" s="5">
        <v>10.8</v>
      </c>
      <c r="F549" s="5">
        <v>3.6</v>
      </c>
      <c r="G549" s="5">
        <v>10.8</v>
      </c>
      <c r="H549" s="5">
        <v>994.4</v>
      </c>
      <c r="I549" s="5">
        <v>1530</v>
      </c>
      <c r="J549" s="5">
        <v>0</v>
      </c>
      <c r="K549" s="5">
        <v>0</v>
      </c>
      <c r="L549" s="5">
        <v>0.5</v>
      </c>
      <c r="M549" s="5">
        <v>0.5</v>
      </c>
      <c r="N549">
        <v>119.1</v>
      </c>
      <c r="O549">
        <v>119.1</v>
      </c>
      <c r="P549">
        <v>9.8000000000000007</v>
      </c>
      <c r="Q549">
        <v>10.199999999999999</v>
      </c>
      <c r="R549" s="54">
        <v>0.375</v>
      </c>
      <c r="T549" s="93">
        <f t="shared" si="17"/>
        <v>10.199999999999999</v>
      </c>
      <c r="U549" s="96">
        <f t="shared" si="20"/>
        <v>-4.6000000000000014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5"/>
      <c r="AM549" s="5"/>
      <c r="AN549" s="5"/>
      <c r="AQ549" s="5"/>
      <c r="AS549" s="5"/>
      <c r="AT549" s="5"/>
      <c r="AU549" s="5"/>
      <c r="AV549" s="5"/>
      <c r="AW549" s="5"/>
      <c r="BB549" s="55">
        <v>0.37500000000004302</v>
      </c>
    </row>
    <row r="550" spans="2:54" x14ac:dyDescent="0.25">
      <c r="B550" s="5">
        <v>10.7</v>
      </c>
      <c r="C550" s="5">
        <v>71</v>
      </c>
      <c r="D550" s="5">
        <v>5.6</v>
      </c>
      <c r="E550" s="5">
        <v>10.7</v>
      </c>
      <c r="F550" s="5">
        <v>4.7</v>
      </c>
      <c r="G550" s="5">
        <v>5</v>
      </c>
      <c r="H550" s="5">
        <v>994.6</v>
      </c>
      <c r="I550" s="5">
        <v>1660</v>
      </c>
      <c r="J550" s="5">
        <v>0</v>
      </c>
      <c r="K550" s="5">
        <v>0</v>
      </c>
      <c r="L550" s="5">
        <v>0.5</v>
      </c>
      <c r="M550" s="5">
        <v>0.5</v>
      </c>
      <c r="N550">
        <v>119.1</v>
      </c>
      <c r="O550">
        <v>119.1</v>
      </c>
      <c r="P550">
        <v>9.8000000000000007</v>
      </c>
      <c r="Q550">
        <v>10.199999999999999</v>
      </c>
      <c r="R550" s="54">
        <v>0.375694444444444</v>
      </c>
      <c r="T550" s="93">
        <f t="shared" si="17"/>
        <v>10.199999999999999</v>
      </c>
      <c r="U550" s="96">
        <f t="shared" si="20"/>
        <v>-4.5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5"/>
      <c r="AM550" s="5"/>
      <c r="AN550" s="5"/>
      <c r="AQ550" s="5"/>
      <c r="AS550" s="5"/>
      <c r="AT550" s="5"/>
      <c r="AU550" s="5"/>
      <c r="AV550" s="5"/>
      <c r="AW550" s="5"/>
      <c r="BB550" s="55">
        <v>0.37569444444448802</v>
      </c>
    </row>
    <row r="551" spans="2:54" x14ac:dyDescent="0.25">
      <c r="B551" s="5">
        <v>10.7</v>
      </c>
      <c r="C551" s="5">
        <v>71</v>
      </c>
      <c r="D551" s="5">
        <v>5.6</v>
      </c>
      <c r="E551" s="5">
        <v>10.7</v>
      </c>
      <c r="F551" s="5">
        <v>3.6</v>
      </c>
      <c r="G551" s="5">
        <v>7.9</v>
      </c>
      <c r="H551" s="5">
        <v>994.7</v>
      </c>
      <c r="I551" s="5">
        <v>1840</v>
      </c>
      <c r="J551" s="5">
        <v>0</v>
      </c>
      <c r="K551" s="5">
        <v>0</v>
      </c>
      <c r="L551" s="5">
        <v>0.5</v>
      </c>
      <c r="M551" s="5">
        <v>0.5</v>
      </c>
      <c r="N551">
        <v>119.1</v>
      </c>
      <c r="O551">
        <v>119.1</v>
      </c>
      <c r="P551">
        <v>9.8000000000000007</v>
      </c>
      <c r="Q551">
        <v>10.199999999999999</v>
      </c>
      <c r="R551" s="54">
        <v>0.37638888888888899</v>
      </c>
      <c r="T551" s="93">
        <f t="shared" si="17"/>
        <v>10.199999999999999</v>
      </c>
      <c r="U551" s="96">
        <f t="shared" si="20"/>
        <v>-4.5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5"/>
      <c r="AM551" s="5"/>
      <c r="AN551" s="5"/>
      <c r="AQ551" s="5"/>
      <c r="AS551" s="5"/>
      <c r="AT551" s="5"/>
      <c r="AU551" s="5"/>
      <c r="AV551" s="5"/>
      <c r="AW551" s="5"/>
      <c r="BB551" s="55">
        <v>0.37638888888893302</v>
      </c>
    </row>
    <row r="552" spans="2:54" x14ac:dyDescent="0.25">
      <c r="B552" s="5"/>
      <c r="C552" s="5"/>
      <c r="D552" s="5"/>
      <c r="E552" s="5"/>
      <c r="F552" s="5"/>
      <c r="G552" s="5"/>
      <c r="H552" s="5"/>
      <c r="I552" s="5"/>
      <c r="J552" s="5"/>
      <c r="K552" s="5"/>
      <c r="L552" s="5"/>
      <c r="M552" s="5"/>
      <c r="N552"/>
      <c r="O552"/>
      <c r="P552"/>
      <c r="Q552"/>
      <c r="R552" s="54"/>
      <c r="T552" s="93">
        <f t="shared" si="17"/>
        <v>0</v>
      </c>
      <c r="U552" s="96">
        <f t="shared" si="20"/>
        <v>-4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5"/>
      <c r="AM552" s="5"/>
      <c r="AN552" s="5"/>
      <c r="AQ552" s="5"/>
      <c r="AS552" s="5"/>
      <c r="AT552" s="5"/>
      <c r="AU552" s="5"/>
      <c r="AV552" s="5"/>
      <c r="AW552" s="5"/>
      <c r="BB552" s="55">
        <v>0.37708333333337801</v>
      </c>
    </row>
    <row r="553" spans="2:54" x14ac:dyDescent="0.25">
      <c r="B553" s="5"/>
      <c r="C553" s="5"/>
      <c r="D553" s="5"/>
      <c r="E553" s="5"/>
      <c r="F553" s="5"/>
      <c r="G553" s="5"/>
      <c r="H553" s="5"/>
      <c r="I553" s="5"/>
      <c r="J553" s="5"/>
      <c r="K553" s="5"/>
      <c r="L553" s="5"/>
      <c r="M553" s="5"/>
      <c r="N553"/>
      <c r="O553"/>
      <c r="P553"/>
      <c r="Q553"/>
      <c r="R553" s="54"/>
      <c r="T553" s="93">
        <f t="shared" si="17"/>
        <v>0</v>
      </c>
      <c r="U553" s="96">
        <f t="shared" si="20"/>
        <v>-4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5"/>
      <c r="AM553" s="5"/>
      <c r="AN553" s="5"/>
      <c r="AQ553" s="5"/>
      <c r="AS553" s="5"/>
      <c r="AT553" s="5"/>
      <c r="AU553" s="5"/>
      <c r="AV553" s="5"/>
      <c r="AW553" s="5"/>
      <c r="BB553" s="55">
        <v>0.37777777777782301</v>
      </c>
    </row>
    <row r="554" spans="2:54" x14ac:dyDescent="0.25">
      <c r="B554" s="5"/>
      <c r="C554" s="5"/>
      <c r="D554" s="5"/>
      <c r="E554" s="5"/>
      <c r="F554" s="5"/>
      <c r="G554" s="5"/>
      <c r="H554" s="5"/>
      <c r="I554" s="5"/>
      <c r="J554" s="5"/>
      <c r="K554" s="5"/>
      <c r="L554" s="5"/>
      <c r="M554" s="5"/>
      <c r="N554"/>
      <c r="O554"/>
      <c r="P554"/>
      <c r="Q554"/>
      <c r="R554" s="54"/>
      <c r="T554" s="93">
        <f t="shared" si="17"/>
        <v>0</v>
      </c>
      <c r="U554" s="96">
        <f t="shared" si="20"/>
        <v>-4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5"/>
      <c r="AM554" s="5"/>
      <c r="AN554" s="5"/>
      <c r="AQ554" s="5"/>
      <c r="AS554" s="5"/>
      <c r="AT554" s="5"/>
      <c r="AU554" s="5"/>
      <c r="AV554" s="5"/>
      <c r="AW554" s="5"/>
      <c r="BB554" s="55">
        <v>0.37847222222226801</v>
      </c>
    </row>
    <row r="555" spans="2:54" x14ac:dyDescent="0.25">
      <c r="B555" s="5"/>
      <c r="C555" s="5"/>
      <c r="D555" s="5"/>
      <c r="E555" s="5"/>
      <c r="F555" s="5"/>
      <c r="G555" s="5"/>
      <c r="H555" s="5"/>
      <c r="I555" s="5"/>
      <c r="J555" s="5"/>
      <c r="K555" s="5"/>
      <c r="L555" s="5"/>
      <c r="M555" s="5"/>
      <c r="N555"/>
      <c r="O555"/>
      <c r="P555"/>
      <c r="Q555"/>
      <c r="R555" s="54"/>
      <c r="T555" s="93">
        <f t="shared" si="17"/>
        <v>0</v>
      </c>
      <c r="U555" s="96">
        <f t="shared" si="20"/>
        <v>-4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5"/>
      <c r="AM555" s="5"/>
      <c r="AN555" s="5"/>
      <c r="AQ555" s="5"/>
      <c r="AS555" s="5"/>
      <c r="AT555" s="5"/>
      <c r="AU555" s="5"/>
      <c r="AV555" s="5"/>
      <c r="AW555" s="5"/>
      <c r="BB555" s="55">
        <v>0.379166666666713</v>
      </c>
    </row>
    <row r="556" spans="2:54" x14ac:dyDescent="0.25">
      <c r="B556" s="5"/>
      <c r="C556" s="5"/>
      <c r="D556" s="5"/>
      <c r="E556" s="5"/>
      <c r="F556" s="5"/>
      <c r="G556" s="5"/>
      <c r="H556" s="5"/>
      <c r="I556" s="5"/>
      <c r="J556" s="5"/>
      <c r="K556" s="5"/>
      <c r="L556" s="5"/>
      <c r="M556" s="5"/>
      <c r="N556"/>
      <c r="O556"/>
      <c r="P556"/>
      <c r="Q556"/>
      <c r="R556" s="54"/>
      <c r="T556" s="93">
        <f t="shared" si="17"/>
        <v>0</v>
      </c>
      <c r="U556" s="96">
        <f t="shared" si="20"/>
        <v>-4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5"/>
      <c r="AM556" s="5"/>
      <c r="AN556" s="5"/>
      <c r="AQ556" s="5"/>
      <c r="AS556" s="5"/>
      <c r="AT556" s="5"/>
      <c r="AU556" s="5"/>
      <c r="AV556" s="5"/>
      <c r="AW556" s="5"/>
      <c r="BB556" s="55">
        <v>0.379861111111158</v>
      </c>
    </row>
    <row r="557" spans="2:54" x14ac:dyDescent="0.25">
      <c r="B557" s="5"/>
      <c r="C557" s="5"/>
      <c r="D557" s="5"/>
      <c r="E557" s="5"/>
      <c r="F557" s="5"/>
      <c r="G557" s="5"/>
      <c r="H557" s="5"/>
      <c r="I557" s="5"/>
      <c r="J557" s="5"/>
      <c r="K557" s="5"/>
      <c r="L557" s="5"/>
      <c r="M557" s="5"/>
      <c r="N557"/>
      <c r="O557"/>
      <c r="P557"/>
      <c r="Q557"/>
      <c r="R557" s="54"/>
      <c r="T557" s="93">
        <f t="shared" si="17"/>
        <v>0</v>
      </c>
      <c r="U557" s="96">
        <f t="shared" si="20"/>
        <v>-4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5"/>
      <c r="AM557" s="5"/>
      <c r="AN557" s="5"/>
      <c r="AQ557" s="5"/>
      <c r="AS557" s="5"/>
      <c r="AT557" s="5"/>
      <c r="AU557" s="5"/>
      <c r="AV557" s="5"/>
      <c r="AW557" s="5"/>
      <c r="BB557" s="55">
        <v>0.380555555555603</v>
      </c>
    </row>
    <row r="558" spans="2:54" x14ac:dyDescent="0.25">
      <c r="B558" s="5"/>
      <c r="C558" s="5"/>
      <c r="D558" s="5"/>
      <c r="E558" s="5"/>
      <c r="F558" s="5"/>
      <c r="G558" s="5"/>
      <c r="H558" s="5"/>
      <c r="I558" s="5"/>
      <c r="J558" s="5"/>
      <c r="K558" s="5"/>
      <c r="L558" s="5"/>
      <c r="M558" s="5"/>
      <c r="N558"/>
      <c r="O558"/>
      <c r="P558"/>
      <c r="Q558"/>
      <c r="R558" s="54"/>
      <c r="T558" s="93">
        <f t="shared" si="17"/>
        <v>0</v>
      </c>
      <c r="U558" s="96">
        <f t="shared" si="20"/>
        <v>-4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/>
      <c r="AM558" s="5"/>
      <c r="AN558" s="5"/>
      <c r="AQ558" s="5"/>
      <c r="AS558" s="5"/>
      <c r="AT558" s="5"/>
      <c r="AU558" s="5"/>
      <c r="AV558" s="5"/>
      <c r="AW558" s="5"/>
      <c r="BB558" s="55">
        <v>0.38125000000004799</v>
      </c>
    </row>
    <row r="559" spans="2:54" x14ac:dyDescent="0.25">
      <c r="B559" s="5"/>
      <c r="C559" s="5"/>
      <c r="D559" s="5"/>
      <c r="E559" s="5"/>
      <c r="F559" s="5"/>
      <c r="G559" s="5"/>
      <c r="H559" s="5"/>
      <c r="I559" s="5"/>
      <c r="J559" s="5"/>
      <c r="K559" s="5"/>
      <c r="L559" s="5"/>
      <c r="M559" s="5"/>
      <c r="N559"/>
      <c r="O559"/>
      <c r="P559"/>
      <c r="Q559"/>
      <c r="R559" s="54"/>
      <c r="T559" s="93">
        <f t="shared" si="17"/>
        <v>0</v>
      </c>
      <c r="U559" s="96">
        <f t="shared" si="20"/>
        <v>-4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/>
      <c r="AM559" s="5"/>
      <c r="AN559" s="5"/>
      <c r="AQ559" s="5"/>
      <c r="AS559" s="5"/>
      <c r="AT559" s="5"/>
      <c r="AU559" s="5"/>
      <c r="AV559" s="5"/>
      <c r="AW559" s="5"/>
      <c r="BB559" s="55">
        <v>0.38194444444449299</v>
      </c>
    </row>
    <row r="560" spans="2:54" x14ac:dyDescent="0.25">
      <c r="B560" s="5"/>
      <c r="C560" s="5"/>
      <c r="D560" s="5"/>
      <c r="E560" s="5"/>
      <c r="F560" s="5"/>
      <c r="G560" s="5"/>
      <c r="H560" s="5"/>
      <c r="I560" s="5"/>
      <c r="J560" s="5"/>
      <c r="K560" s="5"/>
      <c r="L560" s="5"/>
      <c r="M560" s="5"/>
      <c r="N560"/>
      <c r="O560"/>
      <c r="P560"/>
      <c r="Q560"/>
      <c r="R560" s="54"/>
      <c r="T560" s="93">
        <f t="shared" si="17"/>
        <v>0</v>
      </c>
      <c r="U560" s="96">
        <f t="shared" si="20"/>
        <v>-4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/>
      <c r="AM560" s="5"/>
      <c r="AN560" s="5"/>
      <c r="AQ560" s="5"/>
      <c r="AS560" s="5"/>
      <c r="AT560" s="5"/>
      <c r="AU560" s="5"/>
      <c r="AV560" s="5"/>
      <c r="AW560" s="5"/>
      <c r="BB560" s="55">
        <v>0.38263888888893799</v>
      </c>
    </row>
    <row r="561" spans="2:54" x14ac:dyDescent="0.25">
      <c r="B561" s="5"/>
      <c r="C561" s="5"/>
      <c r="D561" s="5"/>
      <c r="E561" s="5"/>
      <c r="F561" s="5"/>
      <c r="G561" s="5"/>
      <c r="H561" s="5"/>
      <c r="I561" s="5"/>
      <c r="J561" s="5"/>
      <c r="K561" s="5"/>
      <c r="L561" s="5"/>
      <c r="M561" s="5"/>
      <c r="N561"/>
      <c r="O561"/>
      <c r="P561"/>
      <c r="Q561"/>
      <c r="R561" s="54"/>
      <c r="T561" s="93">
        <f t="shared" si="17"/>
        <v>0</v>
      </c>
      <c r="U561" s="96">
        <f t="shared" ref="U561:U574" si="21">(T561-B561)-2</f>
        <v>-2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/>
      <c r="AM561" s="5"/>
      <c r="AN561" s="5"/>
      <c r="AQ561" s="5"/>
      <c r="AS561" s="5"/>
      <c r="AT561" s="5"/>
      <c r="AU561" s="5"/>
      <c r="AV561" s="5"/>
      <c r="AW561" s="5"/>
      <c r="BB561" s="55">
        <v>0.38333333333338299</v>
      </c>
    </row>
    <row r="562" spans="2:54" x14ac:dyDescent="0.25">
      <c r="B562" s="5"/>
      <c r="C562" s="5"/>
      <c r="D562" s="5"/>
      <c r="E562" s="5"/>
      <c r="F562" s="5"/>
      <c r="G562" s="5"/>
      <c r="H562" s="5"/>
      <c r="I562" s="5"/>
      <c r="J562" s="5"/>
      <c r="K562" s="5"/>
      <c r="L562" s="5"/>
      <c r="M562" s="5"/>
      <c r="N562"/>
      <c r="O562"/>
      <c r="P562"/>
      <c r="Q562"/>
      <c r="R562" s="54"/>
      <c r="T562" s="93">
        <f t="shared" ref="T562:T625" si="22">MAX($P562,$Q562)</f>
        <v>0</v>
      </c>
      <c r="U562" s="96">
        <f t="shared" si="21"/>
        <v>-2</v>
      </c>
      <c r="V562" s="92" t="str">
        <f t="shared" si="19"/>
        <v/>
      </c>
      <c r="W562" s="96" t="str">
        <f t="shared" ref="W562:W625" si="23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/>
      <c r="AM562" s="5"/>
      <c r="AN562" s="5"/>
      <c r="AQ562" s="5"/>
      <c r="AS562" s="5"/>
      <c r="AT562" s="5"/>
      <c r="AU562" s="5"/>
      <c r="AV562" s="5"/>
      <c r="AW562" s="5"/>
      <c r="BB562" s="55">
        <v>0.38402777777782798</v>
      </c>
    </row>
    <row r="563" spans="2:54" x14ac:dyDescent="0.25">
      <c r="B563" s="5"/>
      <c r="C563" s="5"/>
      <c r="D563" s="5"/>
      <c r="E563" s="5"/>
      <c r="F563" s="5"/>
      <c r="G563" s="5"/>
      <c r="H563" s="5"/>
      <c r="I563" s="5"/>
      <c r="J563" s="5"/>
      <c r="K563" s="5"/>
      <c r="L563" s="5"/>
      <c r="M563" s="5"/>
      <c r="N563"/>
      <c r="O563"/>
      <c r="P563"/>
      <c r="Q563"/>
      <c r="R563" s="54"/>
      <c r="T563" s="93">
        <f t="shared" si="22"/>
        <v>0</v>
      </c>
      <c r="U563" s="96">
        <f t="shared" si="21"/>
        <v>-2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/>
      <c r="AM563" s="5"/>
      <c r="AN563" s="5"/>
      <c r="AQ563" s="5"/>
      <c r="AS563" s="5"/>
      <c r="AT563" s="5"/>
      <c r="AU563" s="5"/>
      <c r="AV563" s="5"/>
      <c r="AW563" s="5"/>
      <c r="BB563" s="55">
        <v>0.38472222222227298</v>
      </c>
    </row>
    <row r="564" spans="2:54" x14ac:dyDescent="0.25">
      <c r="B564" s="5"/>
      <c r="C564" s="5"/>
      <c r="D564" s="5"/>
      <c r="E564" s="5"/>
      <c r="F564" s="5"/>
      <c r="G564" s="5"/>
      <c r="H564" s="5"/>
      <c r="I564" s="5"/>
      <c r="J564" s="5"/>
      <c r="K564" s="5"/>
      <c r="L564" s="5"/>
      <c r="M564" s="5"/>
      <c r="N564"/>
      <c r="O564"/>
      <c r="P564"/>
      <c r="Q564"/>
      <c r="R564" s="54"/>
      <c r="T564" s="93">
        <f t="shared" si="22"/>
        <v>0</v>
      </c>
      <c r="U564" s="96">
        <f t="shared" si="21"/>
        <v>-2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/>
      <c r="AM564" s="5"/>
      <c r="AN564" s="5"/>
      <c r="AQ564" s="5"/>
      <c r="AS564" s="5"/>
      <c r="AT564" s="5"/>
      <c r="AU564" s="5"/>
      <c r="AV564" s="5"/>
      <c r="AW564" s="5"/>
      <c r="BB564" s="55">
        <v>0.38541666666671798</v>
      </c>
    </row>
    <row r="565" spans="2:54" x14ac:dyDescent="0.25">
      <c r="B565" s="5"/>
      <c r="C565" s="5"/>
      <c r="D565" s="5"/>
      <c r="E565" s="5"/>
      <c r="F565" s="5"/>
      <c r="G565" s="5"/>
      <c r="H565" s="5"/>
      <c r="I565" s="5"/>
      <c r="J565" s="5"/>
      <c r="K565" s="5"/>
      <c r="L565" s="5"/>
      <c r="M565" s="5"/>
      <c r="N565"/>
      <c r="O565"/>
      <c r="P565"/>
      <c r="Q565"/>
      <c r="R565" s="54"/>
      <c r="T565" s="93">
        <f t="shared" si="22"/>
        <v>0</v>
      </c>
      <c r="U565" s="96">
        <f t="shared" si="21"/>
        <v>-2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/>
      <c r="AM565" s="5"/>
      <c r="AN565" s="5"/>
      <c r="AQ565" s="5"/>
      <c r="AS565" s="5"/>
      <c r="AT565" s="5"/>
      <c r="AU565" s="5"/>
      <c r="AV565" s="5"/>
      <c r="AW565" s="5"/>
      <c r="BB565" s="55">
        <v>0.38611111111116297</v>
      </c>
    </row>
    <row r="566" spans="2:54" x14ac:dyDescent="0.25">
      <c r="B566" s="5"/>
      <c r="C566" s="5"/>
      <c r="D566" s="5"/>
      <c r="E566" s="5"/>
      <c r="F566" s="5"/>
      <c r="G566" s="5"/>
      <c r="H566" s="5"/>
      <c r="I566" s="5"/>
      <c r="J566" s="5"/>
      <c r="K566" s="5"/>
      <c r="L566" s="5"/>
      <c r="M566" s="5"/>
      <c r="N566"/>
      <c r="O566"/>
      <c r="P566"/>
      <c r="Q566"/>
      <c r="R566" s="54"/>
      <c r="T566" s="93">
        <f>MAX($P566,$Q566)</f>
        <v>0</v>
      </c>
      <c r="U566" s="96">
        <f t="shared" si="21"/>
        <v>-2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/>
      <c r="AM566" s="5"/>
      <c r="AN566" s="5"/>
      <c r="AQ566" s="5"/>
      <c r="AS566" s="5"/>
      <c r="AT566" s="5"/>
      <c r="AU566" s="5"/>
      <c r="AV566" s="5"/>
      <c r="AW566" s="5"/>
      <c r="BB566" s="55">
        <v>0.38680555555560803</v>
      </c>
    </row>
    <row r="567" spans="2:54" x14ac:dyDescent="0.25">
      <c r="B567" s="5"/>
      <c r="C567" s="5"/>
      <c r="D567" s="5"/>
      <c r="E567" s="5"/>
      <c r="F567" s="5"/>
      <c r="G567" s="5"/>
      <c r="H567" s="5"/>
      <c r="I567" s="5"/>
      <c r="J567" s="5"/>
      <c r="K567" s="5"/>
      <c r="L567" s="5"/>
      <c r="M567" s="5"/>
      <c r="N567"/>
      <c r="O567"/>
      <c r="P567"/>
      <c r="Q567"/>
      <c r="R567" s="54"/>
      <c r="T567" s="93">
        <f>MAX($P567,$Q567)</f>
        <v>0</v>
      </c>
      <c r="U567" s="96">
        <f t="shared" si="21"/>
        <v>-2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/>
      <c r="AM567" s="5"/>
      <c r="AN567" s="5"/>
      <c r="AQ567" s="5"/>
      <c r="AS567" s="5"/>
      <c r="AT567" s="5"/>
      <c r="AU567" s="5"/>
      <c r="AV567" s="5"/>
      <c r="AW567" s="5"/>
      <c r="BB567" s="55">
        <v>0.38750000000005302</v>
      </c>
    </row>
    <row r="568" spans="2:54" x14ac:dyDescent="0.25">
      <c r="B568" s="5"/>
      <c r="C568" s="5"/>
      <c r="D568" s="5"/>
      <c r="E568" s="5"/>
      <c r="F568" s="5"/>
      <c r="G568" s="5"/>
      <c r="H568" s="5"/>
      <c r="I568" s="5"/>
      <c r="J568" s="5"/>
      <c r="K568" s="5"/>
      <c r="L568" s="5"/>
      <c r="M568" s="5"/>
      <c r="N568"/>
      <c r="O568"/>
      <c r="P568"/>
      <c r="Q568"/>
      <c r="R568" s="54"/>
      <c r="T568" s="93">
        <f t="shared" si="22"/>
        <v>0</v>
      </c>
      <c r="U568" s="96">
        <f>(T568-B568)-2</f>
        <v>-2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/>
      <c r="AM568" s="5"/>
      <c r="AN568" s="5"/>
      <c r="AQ568" s="5"/>
      <c r="AS568" s="5"/>
      <c r="AT568" s="5"/>
      <c r="AU568" s="5"/>
      <c r="AV568" s="5"/>
      <c r="AW568" s="5"/>
      <c r="BB568" s="55">
        <v>0.38819444444449802</v>
      </c>
    </row>
    <row r="569" spans="2:54" x14ac:dyDescent="0.25">
      <c r="B569" s="5"/>
      <c r="C569" s="5"/>
      <c r="D569" s="5"/>
      <c r="E569" s="5"/>
      <c r="F569" s="5"/>
      <c r="G569" s="5"/>
      <c r="H569" s="5"/>
      <c r="I569" s="5"/>
      <c r="J569" s="5"/>
      <c r="K569" s="5"/>
      <c r="L569" s="5"/>
      <c r="M569" s="5"/>
      <c r="N569"/>
      <c r="O569"/>
      <c r="P569"/>
      <c r="Q569"/>
      <c r="R569" s="54"/>
      <c r="T569" s="93">
        <f t="shared" si="22"/>
        <v>0</v>
      </c>
      <c r="U569" s="96">
        <f t="shared" si="21"/>
        <v>-2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/>
      <c r="AM569" s="5"/>
      <c r="AN569" s="5"/>
      <c r="AQ569" s="5"/>
      <c r="AS569" s="5"/>
      <c r="AT569" s="5"/>
      <c r="AU569" s="5"/>
      <c r="AV569" s="5"/>
      <c r="AW569" s="5"/>
      <c r="BB569" s="55">
        <v>0.38888888888894302</v>
      </c>
    </row>
    <row r="570" spans="2:54" x14ac:dyDescent="0.25">
      <c r="B570" s="5"/>
      <c r="C570" s="5"/>
      <c r="D570" s="5"/>
      <c r="E570" s="5"/>
      <c r="F570" s="5"/>
      <c r="G570" s="5"/>
      <c r="H570" s="5"/>
      <c r="I570" s="5"/>
      <c r="J570" s="5"/>
      <c r="K570" s="5"/>
      <c r="L570" s="5"/>
      <c r="M570" s="5"/>
      <c r="N570"/>
      <c r="O570"/>
      <c r="P570"/>
      <c r="Q570"/>
      <c r="R570" s="54"/>
      <c r="T570" s="93">
        <f t="shared" si="22"/>
        <v>0</v>
      </c>
      <c r="U570" s="96">
        <f t="shared" si="21"/>
        <v>-2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/>
      <c r="AM570" s="5"/>
      <c r="AN570" s="5"/>
      <c r="AQ570" s="5"/>
      <c r="AS570" s="5"/>
      <c r="AT570" s="5"/>
      <c r="AU570" s="5"/>
      <c r="AV570" s="5"/>
      <c r="AW570" s="5"/>
      <c r="BB570" s="55">
        <v>0.38958333333338802</v>
      </c>
    </row>
    <row r="571" spans="2:54" x14ac:dyDescent="0.25">
      <c r="B571" s="5"/>
      <c r="C571" s="5"/>
      <c r="D571" s="5"/>
      <c r="E571" s="5"/>
      <c r="F571" s="5"/>
      <c r="G571" s="5"/>
      <c r="H571" s="5"/>
      <c r="I571" s="5"/>
      <c r="J571" s="5"/>
      <c r="K571" s="5"/>
      <c r="L571" s="5"/>
      <c r="M571" s="5"/>
      <c r="N571"/>
      <c r="O571"/>
      <c r="P571"/>
      <c r="Q571"/>
      <c r="R571" s="54"/>
      <c r="T571" s="93">
        <f t="shared" si="22"/>
        <v>0</v>
      </c>
      <c r="U571" s="96">
        <f t="shared" si="21"/>
        <v>-2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/>
      <c r="AM571" s="5"/>
      <c r="AN571" s="5"/>
      <c r="AQ571" s="5"/>
      <c r="AS571" s="5"/>
      <c r="AT571" s="5"/>
      <c r="AU571" s="5"/>
      <c r="AV571" s="5"/>
      <c r="AW571" s="5"/>
      <c r="BB571" s="55">
        <v>0.39027777777783301</v>
      </c>
    </row>
    <row r="572" spans="2:54" x14ac:dyDescent="0.25">
      <c r="B572" s="5"/>
      <c r="C572" s="5"/>
      <c r="D572" s="5"/>
      <c r="E572" s="5"/>
      <c r="F572" s="5"/>
      <c r="G572" s="5"/>
      <c r="H572" s="5"/>
      <c r="I572" s="5"/>
      <c r="J572" s="5"/>
      <c r="K572" s="5"/>
      <c r="L572" s="5"/>
      <c r="M572" s="5"/>
      <c r="N572"/>
      <c r="O572"/>
      <c r="P572"/>
      <c r="Q572"/>
      <c r="R572" s="54"/>
      <c r="T572" s="93">
        <f t="shared" si="22"/>
        <v>0</v>
      </c>
      <c r="U572" s="96">
        <f t="shared" si="21"/>
        <v>-2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/>
      <c r="AM572" s="5"/>
      <c r="AN572" s="5"/>
      <c r="AQ572" s="5"/>
      <c r="AS572" s="5"/>
      <c r="AT572" s="5"/>
      <c r="AU572" s="5"/>
      <c r="AV572" s="5"/>
      <c r="AW572" s="5"/>
      <c r="BB572" s="55">
        <v>0.39097222222227801</v>
      </c>
    </row>
    <row r="573" spans="2:54" x14ac:dyDescent="0.25">
      <c r="B573" s="5"/>
      <c r="C573" s="5"/>
      <c r="D573" s="5"/>
      <c r="E573" s="5"/>
      <c r="F573" s="5"/>
      <c r="G573" s="5"/>
      <c r="H573" s="5"/>
      <c r="I573" s="5"/>
      <c r="J573" s="5"/>
      <c r="K573" s="5"/>
      <c r="L573" s="5"/>
      <c r="M573" s="5"/>
      <c r="N573"/>
      <c r="O573"/>
      <c r="P573"/>
      <c r="Q573"/>
      <c r="R573" s="54"/>
      <c r="T573" s="93">
        <f t="shared" si="22"/>
        <v>0</v>
      </c>
      <c r="U573" s="96">
        <f t="shared" si="21"/>
        <v>-2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/>
      <c r="AM573" s="5"/>
      <c r="AN573" s="5"/>
      <c r="AQ573" s="5"/>
      <c r="AS573" s="5"/>
      <c r="AT573" s="5"/>
      <c r="AU573" s="5"/>
      <c r="AV573" s="5"/>
      <c r="AW573" s="5"/>
      <c r="BB573" s="55">
        <v>0.39166666666672301</v>
      </c>
    </row>
    <row r="574" spans="2:54" x14ac:dyDescent="0.25">
      <c r="B574" s="5"/>
      <c r="C574" s="5"/>
      <c r="D574" s="5"/>
      <c r="E574" s="5"/>
      <c r="F574" s="5"/>
      <c r="G574" s="5"/>
      <c r="H574" s="5"/>
      <c r="I574" s="5"/>
      <c r="J574" s="5"/>
      <c r="K574" s="5"/>
      <c r="L574" s="5"/>
      <c r="M574" s="5"/>
      <c r="N574"/>
      <c r="O574"/>
      <c r="P574"/>
      <c r="Q574"/>
      <c r="R574" s="54"/>
      <c r="T574" s="93">
        <f t="shared" si="22"/>
        <v>0</v>
      </c>
      <c r="U574" s="96">
        <f t="shared" si="21"/>
        <v>-2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/>
      <c r="AM574" s="5"/>
      <c r="AN574" s="5"/>
      <c r="AQ574" s="5"/>
      <c r="AS574" s="5"/>
      <c r="AT574" s="5"/>
      <c r="AU574" s="5"/>
      <c r="AV574" s="5"/>
      <c r="AW574" s="5"/>
      <c r="BB574" s="55">
        <v>0.392361111111168</v>
      </c>
    </row>
    <row r="575" spans="2:54" x14ac:dyDescent="0.25">
      <c r="B575" s="5"/>
      <c r="C575" s="5"/>
      <c r="D575" s="5"/>
      <c r="E575" s="5"/>
      <c r="F575" s="5"/>
      <c r="G575" s="5"/>
      <c r="H575" s="5"/>
      <c r="I575" s="5"/>
      <c r="J575" s="5"/>
      <c r="K575" s="5"/>
      <c r="L575" s="5"/>
      <c r="M575" s="5"/>
      <c r="N575"/>
      <c r="O575"/>
      <c r="P575"/>
      <c r="Q575"/>
      <c r="R575" s="54"/>
      <c r="T575" s="93">
        <f t="shared" si="22"/>
        <v>0</v>
      </c>
      <c r="U575" s="96">
        <f>(T575-B575)-2</f>
        <v>-2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/>
      <c r="AM575" s="5"/>
      <c r="AN575" s="5"/>
      <c r="AQ575" s="5"/>
      <c r="AS575" s="5"/>
      <c r="AT575" s="5"/>
      <c r="AU575" s="5"/>
      <c r="AV575" s="5"/>
      <c r="AW575" s="5"/>
      <c r="BB575" s="55">
        <v>0.393055555555613</v>
      </c>
    </row>
    <row r="576" spans="2:54" x14ac:dyDescent="0.25">
      <c r="B576" s="5"/>
      <c r="C576" s="5"/>
      <c r="D576" s="5"/>
      <c r="E576" s="5"/>
      <c r="F576" s="5"/>
      <c r="G576" s="5"/>
      <c r="H576" s="5"/>
      <c r="I576" s="5"/>
      <c r="J576" s="5"/>
      <c r="K576" s="5"/>
      <c r="L576" s="5"/>
      <c r="M576" s="5"/>
      <c r="N576"/>
      <c r="O576"/>
      <c r="P576"/>
      <c r="Q576"/>
      <c r="R576" s="54"/>
      <c r="T576" s="93">
        <f t="shared" si="22"/>
        <v>0</v>
      </c>
      <c r="U576" s="96">
        <f>(T576-B576)-2</f>
        <v>-2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/>
      <c r="AM576" s="5"/>
      <c r="AN576" s="5"/>
      <c r="AQ576" s="5"/>
      <c r="AS576" s="5"/>
      <c r="AT576" s="5"/>
      <c r="AU576" s="5"/>
      <c r="AV576" s="5"/>
      <c r="AW576" s="5"/>
      <c r="BB576" s="55">
        <v>0.393750000000058</v>
      </c>
    </row>
    <row r="577" spans="2:54" x14ac:dyDescent="0.25">
      <c r="B577" s="5"/>
      <c r="C577" s="5"/>
      <c r="D577" s="5"/>
      <c r="E577" s="5"/>
      <c r="F577" s="5"/>
      <c r="G577" s="5"/>
      <c r="H577" s="5"/>
      <c r="I577" s="5"/>
      <c r="J577" s="5"/>
      <c r="K577" s="5"/>
      <c r="L577" s="5"/>
      <c r="M577" s="5"/>
      <c r="N577"/>
      <c r="O577"/>
      <c r="P577"/>
      <c r="Q577"/>
      <c r="R577" s="54"/>
      <c r="T577" s="93">
        <f t="shared" si="22"/>
        <v>0</v>
      </c>
      <c r="U577" s="96">
        <f>(T577-B577)-2</f>
        <v>-2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/>
      <c r="AM577" s="5"/>
      <c r="AN577" s="5"/>
      <c r="AQ577" s="5"/>
      <c r="AS577" s="5"/>
      <c r="AT577" s="5"/>
      <c r="AU577" s="5"/>
      <c r="AV577" s="5"/>
      <c r="AW577" s="5"/>
      <c r="BB577" s="55">
        <v>0.394444444444503</v>
      </c>
    </row>
    <row r="578" spans="2:54" x14ac:dyDescent="0.25">
      <c r="B578" s="5"/>
      <c r="C578" s="5"/>
      <c r="D578" s="5"/>
      <c r="E578" s="5"/>
      <c r="F578" s="5"/>
      <c r="G578" s="5"/>
      <c r="H578" s="5"/>
      <c r="I578" s="5"/>
      <c r="J578" s="5"/>
      <c r="K578" s="5"/>
      <c r="L578" s="5"/>
      <c r="M578" s="5"/>
      <c r="N578"/>
      <c r="O578"/>
      <c r="P578"/>
      <c r="Q578"/>
      <c r="R578" s="54"/>
      <c r="T578" s="93">
        <f t="shared" si="22"/>
        <v>0</v>
      </c>
      <c r="U578" s="96">
        <f t="shared" ref="U578:U620" si="24">(T578-B578)-2</f>
        <v>-2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/>
      <c r="AM578" s="5"/>
      <c r="AN578" s="5"/>
      <c r="AQ578" s="5"/>
      <c r="AS578" s="5"/>
      <c r="AT578" s="5"/>
      <c r="AU578" s="5"/>
      <c r="AV578" s="5"/>
      <c r="AW578" s="5"/>
      <c r="BB578" s="55">
        <v>0.39513888888894799</v>
      </c>
    </row>
    <row r="579" spans="2:54" x14ac:dyDescent="0.25">
      <c r="B579" s="5"/>
      <c r="C579" s="5"/>
      <c r="D579" s="5"/>
      <c r="E579" s="5"/>
      <c r="F579" s="5"/>
      <c r="G579" s="5"/>
      <c r="H579" s="5"/>
      <c r="I579" s="5"/>
      <c r="J579" s="5"/>
      <c r="K579" s="5"/>
      <c r="L579" s="5"/>
      <c r="M579" s="5"/>
      <c r="N579"/>
      <c r="O579"/>
      <c r="P579"/>
      <c r="Q579"/>
      <c r="R579" s="54"/>
      <c r="T579" s="93">
        <f t="shared" si="22"/>
        <v>0</v>
      </c>
      <c r="U579" s="96">
        <f t="shared" si="24"/>
        <v>-2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/>
      <c r="AM579" s="5"/>
      <c r="AN579" s="5"/>
      <c r="AQ579" s="5"/>
      <c r="AS579" s="5"/>
      <c r="AT579" s="5"/>
      <c r="AU579" s="5"/>
      <c r="AV579" s="5"/>
      <c r="AW579" s="5"/>
      <c r="BB579" s="55">
        <v>0.39583333333339299</v>
      </c>
    </row>
    <row r="580" spans="2:54" x14ac:dyDescent="0.25">
      <c r="B580" s="5"/>
      <c r="C580" s="5"/>
      <c r="D580" s="5"/>
      <c r="E580" s="5"/>
      <c r="F580" s="5"/>
      <c r="G580" s="5"/>
      <c r="H580" s="5"/>
      <c r="I580" s="5"/>
      <c r="J580" s="5"/>
      <c r="K580" s="5"/>
      <c r="L580" s="5"/>
      <c r="M580" s="5"/>
      <c r="N580"/>
      <c r="O580"/>
      <c r="P580"/>
      <c r="Q580"/>
      <c r="R580" s="54"/>
      <c r="T580" s="93">
        <f t="shared" si="22"/>
        <v>0</v>
      </c>
      <c r="U580" s="96">
        <f t="shared" si="24"/>
        <v>-2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/>
      <c r="AM580" s="5"/>
      <c r="AN580" s="5"/>
      <c r="AQ580" s="5"/>
      <c r="AS580" s="5"/>
      <c r="AT580" s="5"/>
      <c r="AU580" s="5"/>
      <c r="AV580" s="5"/>
      <c r="AW580" s="5"/>
      <c r="BB580" s="55">
        <v>0.39652777777783799</v>
      </c>
    </row>
    <row r="581" spans="2:54" x14ac:dyDescent="0.25">
      <c r="B581" s="5"/>
      <c r="C581" s="5"/>
      <c r="D581" s="5"/>
      <c r="E581" s="5"/>
      <c r="F581" s="5"/>
      <c r="G581" s="5"/>
      <c r="H581" s="5"/>
      <c r="I581" s="5"/>
      <c r="J581" s="5"/>
      <c r="K581" s="5"/>
      <c r="L581" s="5"/>
      <c r="M581" s="5"/>
      <c r="N581"/>
      <c r="O581"/>
      <c r="P581"/>
      <c r="Q581"/>
      <c r="R581" s="54"/>
      <c r="T581" s="93">
        <f t="shared" si="22"/>
        <v>0</v>
      </c>
      <c r="U581" s="96">
        <f t="shared" si="24"/>
        <v>-2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/>
      <c r="AM581" s="5"/>
      <c r="AN581" s="5"/>
      <c r="AQ581" s="5"/>
      <c r="AS581" s="5"/>
      <c r="AT581" s="5"/>
      <c r="AU581" s="5"/>
      <c r="AV581" s="5"/>
      <c r="AW581" s="5"/>
      <c r="BB581" s="55">
        <v>0.39722222222228298</v>
      </c>
    </row>
    <row r="582" spans="2:54" x14ac:dyDescent="0.25">
      <c r="B582" s="5"/>
      <c r="C582" s="5"/>
      <c r="D582" s="5"/>
      <c r="E582" s="5"/>
      <c r="F582" s="5"/>
      <c r="G582" s="5"/>
      <c r="H582" s="5"/>
      <c r="I582" s="5"/>
      <c r="J582" s="5"/>
      <c r="K582" s="5"/>
      <c r="L582" s="5"/>
      <c r="M582" s="5"/>
      <c r="N582"/>
      <c r="O582"/>
      <c r="P582"/>
      <c r="Q582"/>
      <c r="R582" s="54"/>
      <c r="T582" s="93">
        <f t="shared" si="22"/>
        <v>0</v>
      </c>
      <c r="U582" s="96">
        <f t="shared" si="24"/>
        <v>-2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/>
      <c r="AM582" s="5"/>
      <c r="AN582" s="5"/>
      <c r="AQ582" s="5"/>
      <c r="AS582" s="5"/>
      <c r="AT582" s="5"/>
      <c r="AU582" s="5"/>
      <c r="AV582" s="5"/>
      <c r="AW582" s="5"/>
      <c r="BB582" s="55">
        <v>0.39791666666672798</v>
      </c>
    </row>
    <row r="583" spans="2:54" x14ac:dyDescent="0.25">
      <c r="B583" s="5"/>
      <c r="C583" s="5"/>
      <c r="D583" s="5"/>
      <c r="E583" s="5"/>
      <c r="F583" s="5"/>
      <c r="G583" s="5"/>
      <c r="H583" s="5"/>
      <c r="I583" s="5"/>
      <c r="J583" s="5"/>
      <c r="K583" s="5"/>
      <c r="L583" s="5"/>
      <c r="M583" s="5"/>
      <c r="N583"/>
      <c r="O583"/>
      <c r="P583"/>
      <c r="Q583"/>
      <c r="R583" s="54"/>
      <c r="T583" s="93">
        <f t="shared" si="22"/>
        <v>0</v>
      </c>
      <c r="U583" s="96">
        <f t="shared" si="24"/>
        <v>-2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/>
      <c r="AM583" s="5"/>
      <c r="AN583" s="5"/>
      <c r="AQ583" s="5"/>
      <c r="AS583" s="5"/>
      <c r="AT583" s="5"/>
      <c r="AU583" s="5"/>
      <c r="AV583" s="5"/>
      <c r="AW583" s="5"/>
      <c r="BB583" s="55">
        <v>0.39861111111117298</v>
      </c>
    </row>
    <row r="584" spans="2:54" x14ac:dyDescent="0.25">
      <c r="B584" s="5"/>
      <c r="C584" s="5"/>
      <c r="D584" s="5"/>
      <c r="E584" s="5"/>
      <c r="F584" s="5"/>
      <c r="G584" s="5"/>
      <c r="H584" s="5"/>
      <c r="I584" s="5"/>
      <c r="J584" s="5"/>
      <c r="K584" s="5"/>
      <c r="L584" s="5"/>
      <c r="M584" s="5"/>
      <c r="N584"/>
      <c r="O584"/>
      <c r="P584"/>
      <c r="Q584"/>
      <c r="R584" s="54"/>
      <c r="T584" s="93">
        <f t="shared" si="22"/>
        <v>0</v>
      </c>
      <c r="U584" s="96">
        <f t="shared" si="24"/>
        <v>-2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/>
      <c r="AM584" s="5"/>
      <c r="AN584" s="5"/>
      <c r="AQ584" s="5"/>
      <c r="AS584" s="5"/>
      <c r="AT584" s="5"/>
      <c r="AU584" s="5"/>
      <c r="AV584" s="5"/>
      <c r="AW584" s="5"/>
      <c r="BB584" s="55">
        <v>0.39930555555561797</v>
      </c>
    </row>
    <row r="585" spans="2:54" x14ac:dyDescent="0.25">
      <c r="B585" s="5"/>
      <c r="C585" s="5"/>
      <c r="D585" s="5"/>
      <c r="E585" s="5"/>
      <c r="F585" s="5"/>
      <c r="G585" s="5"/>
      <c r="H585" s="5"/>
      <c r="I585" s="5"/>
      <c r="J585" s="5"/>
      <c r="K585" s="5"/>
      <c r="L585" s="5"/>
      <c r="M585" s="5"/>
      <c r="N585"/>
      <c r="O585"/>
      <c r="P585"/>
      <c r="Q585"/>
      <c r="R585" s="54"/>
      <c r="T585" s="93">
        <f t="shared" si="22"/>
        <v>0</v>
      </c>
      <c r="U585" s="96">
        <f t="shared" si="24"/>
        <v>-2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/>
      <c r="AM585" s="5"/>
      <c r="AN585" s="5"/>
      <c r="AQ585" s="5"/>
      <c r="AS585" s="5"/>
      <c r="AT585" s="5"/>
      <c r="AU585" s="5"/>
      <c r="AV585" s="5"/>
      <c r="AW585" s="5"/>
      <c r="BB585" s="55">
        <v>0.40000000000006303</v>
      </c>
    </row>
    <row r="586" spans="2:54" x14ac:dyDescent="0.25">
      <c r="B586" s="5"/>
      <c r="C586" s="5"/>
      <c r="D586" s="5"/>
      <c r="E586" s="5"/>
      <c r="F586" s="5"/>
      <c r="G586" s="5"/>
      <c r="H586" s="5"/>
      <c r="I586" s="5"/>
      <c r="J586" s="5"/>
      <c r="K586" s="5"/>
      <c r="L586" s="5"/>
      <c r="M586" s="5"/>
      <c r="N586"/>
      <c r="O586"/>
      <c r="P586"/>
      <c r="Q586"/>
      <c r="R586" s="54"/>
      <c r="T586" s="93">
        <f t="shared" si="22"/>
        <v>0</v>
      </c>
      <c r="U586" s="96">
        <f t="shared" si="24"/>
        <v>-2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/>
      <c r="AM586" s="5"/>
      <c r="AN586" s="5"/>
      <c r="AQ586" s="5"/>
      <c r="AS586" s="5"/>
      <c r="AT586" s="5"/>
      <c r="AU586" s="5"/>
      <c r="AV586" s="5"/>
      <c r="AW586" s="5"/>
      <c r="BB586" s="55">
        <v>0.40069444444450802</v>
      </c>
    </row>
    <row r="587" spans="2:54" x14ac:dyDescent="0.25">
      <c r="B587" s="5"/>
      <c r="C587" s="5"/>
      <c r="D587" s="5"/>
      <c r="E587" s="5"/>
      <c r="F587" s="5"/>
      <c r="G587" s="5"/>
      <c r="H587" s="5"/>
      <c r="I587" s="5"/>
      <c r="J587" s="5"/>
      <c r="K587" s="5"/>
      <c r="L587" s="5"/>
      <c r="M587" s="5"/>
      <c r="N587"/>
      <c r="O587"/>
      <c r="P587"/>
      <c r="Q587"/>
      <c r="R587" s="54"/>
      <c r="T587" s="93">
        <f t="shared" si="22"/>
        <v>0</v>
      </c>
      <c r="U587" s="96">
        <f t="shared" si="24"/>
        <v>-2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/>
      <c r="AM587" s="5"/>
      <c r="AN587" s="5"/>
      <c r="AQ587" s="5"/>
      <c r="AS587" s="5"/>
      <c r="AT587" s="5"/>
      <c r="AU587" s="5"/>
      <c r="AV587" s="5"/>
      <c r="AW587" s="5"/>
      <c r="BB587" s="55">
        <v>0.40138888888895302</v>
      </c>
    </row>
    <row r="588" spans="2:54" x14ac:dyDescent="0.25">
      <c r="B588" s="5"/>
      <c r="C588" s="5"/>
      <c r="D588" s="5"/>
      <c r="E588" s="5"/>
      <c r="F588" s="5"/>
      <c r="G588" s="5"/>
      <c r="H588" s="5"/>
      <c r="I588" s="5"/>
      <c r="J588" s="5"/>
      <c r="K588" s="5"/>
      <c r="L588" s="5"/>
      <c r="M588" s="5"/>
      <c r="N588"/>
      <c r="O588"/>
      <c r="P588"/>
      <c r="Q588"/>
      <c r="R588" s="54"/>
      <c r="T588" s="93">
        <f t="shared" si="22"/>
        <v>0</v>
      </c>
      <c r="U588" s="96">
        <f t="shared" si="24"/>
        <v>-2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/>
      <c r="AM588" s="5"/>
      <c r="AN588" s="5"/>
      <c r="AQ588" s="5"/>
      <c r="AS588" s="5"/>
      <c r="AT588" s="5"/>
      <c r="AU588" s="5"/>
      <c r="AV588" s="5"/>
      <c r="AW588" s="5"/>
      <c r="BB588" s="55">
        <v>0.40208333333339802</v>
      </c>
    </row>
    <row r="589" spans="2:54" x14ac:dyDescent="0.25">
      <c r="B589" s="5"/>
      <c r="C589" s="5"/>
      <c r="D589" s="5"/>
      <c r="E589" s="5"/>
      <c r="F589" s="5"/>
      <c r="G589" s="5"/>
      <c r="H589" s="5"/>
      <c r="I589" s="5"/>
      <c r="J589" s="5"/>
      <c r="K589" s="5"/>
      <c r="L589" s="5"/>
      <c r="M589" s="5"/>
      <c r="N589"/>
      <c r="O589"/>
      <c r="P589"/>
      <c r="Q589"/>
      <c r="R589" s="54"/>
      <c r="T589" s="93">
        <f t="shared" si="22"/>
        <v>0</v>
      </c>
      <c r="U589" s="96">
        <f t="shared" si="24"/>
        <v>-2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/>
      <c r="AM589" s="5"/>
      <c r="AN589" s="5"/>
      <c r="AQ589" s="5"/>
      <c r="AS589" s="5"/>
      <c r="AT589" s="5"/>
      <c r="AU589" s="5"/>
      <c r="AV589" s="5"/>
      <c r="AW589" s="5"/>
      <c r="BB589" s="55">
        <v>0.40277777777784302</v>
      </c>
    </row>
    <row r="590" spans="2:54" x14ac:dyDescent="0.25">
      <c r="B590" s="5"/>
      <c r="C590" s="5"/>
      <c r="D590" s="5"/>
      <c r="E590" s="5"/>
      <c r="F590" s="5"/>
      <c r="G590" s="5"/>
      <c r="H590" s="5"/>
      <c r="I590" s="5"/>
      <c r="J590" s="5"/>
      <c r="K590" s="5"/>
      <c r="L590" s="5"/>
      <c r="M590" s="5"/>
      <c r="N590"/>
      <c r="O590"/>
      <c r="P590"/>
      <c r="Q590"/>
      <c r="R590" s="54"/>
      <c r="T590" s="93">
        <f t="shared" si="22"/>
        <v>0</v>
      </c>
      <c r="U590" s="96">
        <f t="shared" si="24"/>
        <v>-2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/>
      <c r="AM590" s="5"/>
      <c r="AN590" s="5"/>
      <c r="AQ590" s="5"/>
      <c r="AS590" s="5"/>
      <c r="AT590" s="5"/>
      <c r="AU590" s="5"/>
      <c r="AV590" s="5"/>
      <c r="AW590" s="5"/>
      <c r="BB590" s="55">
        <v>0.40347222222228801</v>
      </c>
    </row>
    <row r="591" spans="2:54" x14ac:dyDescent="0.25">
      <c r="B591" s="5"/>
      <c r="C591" s="5"/>
      <c r="D591" s="5"/>
      <c r="E591" s="5"/>
      <c r="F591" s="5"/>
      <c r="G591" s="5"/>
      <c r="H591" s="5"/>
      <c r="I591" s="5"/>
      <c r="J591" s="5"/>
      <c r="K591" s="5"/>
      <c r="L591" s="5"/>
      <c r="M591" s="5"/>
      <c r="N591"/>
      <c r="O591"/>
      <c r="P591"/>
      <c r="Q591"/>
      <c r="R591" s="54"/>
      <c r="T591" s="93">
        <f t="shared" si="22"/>
        <v>0</v>
      </c>
      <c r="U591" s="96">
        <f t="shared" si="24"/>
        <v>-2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/>
      <c r="AM591" s="5"/>
      <c r="AN591" s="5"/>
      <c r="AQ591" s="5"/>
      <c r="AS591" s="5"/>
      <c r="AT591" s="5"/>
      <c r="AU591" s="5"/>
      <c r="AV591" s="5"/>
      <c r="AW591" s="5"/>
      <c r="BB591" s="55">
        <v>0.40416666666673301</v>
      </c>
    </row>
    <row r="592" spans="2:54" x14ac:dyDescent="0.25">
      <c r="B592" s="5"/>
      <c r="C592" s="5"/>
      <c r="D592" s="5"/>
      <c r="E592" s="5"/>
      <c r="F592" s="5"/>
      <c r="G592" s="5"/>
      <c r="H592" s="5"/>
      <c r="I592" s="5"/>
      <c r="J592" s="5"/>
      <c r="K592" s="5"/>
      <c r="L592" s="5"/>
      <c r="M592" s="5"/>
      <c r="N592"/>
      <c r="O592"/>
      <c r="P592"/>
      <c r="Q592"/>
      <c r="R592" s="54"/>
      <c r="T592" s="93">
        <f t="shared" si="22"/>
        <v>0</v>
      </c>
      <c r="U592" s="96">
        <f t="shared" si="24"/>
        <v>-2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/>
      <c r="AM592" s="5"/>
      <c r="AN592" s="5"/>
      <c r="AQ592" s="5"/>
      <c r="AS592" s="5"/>
      <c r="AT592" s="5"/>
      <c r="AU592" s="5"/>
      <c r="AV592" s="5"/>
      <c r="AW592" s="5"/>
      <c r="BB592" s="55">
        <v>0.40486111111117801</v>
      </c>
    </row>
    <row r="593" spans="2:54" x14ac:dyDescent="0.25">
      <c r="B593" s="5"/>
      <c r="C593" s="5"/>
      <c r="D593" s="5"/>
      <c r="E593" s="5"/>
      <c r="F593" s="5"/>
      <c r="G593" s="5"/>
      <c r="H593" s="5"/>
      <c r="I593" s="5"/>
      <c r="J593" s="5"/>
      <c r="K593" s="5"/>
      <c r="L593" s="5"/>
      <c r="M593" s="5"/>
      <c r="N593"/>
      <c r="O593"/>
      <c r="P593"/>
      <c r="Q593"/>
      <c r="R593" s="54"/>
      <c r="T593" s="93">
        <f t="shared" si="22"/>
        <v>0</v>
      </c>
      <c r="U593" s="96">
        <f t="shared" si="24"/>
        <v>-2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/>
      <c r="AM593" s="5"/>
      <c r="AN593" s="5"/>
      <c r="AQ593" s="5"/>
      <c r="AS593" s="5"/>
      <c r="AT593" s="5"/>
      <c r="AU593" s="5"/>
      <c r="AV593" s="5"/>
      <c r="AW593" s="5"/>
      <c r="BB593" s="55">
        <v>0.405555555555623</v>
      </c>
    </row>
    <row r="594" spans="2:54" x14ac:dyDescent="0.25">
      <c r="B594" s="5"/>
      <c r="C594" s="5"/>
      <c r="D594" s="5"/>
      <c r="E594" s="5"/>
      <c r="F594" s="5"/>
      <c r="G594" s="5"/>
      <c r="H594" s="5"/>
      <c r="I594" s="5"/>
      <c r="J594" s="5"/>
      <c r="K594" s="5"/>
      <c r="L594" s="5"/>
      <c r="M594" s="5"/>
      <c r="N594"/>
      <c r="O594"/>
      <c r="P594"/>
      <c r="Q594"/>
      <c r="R594" s="54"/>
      <c r="T594" s="93">
        <f t="shared" si="22"/>
        <v>0</v>
      </c>
      <c r="U594" s="96">
        <f t="shared" si="24"/>
        <v>-2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/>
      <c r="AM594" s="5"/>
      <c r="AN594" s="5"/>
      <c r="AQ594" s="5"/>
      <c r="AS594" s="5"/>
      <c r="AT594" s="5"/>
      <c r="AU594" s="5"/>
      <c r="AV594" s="5"/>
      <c r="AW594" s="5"/>
      <c r="BB594" s="55">
        <v>0.406250000000068</v>
      </c>
    </row>
    <row r="595" spans="2:54" x14ac:dyDescent="0.25">
      <c r="B595" s="5"/>
      <c r="C595" s="5"/>
      <c r="D595" s="5"/>
      <c r="E595" s="5"/>
      <c r="F595" s="5"/>
      <c r="G595" s="5"/>
      <c r="H595" s="5"/>
      <c r="I595" s="5"/>
      <c r="J595" s="5"/>
      <c r="K595" s="5"/>
      <c r="L595" s="5"/>
      <c r="M595" s="5"/>
      <c r="N595"/>
      <c r="O595"/>
      <c r="P595"/>
      <c r="Q595"/>
      <c r="R595" s="54"/>
      <c r="T595" s="93">
        <f t="shared" si="22"/>
        <v>0</v>
      </c>
      <c r="U595" s="96">
        <f t="shared" si="24"/>
        <v>-2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/>
      <c r="AM595" s="5"/>
      <c r="AN595" s="5"/>
      <c r="AQ595" s="5"/>
      <c r="AS595" s="5"/>
      <c r="AT595" s="5"/>
      <c r="AU595" s="5"/>
      <c r="AV595" s="5"/>
      <c r="AW595" s="5"/>
      <c r="BB595" s="55">
        <v>0.406944444444513</v>
      </c>
    </row>
    <row r="596" spans="2:54" x14ac:dyDescent="0.25">
      <c r="B596" s="5"/>
      <c r="C596" s="5"/>
      <c r="D596" s="5"/>
      <c r="E596" s="5"/>
      <c r="F596" s="5"/>
      <c r="G596" s="5"/>
      <c r="H596" s="5"/>
      <c r="I596" s="5"/>
      <c r="J596" s="5"/>
      <c r="K596" s="5"/>
      <c r="L596" s="5"/>
      <c r="M596" s="5"/>
      <c r="N596"/>
      <c r="O596"/>
      <c r="P596"/>
      <c r="Q596"/>
      <c r="R596" s="54"/>
      <c r="T596" s="93">
        <f t="shared" si="22"/>
        <v>0</v>
      </c>
      <c r="U596" s="96">
        <f t="shared" si="24"/>
        <v>-2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/>
      <c r="AM596" s="5"/>
      <c r="AN596" s="5"/>
      <c r="AQ596" s="5"/>
      <c r="AS596" s="5"/>
      <c r="AT596" s="5"/>
      <c r="AU596" s="5"/>
      <c r="AV596" s="5"/>
      <c r="AW596" s="5"/>
      <c r="BB596" s="55">
        <v>0.407638888888958</v>
      </c>
    </row>
    <row r="597" spans="2:54" x14ac:dyDescent="0.25">
      <c r="B597" s="5"/>
      <c r="C597" s="5"/>
      <c r="D597" s="5"/>
      <c r="E597" s="5"/>
      <c r="F597" s="5"/>
      <c r="G597" s="5"/>
      <c r="H597" s="5"/>
      <c r="I597" s="5"/>
      <c r="J597" s="5"/>
      <c r="K597" s="5"/>
      <c r="L597" s="5"/>
      <c r="M597" s="5"/>
      <c r="N597"/>
      <c r="O597"/>
      <c r="P597"/>
      <c r="Q597"/>
      <c r="R597" s="54"/>
      <c r="T597" s="93">
        <f t="shared" si="22"/>
        <v>0</v>
      </c>
      <c r="U597" s="96">
        <f t="shared" si="24"/>
        <v>-2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/>
      <c r="AM597" s="5"/>
      <c r="AN597" s="5"/>
      <c r="AQ597" s="5"/>
      <c r="AS597" s="5"/>
      <c r="AT597" s="5"/>
      <c r="AU597" s="5"/>
      <c r="AV597" s="5"/>
      <c r="AW597" s="5"/>
      <c r="BB597" s="55">
        <v>0.40833333333340299</v>
      </c>
    </row>
    <row r="598" spans="2:54" x14ac:dyDescent="0.25">
      <c r="B598" s="5"/>
      <c r="C598" s="5"/>
      <c r="D598" s="5"/>
      <c r="E598" s="5"/>
      <c r="F598" s="5"/>
      <c r="G598" s="5"/>
      <c r="H598" s="5"/>
      <c r="I598" s="5"/>
      <c r="J598" s="5"/>
      <c r="K598" s="5"/>
      <c r="L598" s="5"/>
      <c r="M598" s="5"/>
      <c r="N598"/>
      <c r="O598"/>
      <c r="P598"/>
      <c r="Q598"/>
      <c r="R598" s="54"/>
      <c r="T598" s="93">
        <f t="shared" si="22"/>
        <v>0</v>
      </c>
      <c r="U598" s="96">
        <f t="shared" si="24"/>
        <v>-2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/>
      <c r="AM598" s="5"/>
      <c r="AN598" s="5"/>
      <c r="AQ598" s="5"/>
      <c r="AS598" s="5"/>
      <c r="AT598" s="5"/>
      <c r="AU598" s="5"/>
      <c r="AV598" s="5"/>
      <c r="AW598" s="5"/>
      <c r="BB598" s="55">
        <v>0.40902777777784799</v>
      </c>
    </row>
    <row r="599" spans="2:54" x14ac:dyDescent="0.25">
      <c r="B599" s="5"/>
      <c r="C599" s="5"/>
      <c r="D599" s="5"/>
      <c r="E599" s="5"/>
      <c r="F599" s="5"/>
      <c r="G599" s="5"/>
      <c r="H599" s="5"/>
      <c r="I599" s="5"/>
      <c r="J599" s="5"/>
      <c r="K599" s="5"/>
      <c r="L599" s="5"/>
      <c r="M599" s="5"/>
      <c r="N599"/>
      <c r="O599"/>
      <c r="P599"/>
      <c r="Q599"/>
      <c r="R599" s="54"/>
      <c r="T599" s="93">
        <f t="shared" si="22"/>
        <v>0</v>
      </c>
      <c r="U599" s="96">
        <f t="shared" si="24"/>
        <v>-2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/>
      <c r="AM599" s="5"/>
      <c r="AN599" s="5"/>
      <c r="AQ599" s="5"/>
      <c r="AS599" s="5"/>
      <c r="AT599" s="5"/>
      <c r="AU599" s="5"/>
      <c r="AV599" s="5"/>
      <c r="AW599" s="5"/>
      <c r="BB599" s="55">
        <v>0.40972222222229299</v>
      </c>
    </row>
    <row r="600" spans="2:54" x14ac:dyDescent="0.25">
      <c r="B600" s="5"/>
      <c r="C600" s="5"/>
      <c r="D600" s="5"/>
      <c r="E600" s="5"/>
      <c r="F600" s="5"/>
      <c r="G600" s="5"/>
      <c r="H600" s="5"/>
      <c r="I600" s="5"/>
      <c r="J600" s="5"/>
      <c r="K600" s="5"/>
      <c r="L600" s="5"/>
      <c r="M600" s="5"/>
      <c r="N600"/>
      <c r="O600"/>
      <c r="P600"/>
      <c r="Q600"/>
      <c r="R600" s="54"/>
      <c r="T600" s="93">
        <f t="shared" si="22"/>
        <v>0</v>
      </c>
      <c r="U600" s="96">
        <f t="shared" si="24"/>
        <v>-2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/>
      <c r="AM600" s="5"/>
      <c r="AN600" s="5"/>
      <c r="AQ600" s="5"/>
      <c r="AS600" s="5"/>
      <c r="AT600" s="5"/>
      <c r="AU600" s="5"/>
      <c r="AV600" s="5"/>
      <c r="AW600" s="5"/>
      <c r="BB600" s="55">
        <v>0.41041666666673798</v>
      </c>
    </row>
    <row r="601" spans="2:54" x14ac:dyDescent="0.25">
      <c r="B601" s="5"/>
      <c r="C601" s="5"/>
      <c r="D601" s="5"/>
      <c r="E601" s="5"/>
      <c r="F601" s="5"/>
      <c r="G601" s="5"/>
      <c r="H601" s="5"/>
      <c r="I601" s="5"/>
      <c r="J601" s="5"/>
      <c r="K601" s="5"/>
      <c r="L601" s="5"/>
      <c r="M601" s="5"/>
      <c r="N601"/>
      <c r="O601"/>
      <c r="P601"/>
      <c r="Q601"/>
      <c r="R601" s="54"/>
      <c r="T601" s="93">
        <f t="shared" si="22"/>
        <v>0</v>
      </c>
      <c r="U601" s="96">
        <f t="shared" si="24"/>
        <v>-2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/>
      <c r="AM601" s="5"/>
      <c r="AN601" s="5"/>
      <c r="AQ601" s="5"/>
      <c r="AS601" s="5"/>
      <c r="AT601" s="5"/>
      <c r="AU601" s="5"/>
      <c r="AV601" s="5"/>
      <c r="AW601" s="5"/>
      <c r="BB601" s="55">
        <v>0.41111111111118298</v>
      </c>
    </row>
    <row r="602" spans="2:54" x14ac:dyDescent="0.25">
      <c r="B602" s="5"/>
      <c r="C602" s="5"/>
      <c r="D602" s="5"/>
      <c r="E602" s="5"/>
      <c r="F602" s="5"/>
      <c r="G602" s="5"/>
      <c r="H602" s="5"/>
      <c r="I602" s="5"/>
      <c r="J602" s="5"/>
      <c r="K602" s="5"/>
      <c r="L602" s="5"/>
      <c r="M602" s="5"/>
      <c r="N602"/>
      <c r="O602"/>
      <c r="P602"/>
      <c r="Q602"/>
      <c r="R602" s="54"/>
      <c r="T602" s="93">
        <f t="shared" si="22"/>
        <v>0</v>
      </c>
      <c r="U602" s="96">
        <f t="shared" si="24"/>
        <v>-2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/>
      <c r="AM602" s="5"/>
      <c r="AN602" s="5"/>
      <c r="AQ602" s="5"/>
      <c r="AS602" s="5"/>
      <c r="AT602" s="5"/>
      <c r="AU602" s="5"/>
      <c r="AV602" s="5"/>
      <c r="AW602" s="5"/>
      <c r="BB602" s="55">
        <v>0.41180555555562798</v>
      </c>
    </row>
    <row r="603" spans="2:54" x14ac:dyDescent="0.25">
      <c r="B603" s="5"/>
      <c r="C603" s="5"/>
      <c r="D603" s="5"/>
      <c r="E603" s="5"/>
      <c r="F603" s="5"/>
      <c r="G603" s="5"/>
      <c r="H603" s="5"/>
      <c r="I603" s="5"/>
      <c r="J603" s="5"/>
      <c r="K603" s="5"/>
      <c r="L603" s="5"/>
      <c r="M603" s="5"/>
      <c r="N603"/>
      <c r="O603"/>
      <c r="P603"/>
      <c r="Q603"/>
      <c r="R603" s="54"/>
      <c r="T603" s="93">
        <f t="shared" si="22"/>
        <v>0</v>
      </c>
      <c r="U603" s="96">
        <f t="shared" si="24"/>
        <v>-2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/>
      <c r="AM603" s="5"/>
      <c r="AN603" s="5"/>
      <c r="AQ603" s="5"/>
      <c r="AS603" s="5"/>
      <c r="AT603" s="5"/>
      <c r="AU603" s="5"/>
      <c r="AV603" s="5"/>
      <c r="AW603" s="5"/>
      <c r="BB603" s="55">
        <v>0.41250000000007297</v>
      </c>
    </row>
    <row r="604" spans="2:54" x14ac:dyDescent="0.25">
      <c r="B604" s="5"/>
      <c r="C604" s="5"/>
      <c r="D604" s="5"/>
      <c r="E604" s="5"/>
      <c r="F604" s="5"/>
      <c r="G604" s="5"/>
      <c r="H604" s="5"/>
      <c r="I604" s="5"/>
      <c r="J604" s="5"/>
      <c r="K604" s="5"/>
      <c r="L604" s="5"/>
      <c r="M604" s="5"/>
      <c r="N604"/>
      <c r="O604"/>
      <c r="P604"/>
      <c r="Q604"/>
      <c r="R604" s="54"/>
      <c r="T604" s="93">
        <f t="shared" si="22"/>
        <v>0</v>
      </c>
      <c r="U604" s="96">
        <f t="shared" si="24"/>
        <v>-2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/>
      <c r="AM604" s="5"/>
      <c r="AN604" s="5"/>
      <c r="AQ604" s="5"/>
      <c r="AS604" s="5"/>
      <c r="AT604" s="5"/>
      <c r="AU604" s="5"/>
      <c r="AV604" s="5"/>
      <c r="AW604" s="5"/>
      <c r="BB604" s="55">
        <v>0.41319444444451803</v>
      </c>
    </row>
    <row r="605" spans="2:54" x14ac:dyDescent="0.25">
      <c r="B605" s="5"/>
      <c r="C605" s="5"/>
      <c r="D605" s="5"/>
      <c r="E605" s="5"/>
      <c r="F605" s="5"/>
      <c r="G605" s="5"/>
      <c r="H605" s="5"/>
      <c r="I605" s="5"/>
      <c r="J605" s="5"/>
      <c r="K605" s="5"/>
      <c r="L605" s="5"/>
      <c r="M605" s="5"/>
      <c r="N605"/>
      <c r="O605"/>
      <c r="P605"/>
      <c r="Q605"/>
      <c r="R605" s="54"/>
      <c r="T605" s="93">
        <f t="shared" si="22"/>
        <v>0</v>
      </c>
      <c r="U605" s="96">
        <f t="shared" si="24"/>
        <v>-2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/>
      <c r="AM605" s="5"/>
      <c r="AN605" s="5"/>
      <c r="AQ605" s="5"/>
      <c r="AS605" s="5"/>
      <c r="AT605" s="5"/>
      <c r="AU605" s="5"/>
      <c r="AV605" s="5"/>
      <c r="AW605" s="5"/>
      <c r="BB605" s="55">
        <v>0.41388888888896302</v>
      </c>
    </row>
    <row r="606" spans="2:54" x14ac:dyDescent="0.25">
      <c r="B606" s="5"/>
      <c r="C606" s="5"/>
      <c r="D606" s="5"/>
      <c r="E606" s="5"/>
      <c r="F606" s="5"/>
      <c r="G606" s="5"/>
      <c r="H606" s="5"/>
      <c r="I606" s="5"/>
      <c r="J606" s="5"/>
      <c r="K606" s="5"/>
      <c r="L606" s="5"/>
      <c r="M606" s="5"/>
      <c r="N606"/>
      <c r="O606"/>
      <c r="P606"/>
      <c r="Q606"/>
      <c r="R606" s="54"/>
      <c r="T606" s="93">
        <f t="shared" si="22"/>
        <v>0</v>
      </c>
      <c r="U606" s="96">
        <f t="shared" si="24"/>
        <v>-2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/>
      <c r="AM606" s="5"/>
      <c r="AN606" s="5"/>
      <c r="AQ606" s="5"/>
      <c r="AS606" s="5"/>
      <c r="AT606" s="5"/>
      <c r="AU606" s="5"/>
      <c r="AV606" s="5"/>
      <c r="AW606" s="5"/>
      <c r="BB606" s="55">
        <v>0.41458333333340802</v>
      </c>
    </row>
    <row r="607" spans="2:54" x14ac:dyDescent="0.25">
      <c r="B607" s="5"/>
      <c r="C607" s="5"/>
      <c r="D607" s="5"/>
      <c r="E607" s="5"/>
      <c r="F607" s="5"/>
      <c r="G607" s="5"/>
      <c r="H607" s="5"/>
      <c r="I607" s="5"/>
      <c r="J607" s="5"/>
      <c r="K607" s="5"/>
      <c r="L607" s="5"/>
      <c r="M607" s="5"/>
      <c r="N607"/>
      <c r="O607"/>
      <c r="P607"/>
      <c r="Q607"/>
      <c r="R607" s="54"/>
      <c r="T607" s="93">
        <f t="shared" si="22"/>
        <v>0</v>
      </c>
      <c r="U607" s="96">
        <f t="shared" si="24"/>
        <v>-2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/>
      <c r="AM607" s="5"/>
      <c r="AN607" s="5"/>
      <c r="AQ607" s="5"/>
      <c r="AS607" s="5"/>
      <c r="AT607" s="5"/>
      <c r="AU607" s="5"/>
      <c r="AV607" s="5"/>
      <c r="AW607" s="5"/>
      <c r="BB607" s="55">
        <v>0.41527777777785302</v>
      </c>
    </row>
    <row r="608" spans="2:54" x14ac:dyDescent="0.25">
      <c r="B608" s="5"/>
      <c r="C608" s="5"/>
      <c r="D608" s="5"/>
      <c r="E608" s="5"/>
      <c r="F608" s="5"/>
      <c r="G608" s="5"/>
      <c r="H608" s="5"/>
      <c r="I608" s="5"/>
      <c r="J608" s="5"/>
      <c r="K608" s="5"/>
      <c r="L608" s="5"/>
      <c r="M608" s="5"/>
      <c r="N608"/>
      <c r="O608"/>
      <c r="P608"/>
      <c r="Q608"/>
      <c r="R608" s="54"/>
      <c r="T608" s="93">
        <f t="shared" si="22"/>
        <v>0</v>
      </c>
      <c r="U608" s="96">
        <f t="shared" si="24"/>
        <v>-2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/>
      <c r="AM608" s="5"/>
      <c r="AN608" s="5"/>
      <c r="AQ608" s="5"/>
      <c r="AS608" s="5"/>
      <c r="AT608" s="5"/>
      <c r="AU608" s="5"/>
      <c r="AV608" s="5"/>
      <c r="AW608" s="5"/>
      <c r="BB608" s="55">
        <v>0.41597222222229802</v>
      </c>
    </row>
    <row r="609" spans="2:54" x14ac:dyDescent="0.25">
      <c r="B609" s="5"/>
      <c r="C609" s="5"/>
      <c r="D609" s="5"/>
      <c r="E609" s="5"/>
      <c r="F609" s="5"/>
      <c r="G609" s="5"/>
      <c r="H609" s="5"/>
      <c r="I609" s="5"/>
      <c r="J609" s="5"/>
      <c r="K609" s="5"/>
      <c r="L609" s="5"/>
      <c r="M609" s="5"/>
      <c r="N609"/>
      <c r="O609"/>
      <c r="P609"/>
      <c r="Q609"/>
      <c r="R609" s="54"/>
      <c r="T609" s="93">
        <f t="shared" si="22"/>
        <v>0</v>
      </c>
      <c r="U609" s="96">
        <f t="shared" si="24"/>
        <v>-2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/>
      <c r="AM609" s="5"/>
      <c r="AN609" s="5"/>
      <c r="AQ609" s="5"/>
      <c r="AS609" s="5"/>
      <c r="AT609" s="5"/>
      <c r="AU609" s="5"/>
      <c r="AV609" s="5"/>
      <c r="AW609" s="5"/>
      <c r="BB609" s="55">
        <v>0.41666666666674301</v>
      </c>
    </row>
    <row r="610" spans="2:54" x14ac:dyDescent="0.25">
      <c r="B610" s="5"/>
      <c r="C610" s="5"/>
      <c r="D610" s="5"/>
      <c r="E610" s="5"/>
      <c r="F610" s="5"/>
      <c r="G610" s="5"/>
      <c r="H610" s="5"/>
      <c r="I610" s="5"/>
      <c r="J610" s="5"/>
      <c r="K610" s="5"/>
      <c r="L610" s="5"/>
      <c r="M610" s="5"/>
      <c r="N610"/>
      <c r="O610"/>
      <c r="P610"/>
      <c r="Q610"/>
      <c r="R610" s="54"/>
      <c r="T610" s="93">
        <f t="shared" si="22"/>
        <v>0</v>
      </c>
      <c r="U610" s="96">
        <f t="shared" si="24"/>
        <v>-2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/>
      <c r="AM610" s="5"/>
      <c r="AN610" s="5"/>
      <c r="AQ610" s="5"/>
      <c r="AS610" s="5"/>
      <c r="AT610" s="5"/>
      <c r="AU610" s="5"/>
      <c r="AV610" s="5"/>
      <c r="AW610" s="5"/>
      <c r="BB610" s="55">
        <v>0.41736111111118801</v>
      </c>
    </row>
    <row r="611" spans="2:54" x14ac:dyDescent="0.25">
      <c r="B611" s="5"/>
      <c r="C611" s="5"/>
      <c r="D611" s="5"/>
      <c r="E611" s="5"/>
      <c r="F611" s="5"/>
      <c r="G611" s="5"/>
      <c r="H611" s="5"/>
      <c r="I611" s="5"/>
      <c r="J611" s="5"/>
      <c r="K611" s="5"/>
      <c r="L611" s="5"/>
      <c r="M611" s="5"/>
      <c r="N611"/>
      <c r="O611"/>
      <c r="P611"/>
      <c r="Q611"/>
      <c r="R611" s="54"/>
      <c r="T611" s="93">
        <f t="shared" si="22"/>
        <v>0</v>
      </c>
      <c r="U611" s="96">
        <f t="shared" si="24"/>
        <v>-2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/>
      <c r="AM611" s="5"/>
      <c r="AN611" s="5"/>
      <c r="AQ611" s="5"/>
      <c r="AS611" s="5"/>
      <c r="AT611" s="5"/>
      <c r="AU611" s="5"/>
      <c r="AV611" s="5"/>
      <c r="AW611" s="5"/>
      <c r="BB611" s="55">
        <v>0.41805555555563301</v>
      </c>
    </row>
    <row r="612" spans="2:54" x14ac:dyDescent="0.25">
      <c r="B612" s="5"/>
      <c r="C612" s="5"/>
      <c r="D612" s="5"/>
      <c r="E612" s="5"/>
      <c r="F612" s="5"/>
      <c r="G612" s="5"/>
      <c r="H612" s="5"/>
      <c r="I612" s="5"/>
      <c r="J612" s="5"/>
      <c r="K612" s="5"/>
      <c r="L612" s="5"/>
      <c r="M612" s="5"/>
      <c r="N612"/>
      <c r="O612"/>
      <c r="P612"/>
      <c r="Q612"/>
      <c r="R612" s="54"/>
      <c r="T612" s="93">
        <f t="shared" si="22"/>
        <v>0</v>
      </c>
      <c r="U612" s="96">
        <f t="shared" si="24"/>
        <v>-2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/>
      <c r="AM612" s="5"/>
      <c r="AN612" s="5"/>
      <c r="AQ612" s="5"/>
      <c r="AS612" s="5"/>
      <c r="AT612" s="5"/>
      <c r="AU612" s="5"/>
      <c r="AV612" s="5"/>
      <c r="AW612" s="5"/>
      <c r="BB612" s="55">
        <v>0.418750000000078</v>
      </c>
    </row>
    <row r="613" spans="2:54" s="6" customFormat="1" x14ac:dyDescent="0.25">
      <c r="B613" s="5"/>
      <c r="C613" s="5"/>
      <c r="D613" s="5"/>
      <c r="E613" s="5"/>
      <c r="F613" s="5"/>
      <c r="G613" s="5"/>
      <c r="H613" s="5"/>
      <c r="I613" s="5"/>
      <c r="J613" s="5"/>
      <c r="K613" s="5"/>
      <c r="L613" s="5"/>
      <c r="M613" s="5"/>
      <c r="N613"/>
      <c r="O613"/>
      <c r="P613"/>
      <c r="Q613"/>
      <c r="R613" s="54"/>
      <c r="S613"/>
      <c r="T613" s="93">
        <f t="shared" si="22"/>
        <v>0</v>
      </c>
      <c r="U613" s="96">
        <f t="shared" si="24"/>
        <v>-2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/>
      <c r="AM613" s="5"/>
      <c r="AN613" s="5"/>
      <c r="AO613" s="5"/>
      <c r="AP613" s="5"/>
      <c r="AQ613" s="5"/>
      <c r="AR613" s="5"/>
      <c r="AS613" s="5"/>
      <c r="AT613" s="5"/>
      <c r="AU613" s="5"/>
      <c r="AV613" s="5"/>
      <c r="AW613" s="5"/>
      <c r="AX613"/>
      <c r="AY613"/>
      <c r="AZ613"/>
      <c r="BA613"/>
      <c r="BB613" s="55">
        <v>0.419444444444523</v>
      </c>
    </row>
    <row r="614" spans="2:54" s="6" customFormat="1" x14ac:dyDescent="0.25">
      <c r="B614" s="5"/>
      <c r="C614" s="5"/>
      <c r="D614" s="5"/>
      <c r="E614" s="5"/>
      <c r="F614" s="5"/>
      <c r="G614" s="5"/>
      <c r="H614" s="5"/>
      <c r="I614" s="5"/>
      <c r="J614" s="5"/>
      <c r="K614" s="5"/>
      <c r="L614" s="5"/>
      <c r="M614" s="5"/>
      <c r="N614"/>
      <c r="O614"/>
      <c r="P614"/>
      <c r="Q614"/>
      <c r="R614" s="54"/>
      <c r="S614"/>
      <c r="T614" s="93">
        <f t="shared" si="22"/>
        <v>0</v>
      </c>
      <c r="U614" s="96">
        <f t="shared" si="24"/>
        <v>-2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/>
      <c r="AM614" s="5"/>
      <c r="AN614" s="5"/>
      <c r="AO614" s="5"/>
      <c r="AP614" s="5"/>
      <c r="AQ614" s="5"/>
      <c r="AR614" s="5"/>
      <c r="AS614" s="5"/>
      <c r="AT614" s="5"/>
      <c r="AU614" s="5"/>
      <c r="AV614" s="5"/>
      <c r="AW614" s="5"/>
      <c r="AX614"/>
      <c r="AY614"/>
      <c r="AZ614"/>
      <c r="BA614"/>
      <c r="BB614" s="55">
        <v>0.420138888888968</v>
      </c>
    </row>
    <row r="615" spans="2:54" s="6" customFormat="1" x14ac:dyDescent="0.25">
      <c r="B615" s="5"/>
      <c r="C615" s="5"/>
      <c r="D615" s="5"/>
      <c r="E615" s="5"/>
      <c r="F615" s="5"/>
      <c r="G615" s="5"/>
      <c r="H615" s="5"/>
      <c r="I615" s="5"/>
      <c r="J615" s="5"/>
      <c r="K615" s="5"/>
      <c r="L615" s="5"/>
      <c r="M615" s="5"/>
      <c r="N615"/>
      <c r="O615"/>
      <c r="P615"/>
      <c r="Q615"/>
      <c r="R615" s="54"/>
      <c r="S615"/>
      <c r="T615" s="93">
        <f t="shared" si="22"/>
        <v>0</v>
      </c>
      <c r="U615" s="96">
        <f t="shared" si="24"/>
        <v>-2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/>
      <c r="AM615" s="5"/>
      <c r="AN615" s="5"/>
      <c r="AO615" s="5"/>
      <c r="AP615" s="5"/>
      <c r="AQ615" s="5"/>
      <c r="AR615" s="5"/>
      <c r="AS615" s="5"/>
      <c r="AT615" s="5"/>
      <c r="AU615" s="5"/>
      <c r="AV615" s="5"/>
      <c r="AW615" s="5"/>
      <c r="AX615"/>
      <c r="AY615"/>
      <c r="AZ615"/>
      <c r="BA615"/>
      <c r="BB615" s="55">
        <v>0.420833333333413</v>
      </c>
    </row>
    <row r="616" spans="2:54" s="6" customFormat="1" x14ac:dyDescent="0.25">
      <c r="B616" s="5"/>
      <c r="C616" s="5"/>
      <c r="D616" s="5"/>
      <c r="E616" s="5"/>
      <c r="F616" s="5"/>
      <c r="G616" s="5"/>
      <c r="H616" s="5"/>
      <c r="I616" s="5"/>
      <c r="J616" s="5"/>
      <c r="K616" s="5"/>
      <c r="L616" s="5"/>
      <c r="M616" s="5"/>
      <c r="N616"/>
      <c r="O616"/>
      <c r="P616"/>
      <c r="Q616"/>
      <c r="R616" s="54"/>
      <c r="S616"/>
      <c r="T616" s="93">
        <f t="shared" si="22"/>
        <v>0</v>
      </c>
      <c r="U616" s="96">
        <f t="shared" si="24"/>
        <v>-2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/>
      <c r="AM616" s="5"/>
      <c r="AN616" s="5"/>
      <c r="AO616" s="5"/>
      <c r="AP616" s="5"/>
      <c r="AQ616" s="5"/>
      <c r="AR616" s="5"/>
      <c r="AS616" s="5"/>
      <c r="AT616" s="5"/>
      <c r="AU616" s="5"/>
      <c r="AV616" s="5"/>
      <c r="AW616" s="5"/>
      <c r="AX616"/>
      <c r="AY616"/>
      <c r="AZ616"/>
      <c r="BA616"/>
      <c r="BB616" s="55">
        <v>0.42152777777785799</v>
      </c>
    </row>
    <row r="617" spans="2:54" s="6" customFormat="1" x14ac:dyDescent="0.25">
      <c r="B617" s="5"/>
      <c r="C617" s="5"/>
      <c r="D617" s="5"/>
      <c r="E617" s="5"/>
      <c r="F617" s="5"/>
      <c r="G617" s="5"/>
      <c r="H617" s="5"/>
      <c r="I617" s="5"/>
      <c r="J617" s="5"/>
      <c r="K617" s="5"/>
      <c r="L617" s="5"/>
      <c r="M617" s="5"/>
      <c r="N617"/>
      <c r="O617"/>
      <c r="P617"/>
      <c r="Q617"/>
      <c r="R617" s="54"/>
      <c r="S617"/>
      <c r="T617" s="93">
        <f t="shared" si="22"/>
        <v>0</v>
      </c>
      <c r="U617" s="96">
        <f t="shared" si="24"/>
        <v>-2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/>
      <c r="AM617" s="5"/>
      <c r="AN617" s="5"/>
      <c r="AO617" s="5"/>
      <c r="AP617" s="5"/>
      <c r="AQ617" s="5"/>
      <c r="AR617" s="5"/>
      <c r="AS617" s="5"/>
      <c r="AT617" s="5"/>
      <c r="AU617" s="5"/>
      <c r="AV617" s="5"/>
      <c r="AW617" s="5"/>
      <c r="AX617"/>
      <c r="AY617"/>
      <c r="AZ617"/>
      <c r="BA617"/>
      <c r="BB617" s="55">
        <v>0.42222222222230299</v>
      </c>
    </row>
    <row r="618" spans="2:54" s="6" customFormat="1" x14ac:dyDescent="0.25">
      <c r="B618" s="5"/>
      <c r="C618" s="5"/>
      <c r="D618" s="5"/>
      <c r="E618" s="5"/>
      <c r="F618" s="5"/>
      <c r="G618" s="5"/>
      <c r="H618" s="5"/>
      <c r="I618" s="5"/>
      <c r="J618" s="5"/>
      <c r="K618" s="5"/>
      <c r="L618" s="5"/>
      <c r="M618" s="5"/>
      <c r="N618"/>
      <c r="O618"/>
      <c r="P618"/>
      <c r="Q618"/>
      <c r="R618" s="54"/>
      <c r="S618"/>
      <c r="T618" s="93">
        <f t="shared" si="22"/>
        <v>0</v>
      </c>
      <c r="U618" s="96">
        <f t="shared" si="24"/>
        <v>-2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/>
      <c r="AM618" s="5"/>
      <c r="AN618" s="5"/>
      <c r="AO618" s="5"/>
      <c r="AP618" s="5"/>
      <c r="AQ618" s="5"/>
      <c r="AR618" s="5"/>
      <c r="AS618" s="5"/>
      <c r="AT618" s="5"/>
      <c r="AU618" s="5"/>
      <c r="AV618" s="5"/>
      <c r="AW618" s="5"/>
      <c r="AX618"/>
      <c r="AY618"/>
      <c r="AZ618"/>
      <c r="BA618"/>
      <c r="BB618" s="55">
        <v>0.42291666666674799</v>
      </c>
    </row>
    <row r="619" spans="2:54" s="6" customFormat="1" x14ac:dyDescent="0.25">
      <c r="B619" s="5"/>
      <c r="C619" s="5"/>
      <c r="D619" s="5"/>
      <c r="E619" s="5"/>
      <c r="F619" s="5"/>
      <c r="G619" s="5"/>
      <c r="H619" s="5"/>
      <c r="I619" s="5"/>
      <c r="J619" s="5"/>
      <c r="K619" s="5"/>
      <c r="L619" s="5"/>
      <c r="M619" s="5"/>
      <c r="N619"/>
      <c r="O619"/>
      <c r="P619"/>
      <c r="Q619"/>
      <c r="R619" s="54"/>
      <c r="S619"/>
      <c r="T619" s="93">
        <f t="shared" si="22"/>
        <v>0</v>
      </c>
      <c r="U619" s="96">
        <f t="shared" si="24"/>
        <v>-2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/>
      <c r="AM619" s="5"/>
      <c r="AN619" s="5"/>
      <c r="AO619" s="5"/>
      <c r="AP619" s="5"/>
      <c r="AQ619" s="5"/>
      <c r="AR619" s="5"/>
      <c r="AS619" s="5"/>
      <c r="AT619" s="5"/>
      <c r="AU619" s="5"/>
      <c r="AV619" s="5"/>
      <c r="AW619" s="5"/>
      <c r="AX619"/>
      <c r="AY619"/>
      <c r="AZ619"/>
      <c r="BA619"/>
      <c r="BB619" s="55">
        <v>0.42361111111119298</v>
      </c>
    </row>
    <row r="620" spans="2:54" s="6" customFormat="1" x14ac:dyDescent="0.25">
      <c r="B620" s="5"/>
      <c r="C620" s="5"/>
      <c r="D620" s="5"/>
      <c r="E620" s="5"/>
      <c r="F620" s="5"/>
      <c r="G620" s="5"/>
      <c r="H620" s="5"/>
      <c r="I620" s="5"/>
      <c r="J620" s="5"/>
      <c r="K620" s="5"/>
      <c r="L620" s="5"/>
      <c r="M620" s="5"/>
      <c r="N620"/>
      <c r="O620"/>
      <c r="P620"/>
      <c r="Q620"/>
      <c r="R620" s="54"/>
      <c r="S620"/>
      <c r="T620" s="93">
        <f t="shared" si="22"/>
        <v>0</v>
      </c>
      <c r="U620" s="96">
        <f t="shared" si="24"/>
        <v>-2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/>
      <c r="AM620" s="5"/>
      <c r="AN620" s="5"/>
      <c r="AO620" s="5"/>
      <c r="AP620" s="5"/>
      <c r="AQ620" s="5"/>
      <c r="AR620" s="5"/>
      <c r="AS620" s="5"/>
      <c r="AT620" s="5"/>
      <c r="AU620" s="5"/>
      <c r="AV620" s="5"/>
      <c r="AW620" s="5"/>
      <c r="AX620"/>
      <c r="AY620"/>
      <c r="AZ620"/>
      <c r="BA620"/>
      <c r="BB620" s="55">
        <v>0.42430555555563798</v>
      </c>
    </row>
    <row r="621" spans="2:54" s="6" customFormat="1" x14ac:dyDescent="0.25">
      <c r="B621" s="5"/>
      <c r="C621" s="5"/>
      <c r="D621" s="5"/>
      <c r="E621" s="5"/>
      <c r="F621" s="5"/>
      <c r="G621" s="5"/>
      <c r="H621" s="5"/>
      <c r="I621" s="5"/>
      <c r="J621" s="5"/>
      <c r="K621" s="5"/>
      <c r="L621" s="5"/>
      <c r="M621" s="5"/>
      <c r="N621"/>
      <c r="O621"/>
      <c r="P621"/>
      <c r="Q621"/>
      <c r="R621" s="54"/>
      <c r="S621"/>
      <c r="T621" s="93">
        <f t="shared" si="22"/>
        <v>0</v>
      </c>
      <c r="U621" s="96">
        <f>(T621-B621)-4</f>
        <v>-4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/>
      <c r="AM621" s="5"/>
      <c r="AN621" s="5"/>
      <c r="AO621" s="5"/>
      <c r="AP621" s="5"/>
      <c r="AQ621" s="5"/>
      <c r="AR621" s="5"/>
      <c r="AS621" s="5"/>
      <c r="AT621" s="5"/>
      <c r="AU621" s="5"/>
      <c r="AV621" s="5"/>
      <c r="AW621" s="5"/>
      <c r="AX621"/>
      <c r="AY621"/>
      <c r="AZ621"/>
      <c r="BA621"/>
      <c r="BB621" s="55">
        <v>0.42500000000008298</v>
      </c>
    </row>
    <row r="622" spans="2:54" s="6" customFormat="1" x14ac:dyDescent="0.25">
      <c r="B622" s="5"/>
      <c r="C622" s="5"/>
      <c r="D622" s="5"/>
      <c r="E622" s="5"/>
      <c r="F622" s="5"/>
      <c r="G622" s="5"/>
      <c r="H622" s="5"/>
      <c r="I622" s="5"/>
      <c r="J622" s="5"/>
      <c r="K622" s="5"/>
      <c r="L622" s="5"/>
      <c r="M622" s="5"/>
      <c r="N622"/>
      <c r="O622"/>
      <c r="P622"/>
      <c r="Q622"/>
      <c r="R622" s="54"/>
      <c r="S622"/>
      <c r="T622" s="93">
        <f t="shared" si="22"/>
        <v>0</v>
      </c>
      <c r="U622" s="96">
        <f t="shared" ref="U622:U655" si="26">(T622-B622)-4</f>
        <v>-4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/>
      <c r="AM622" s="5"/>
      <c r="AN622" s="5"/>
      <c r="AO622" s="5"/>
      <c r="AP622" s="5"/>
      <c r="AQ622" s="5"/>
      <c r="AR622" s="5"/>
      <c r="AS622" s="5"/>
      <c r="AT622" s="5"/>
      <c r="AU622" s="5"/>
      <c r="AV622" s="5"/>
      <c r="AW622" s="5"/>
      <c r="AX622"/>
      <c r="AY622"/>
      <c r="AZ622"/>
      <c r="BA622"/>
      <c r="BB622" s="55">
        <v>0.42569444444452798</v>
      </c>
    </row>
    <row r="623" spans="2:54" s="6" customFormat="1" x14ac:dyDescent="0.25">
      <c r="B623" s="5"/>
      <c r="C623" s="5"/>
      <c r="D623" s="5"/>
      <c r="E623" s="5"/>
      <c r="F623" s="5"/>
      <c r="G623" s="5"/>
      <c r="H623" s="5"/>
      <c r="I623" s="5"/>
      <c r="J623" s="5"/>
      <c r="K623" s="5"/>
      <c r="L623" s="5"/>
      <c r="M623" s="5"/>
      <c r="N623"/>
      <c r="O623"/>
      <c r="P623"/>
      <c r="Q623"/>
      <c r="R623" s="54"/>
      <c r="S623"/>
      <c r="T623" s="93">
        <f t="shared" si="22"/>
        <v>0</v>
      </c>
      <c r="U623" s="96">
        <f t="shared" si="26"/>
        <v>-4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/>
      <c r="AM623" s="5"/>
      <c r="AN623" s="5"/>
      <c r="AO623" s="5"/>
      <c r="AP623" s="5"/>
      <c r="AQ623" s="5"/>
      <c r="AR623" s="5"/>
      <c r="AS623" s="5"/>
      <c r="AT623" s="5"/>
      <c r="AU623" s="5"/>
      <c r="AV623" s="5"/>
      <c r="AW623" s="5"/>
      <c r="AX623"/>
      <c r="AY623"/>
      <c r="AZ623"/>
      <c r="BA623"/>
      <c r="BB623" s="55">
        <v>0.42638888888897297</v>
      </c>
    </row>
    <row r="624" spans="2:54" s="6" customFormat="1" x14ac:dyDescent="0.25">
      <c r="B624" s="5"/>
      <c r="C624" s="5"/>
      <c r="D624" s="5"/>
      <c r="E624" s="5"/>
      <c r="F624" s="5"/>
      <c r="G624" s="5"/>
      <c r="H624" s="5"/>
      <c r="I624" s="5"/>
      <c r="J624" s="5"/>
      <c r="K624" s="5"/>
      <c r="L624" s="5"/>
      <c r="M624" s="5"/>
      <c r="N624"/>
      <c r="O624"/>
      <c r="P624"/>
      <c r="Q624"/>
      <c r="R624" s="54"/>
      <c r="S624"/>
      <c r="T624" s="93">
        <f t="shared" si="22"/>
        <v>0</v>
      </c>
      <c r="U624" s="96">
        <f t="shared" si="26"/>
        <v>-4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/>
      <c r="AM624" s="5"/>
      <c r="AN624" s="5"/>
      <c r="AO624" s="5"/>
      <c r="AP624" s="5"/>
      <c r="AQ624" s="5"/>
      <c r="AR624" s="5"/>
      <c r="AS624" s="5"/>
      <c r="AT624" s="5"/>
      <c r="AU624" s="5"/>
      <c r="AV624" s="5"/>
      <c r="AW624" s="5"/>
      <c r="AX624"/>
      <c r="AY624"/>
      <c r="AZ624"/>
      <c r="BA624"/>
      <c r="BB624" s="55">
        <v>0.42708333333341802</v>
      </c>
    </row>
    <row r="625" spans="2:54" s="6" customFormat="1" x14ac:dyDescent="0.25">
      <c r="B625" s="5"/>
      <c r="C625" s="5"/>
      <c r="D625" s="5"/>
      <c r="E625" s="5"/>
      <c r="F625" s="5"/>
      <c r="G625" s="5"/>
      <c r="H625" s="5"/>
      <c r="I625" s="5"/>
      <c r="J625" s="5"/>
      <c r="K625" s="5"/>
      <c r="L625" s="5"/>
      <c r="M625" s="5"/>
      <c r="N625"/>
      <c r="O625"/>
      <c r="P625"/>
      <c r="Q625"/>
      <c r="R625" s="54"/>
      <c r="S625"/>
      <c r="T625" s="93">
        <f t="shared" si="22"/>
        <v>0</v>
      </c>
      <c r="U625" s="96">
        <f t="shared" si="26"/>
        <v>-4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/>
      <c r="AM625" s="5"/>
      <c r="AN625" s="5"/>
      <c r="AO625" s="5"/>
      <c r="AP625" s="5"/>
      <c r="AQ625" s="5"/>
      <c r="AR625" s="5"/>
      <c r="AS625" s="5"/>
      <c r="AT625" s="5"/>
      <c r="AU625" s="5"/>
      <c r="AV625" s="5"/>
      <c r="AW625" s="5"/>
      <c r="AX625"/>
      <c r="AY625"/>
      <c r="AZ625"/>
      <c r="BA625"/>
      <c r="BB625" s="55">
        <v>0.42777777777786302</v>
      </c>
    </row>
    <row r="626" spans="2:54" s="6" customFormat="1" x14ac:dyDescent="0.25">
      <c r="B626" s="5"/>
      <c r="C626" s="5"/>
      <c r="D626" s="5"/>
      <c r="E626" s="5"/>
      <c r="F626" s="5"/>
      <c r="G626" s="5"/>
      <c r="H626" s="5"/>
      <c r="I626" s="5"/>
      <c r="J626" s="5"/>
      <c r="K626" s="5"/>
      <c r="L626" s="5"/>
      <c r="M626" s="5"/>
      <c r="N626"/>
      <c r="O626"/>
      <c r="P626"/>
      <c r="Q626"/>
      <c r="R626" s="54"/>
      <c r="S626"/>
      <c r="T626" s="93">
        <f t="shared" ref="T626:T689" si="27">MAX($P626,$Q626)</f>
        <v>0</v>
      </c>
      <c r="U626" s="96">
        <f t="shared" si="26"/>
        <v>-4</v>
      </c>
      <c r="V626" s="92" t="str">
        <f t="shared" si="25"/>
        <v/>
      </c>
      <c r="W626" s="96" t="str">
        <f t="shared" ref="W626:W689" si="28">IF($T626&gt;$B626+1,1,"")</f>
        <v/>
      </c>
      <c r="X626" s="426"/>
      <c r="Y626"/>
      <c r="Z626" s="5"/>
      <c r="AA626"/>
      <c r="AC626" s="375"/>
      <c r="AD626" s="54">
        <v>0.428472222222267</v>
      </c>
      <c r="AL626" s="5"/>
      <c r="AM626" s="5"/>
      <c r="AN626" s="5"/>
      <c r="AO626" s="5"/>
      <c r="AP626" s="5"/>
      <c r="AQ626" s="5"/>
      <c r="AR626" s="5"/>
      <c r="AS626" s="5"/>
      <c r="AT626" s="5"/>
      <c r="AU626" s="5"/>
      <c r="AV626" s="5"/>
      <c r="AW626" s="5"/>
      <c r="AX626"/>
      <c r="AY626"/>
      <c r="AZ626"/>
      <c r="BA626"/>
      <c r="BB626" s="55">
        <v>0.42847222222230802</v>
      </c>
    </row>
    <row r="627" spans="2:54" s="6" customFormat="1" x14ac:dyDescent="0.25">
      <c r="B627" s="5"/>
      <c r="C627" s="5"/>
      <c r="D627" s="5"/>
      <c r="E627" s="5"/>
      <c r="F627" s="5"/>
      <c r="G627" s="5"/>
      <c r="H627" s="5"/>
      <c r="I627" s="5"/>
      <c r="J627" s="5"/>
      <c r="K627" s="5"/>
      <c r="L627" s="5"/>
      <c r="M627" s="5"/>
      <c r="N627"/>
      <c r="O627"/>
      <c r="P627"/>
      <c r="Q627"/>
      <c r="R627" s="54"/>
      <c r="S627"/>
      <c r="T627" s="93">
        <f t="shared" si="27"/>
        <v>0</v>
      </c>
      <c r="U627" s="96">
        <f t="shared" si="26"/>
        <v>-4</v>
      </c>
      <c r="V627" s="92" t="str">
        <f t="shared" si="25"/>
        <v/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/>
      <c r="AM627" s="5"/>
      <c r="AN627" s="5"/>
      <c r="AO627" s="5"/>
      <c r="AP627" s="5"/>
      <c r="AQ627" s="5"/>
      <c r="AR627" s="5"/>
      <c r="AS627" s="5"/>
      <c r="AT627" s="5"/>
      <c r="AU627" s="5"/>
      <c r="AV627" s="5"/>
      <c r="AW627" s="5"/>
      <c r="AX627"/>
      <c r="AY627"/>
      <c r="AZ627"/>
      <c r="BA627"/>
      <c r="BB627" s="55">
        <v>0.42916666666675302</v>
      </c>
    </row>
    <row r="628" spans="2:54" s="6" customFormat="1" x14ac:dyDescent="0.25">
      <c r="B628" s="5"/>
      <c r="C628" s="5"/>
      <c r="D628" s="5"/>
      <c r="E628" s="5"/>
      <c r="F628" s="5"/>
      <c r="G628" s="5"/>
      <c r="H628" s="5"/>
      <c r="I628" s="5"/>
      <c r="J628" s="5"/>
      <c r="K628" s="5"/>
      <c r="L628" s="5"/>
      <c r="M628" s="5"/>
      <c r="N628"/>
      <c r="O628"/>
      <c r="P628"/>
      <c r="Q628"/>
      <c r="R628" s="54"/>
      <c r="S628"/>
      <c r="T628" s="93">
        <f t="shared" si="27"/>
        <v>0</v>
      </c>
      <c r="U628" s="96">
        <f t="shared" si="26"/>
        <v>-4</v>
      </c>
      <c r="V628" s="92" t="str">
        <f t="shared" si="25"/>
        <v/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/>
      <c r="AM628" s="5"/>
      <c r="AN628" s="5"/>
      <c r="AO628" s="5"/>
      <c r="AP628" s="5"/>
      <c r="AQ628" s="5"/>
      <c r="AR628" s="5"/>
      <c r="AS628" s="5"/>
      <c r="AT628" s="5"/>
      <c r="AU628" s="5"/>
      <c r="AV628" s="5"/>
      <c r="AW628" s="5"/>
      <c r="AX628"/>
      <c r="AY628"/>
      <c r="AZ628"/>
      <c r="BA628"/>
      <c r="BB628" s="55">
        <v>0.42986111111119801</v>
      </c>
    </row>
    <row r="629" spans="2:54" s="6" customFormat="1" x14ac:dyDescent="0.25">
      <c r="B629" s="5"/>
      <c r="C629" s="5"/>
      <c r="D629" s="5"/>
      <c r="E629" s="5"/>
      <c r="F629" s="5"/>
      <c r="G629" s="5"/>
      <c r="H629" s="5"/>
      <c r="I629" s="5"/>
      <c r="J629" s="5"/>
      <c r="K629" s="5"/>
      <c r="L629" s="5"/>
      <c r="M629" s="5"/>
      <c r="N629"/>
      <c r="O629"/>
      <c r="P629"/>
      <c r="Q629"/>
      <c r="R629" s="54"/>
      <c r="S629"/>
      <c r="T629" s="93">
        <f t="shared" si="27"/>
        <v>0</v>
      </c>
      <c r="U629" s="96">
        <f t="shared" si="26"/>
        <v>-4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/>
      <c r="AM629" s="5"/>
      <c r="AN629" s="5"/>
      <c r="AO629" s="5"/>
      <c r="AP629" s="5"/>
      <c r="AQ629" s="5"/>
      <c r="AR629" s="5"/>
      <c r="AS629" s="5"/>
      <c r="AT629" s="5"/>
      <c r="AU629" s="5"/>
      <c r="AV629" s="5"/>
      <c r="AW629" s="5"/>
      <c r="AX629"/>
      <c r="AY629"/>
      <c r="AZ629"/>
      <c r="BA629"/>
      <c r="BB629" s="55">
        <v>0.43055555555564301</v>
      </c>
    </row>
    <row r="630" spans="2:54" s="6" customFormat="1" x14ac:dyDescent="0.25">
      <c r="B630" s="5"/>
      <c r="C630" s="5"/>
      <c r="D630" s="5"/>
      <c r="E630" s="5"/>
      <c r="F630" s="5"/>
      <c r="G630" s="5"/>
      <c r="H630" s="5"/>
      <c r="I630" s="5"/>
      <c r="J630" s="5"/>
      <c r="K630" s="5"/>
      <c r="L630" s="5"/>
      <c r="M630" s="5"/>
      <c r="N630"/>
      <c r="O630"/>
      <c r="P630"/>
      <c r="Q630"/>
      <c r="R630" s="54"/>
      <c r="S630"/>
      <c r="T630" s="93">
        <f t="shared" si="27"/>
        <v>0</v>
      </c>
      <c r="U630" s="96">
        <f t="shared" si="26"/>
        <v>-4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/>
      <c r="AM630" s="5"/>
      <c r="AN630" s="5"/>
      <c r="AO630" s="5"/>
      <c r="AP630" s="5"/>
      <c r="AQ630" s="5"/>
      <c r="AR630" s="5"/>
      <c r="AS630" s="5"/>
      <c r="AT630" s="5"/>
      <c r="AU630" s="5"/>
      <c r="AV630" s="5"/>
      <c r="AW630" s="5"/>
      <c r="AX630"/>
      <c r="AY630"/>
      <c r="AZ630"/>
      <c r="BA630"/>
      <c r="BB630" s="55">
        <v>0.43125000000008801</v>
      </c>
    </row>
    <row r="631" spans="2:54" s="6" customFormat="1" x14ac:dyDescent="0.25">
      <c r="B631" s="5"/>
      <c r="C631" s="5"/>
      <c r="D631" s="5"/>
      <c r="E631" s="5"/>
      <c r="F631" s="5"/>
      <c r="G631" s="5"/>
      <c r="H631" s="5"/>
      <c r="I631" s="5"/>
      <c r="J631" s="5"/>
      <c r="K631" s="5"/>
      <c r="L631" s="5"/>
      <c r="M631" s="5"/>
      <c r="N631"/>
      <c r="O631"/>
      <c r="P631"/>
      <c r="Q631"/>
      <c r="R631" s="54"/>
      <c r="S631"/>
      <c r="T631" s="93">
        <f t="shared" si="27"/>
        <v>0</v>
      </c>
      <c r="U631" s="96">
        <f t="shared" si="26"/>
        <v>-4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/>
      <c r="AM631" s="5"/>
      <c r="AN631" s="5"/>
      <c r="AO631" s="5"/>
      <c r="AP631" s="5"/>
      <c r="AQ631" s="5"/>
      <c r="AR631" s="5"/>
      <c r="AS631" s="5"/>
      <c r="AT631" s="5"/>
      <c r="AU631" s="5"/>
      <c r="AV631" s="5"/>
      <c r="AW631" s="5"/>
      <c r="AX631"/>
      <c r="AY631"/>
      <c r="AZ631"/>
      <c r="BA631"/>
      <c r="BB631" s="55">
        <v>0.431944444444533</v>
      </c>
    </row>
    <row r="632" spans="2:54" s="6" customFormat="1" x14ac:dyDescent="0.25">
      <c r="B632" s="5"/>
      <c r="C632" s="5"/>
      <c r="D632" s="5"/>
      <c r="E632" s="5"/>
      <c r="F632" s="5"/>
      <c r="G632" s="5"/>
      <c r="H632" s="5"/>
      <c r="I632" s="5"/>
      <c r="J632" s="5"/>
      <c r="K632" s="5"/>
      <c r="L632" s="5"/>
      <c r="M632" s="5"/>
      <c r="N632"/>
      <c r="O632"/>
      <c r="P632"/>
      <c r="Q632"/>
      <c r="R632" s="54"/>
      <c r="S632"/>
      <c r="T632" s="93">
        <f t="shared" si="27"/>
        <v>0</v>
      </c>
      <c r="U632" s="96">
        <f t="shared" si="26"/>
        <v>-4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/>
      <c r="AM632" s="5"/>
      <c r="AN632" s="5"/>
      <c r="AO632" s="5"/>
      <c r="AP632" s="5"/>
      <c r="AQ632" s="5"/>
      <c r="AR632" s="5"/>
      <c r="AS632" s="5"/>
      <c r="AT632" s="5"/>
      <c r="AU632" s="5"/>
      <c r="AV632" s="5"/>
      <c r="AW632" s="5"/>
      <c r="AX632"/>
      <c r="AY632"/>
      <c r="AZ632"/>
      <c r="BA632"/>
      <c r="BB632" s="55">
        <v>0.432638888888978</v>
      </c>
    </row>
    <row r="633" spans="2:54" s="6" customFormat="1" x14ac:dyDescent="0.25">
      <c r="B633" s="5"/>
      <c r="C633" s="5"/>
      <c r="D633" s="5"/>
      <c r="E633" s="5"/>
      <c r="F633" s="5"/>
      <c r="G633" s="5"/>
      <c r="H633" s="5"/>
      <c r="I633" s="5"/>
      <c r="J633" s="5"/>
      <c r="K633" s="5"/>
      <c r="L633" s="5"/>
      <c r="M633" s="5"/>
      <c r="N633"/>
      <c r="O633"/>
      <c r="P633"/>
      <c r="Q633"/>
      <c r="R633" s="54"/>
      <c r="S633"/>
      <c r="T633" s="93">
        <f t="shared" si="27"/>
        <v>0</v>
      </c>
      <c r="U633" s="96">
        <f t="shared" si="26"/>
        <v>-4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/>
      <c r="AM633" s="5"/>
      <c r="AN633" s="5"/>
      <c r="AO633" s="5"/>
      <c r="AP633" s="5"/>
      <c r="AQ633" s="5"/>
      <c r="AR633" s="5"/>
      <c r="AS633" s="5"/>
      <c r="AT633" s="5"/>
      <c r="AU633" s="5"/>
      <c r="AV633" s="5"/>
      <c r="AW633" s="5"/>
      <c r="AX633"/>
      <c r="AY633"/>
      <c r="AZ633"/>
      <c r="BA633"/>
      <c r="BB633" s="55">
        <v>0.433333333333423</v>
      </c>
    </row>
    <row r="634" spans="2:54" s="6" customFormat="1" x14ac:dyDescent="0.25">
      <c r="B634" s="5"/>
      <c r="C634" s="5"/>
      <c r="D634" s="5"/>
      <c r="E634" s="5"/>
      <c r="F634" s="5"/>
      <c r="G634" s="5"/>
      <c r="H634" s="5"/>
      <c r="I634" s="5"/>
      <c r="J634" s="5"/>
      <c r="K634" s="5"/>
      <c r="L634" s="5"/>
      <c r="M634" s="5"/>
      <c r="N634"/>
      <c r="O634"/>
      <c r="P634"/>
      <c r="Q634"/>
      <c r="R634" s="54"/>
      <c r="S634"/>
      <c r="T634" s="93">
        <f t="shared" si="27"/>
        <v>0</v>
      </c>
      <c r="U634" s="96">
        <f t="shared" si="26"/>
        <v>-4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/>
      <c r="AM634" s="5"/>
      <c r="AN634" s="5"/>
      <c r="AO634" s="5"/>
      <c r="AP634" s="5"/>
      <c r="AQ634" s="5"/>
      <c r="AR634" s="5"/>
      <c r="AS634" s="5"/>
      <c r="AT634" s="5"/>
      <c r="AU634" s="5"/>
      <c r="AV634" s="5"/>
      <c r="AW634" s="5"/>
      <c r="AX634"/>
      <c r="AY634"/>
      <c r="AZ634"/>
      <c r="BA634"/>
      <c r="BB634" s="55">
        <v>0.434027777777868</v>
      </c>
    </row>
    <row r="635" spans="2:54" s="6" customFormat="1" x14ac:dyDescent="0.25">
      <c r="B635" s="5"/>
      <c r="C635" s="5"/>
      <c r="D635" s="5"/>
      <c r="E635" s="5"/>
      <c r="F635" s="5"/>
      <c r="G635" s="5"/>
      <c r="H635" s="5"/>
      <c r="I635" s="5"/>
      <c r="J635" s="5"/>
      <c r="K635" s="5"/>
      <c r="L635" s="5"/>
      <c r="M635" s="5"/>
      <c r="N635"/>
      <c r="O635"/>
      <c r="P635"/>
      <c r="Q635"/>
      <c r="R635" s="54"/>
      <c r="S635"/>
      <c r="T635" s="93">
        <f t="shared" si="27"/>
        <v>0</v>
      </c>
      <c r="U635" s="96">
        <f t="shared" si="26"/>
        <v>-4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/>
      <c r="AM635" s="5"/>
      <c r="AN635" s="5"/>
      <c r="AO635" s="5"/>
      <c r="AP635" s="5"/>
      <c r="AQ635" s="5"/>
      <c r="AR635" s="5"/>
      <c r="AS635" s="5"/>
      <c r="AT635" s="5"/>
      <c r="AU635" s="5"/>
      <c r="AV635" s="5"/>
      <c r="AW635" s="5"/>
      <c r="AX635"/>
      <c r="AY635"/>
      <c r="AZ635"/>
      <c r="BA635"/>
      <c r="BB635" s="55">
        <v>0.43472222222231299</v>
      </c>
    </row>
    <row r="636" spans="2:54" s="6" customFormat="1" x14ac:dyDescent="0.25">
      <c r="B636" s="5"/>
      <c r="C636" s="5"/>
      <c r="D636" s="5"/>
      <c r="E636" s="5"/>
      <c r="F636" s="5"/>
      <c r="G636" s="5"/>
      <c r="H636" s="5"/>
      <c r="I636" s="5"/>
      <c r="J636" s="5"/>
      <c r="K636" s="5"/>
      <c r="L636" s="5"/>
      <c r="M636" s="5"/>
      <c r="N636"/>
      <c r="O636"/>
      <c r="P636"/>
      <c r="Q636"/>
      <c r="R636" s="54"/>
      <c r="S636"/>
      <c r="T636" s="93">
        <f t="shared" si="27"/>
        <v>0</v>
      </c>
      <c r="U636" s="96">
        <f t="shared" si="26"/>
        <v>-4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/>
      <c r="AM636" s="5"/>
      <c r="AN636" s="5"/>
      <c r="AO636" s="5"/>
      <c r="AP636" s="5"/>
      <c r="AQ636" s="5"/>
      <c r="AR636" s="5"/>
      <c r="AS636" s="5"/>
      <c r="AT636" s="5"/>
      <c r="AU636" s="5"/>
      <c r="AV636" s="5"/>
      <c r="AW636" s="5"/>
      <c r="AX636"/>
      <c r="AY636"/>
      <c r="AZ636"/>
      <c r="BA636"/>
      <c r="BB636" s="55">
        <v>0.43541666666675799</v>
      </c>
    </row>
    <row r="637" spans="2:54" s="6" customFormat="1" x14ac:dyDescent="0.25">
      <c r="B637" s="5"/>
      <c r="C637" s="5"/>
      <c r="D637" s="5"/>
      <c r="E637" s="5"/>
      <c r="F637" s="5"/>
      <c r="G637" s="5"/>
      <c r="H637" s="5"/>
      <c r="I637" s="5"/>
      <c r="J637" s="5"/>
      <c r="K637" s="5"/>
      <c r="L637" s="5"/>
      <c r="M637" s="5"/>
      <c r="N637"/>
      <c r="O637"/>
      <c r="P637"/>
      <c r="Q637"/>
      <c r="R637" s="54"/>
      <c r="S637"/>
      <c r="T637" s="93">
        <f t="shared" si="27"/>
        <v>0</v>
      </c>
      <c r="U637" s="96">
        <f t="shared" si="26"/>
        <v>-4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/>
      <c r="AM637" s="5"/>
      <c r="AN637" s="5"/>
      <c r="AO637" s="5"/>
      <c r="AP637" s="5"/>
      <c r="AQ637" s="5"/>
      <c r="AR637" s="5"/>
      <c r="AS637" s="5"/>
      <c r="AT637" s="5"/>
      <c r="AU637" s="5"/>
      <c r="AV637" s="5"/>
      <c r="AW637" s="5"/>
      <c r="AX637"/>
      <c r="AY637"/>
      <c r="AZ637"/>
      <c r="BA637"/>
      <c r="BB637" s="55">
        <v>0.43611111111120299</v>
      </c>
    </row>
    <row r="638" spans="2:54" s="6" customFormat="1" x14ac:dyDescent="0.25">
      <c r="B638" s="5"/>
      <c r="C638" s="5"/>
      <c r="D638" s="5"/>
      <c r="E638" s="5"/>
      <c r="F638" s="5"/>
      <c r="G638" s="5"/>
      <c r="H638" s="5"/>
      <c r="I638" s="5"/>
      <c r="J638" s="5"/>
      <c r="K638" s="5"/>
      <c r="L638" s="5"/>
      <c r="M638" s="5"/>
      <c r="N638"/>
      <c r="O638"/>
      <c r="P638"/>
      <c r="Q638"/>
      <c r="R638" s="54"/>
      <c r="S638"/>
      <c r="T638" s="93">
        <f t="shared" si="27"/>
        <v>0</v>
      </c>
      <c r="U638" s="96">
        <f t="shared" si="26"/>
        <v>-4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/>
      <c r="AM638" s="5"/>
      <c r="AN638" s="5"/>
      <c r="AO638" s="5"/>
      <c r="AP638" s="5"/>
      <c r="AQ638" s="5"/>
      <c r="AR638" s="5"/>
      <c r="AS638" s="5"/>
      <c r="AT638" s="5"/>
      <c r="AU638" s="5"/>
      <c r="AV638" s="5"/>
      <c r="AW638" s="5"/>
      <c r="AX638"/>
      <c r="AY638"/>
      <c r="AZ638"/>
      <c r="BA638"/>
      <c r="BB638" s="55">
        <v>0.43680555555564798</v>
      </c>
    </row>
    <row r="639" spans="2:54" s="6" customFormat="1" x14ac:dyDescent="0.25">
      <c r="B639" s="5"/>
      <c r="C639" s="5"/>
      <c r="D639" s="5"/>
      <c r="E639" s="5"/>
      <c r="F639" s="5"/>
      <c r="G639" s="5"/>
      <c r="H639" s="5"/>
      <c r="I639" s="5"/>
      <c r="J639" s="5"/>
      <c r="K639" s="5"/>
      <c r="L639" s="5"/>
      <c r="M639" s="5"/>
      <c r="N639"/>
      <c r="O639"/>
      <c r="P639"/>
      <c r="Q639"/>
      <c r="R639" s="54"/>
      <c r="S639"/>
      <c r="T639" s="93">
        <f t="shared" si="27"/>
        <v>0</v>
      </c>
      <c r="U639" s="96">
        <f t="shared" si="26"/>
        <v>-4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/>
      <c r="AM639" s="5"/>
      <c r="AN639" s="5"/>
      <c r="AO639" s="5"/>
      <c r="AP639" s="5"/>
      <c r="AQ639" s="5"/>
      <c r="AR639" s="5"/>
      <c r="AS639" s="5"/>
      <c r="AT639" s="5"/>
      <c r="AU639" s="5"/>
      <c r="AV639" s="5"/>
      <c r="AW639" s="5"/>
      <c r="AX639"/>
      <c r="AY639"/>
      <c r="AZ639"/>
      <c r="BA639"/>
      <c r="BB639" s="55">
        <v>0.43750000000009298</v>
      </c>
    </row>
    <row r="640" spans="2:54" s="6" customFormat="1" x14ac:dyDescent="0.25">
      <c r="B640" s="5"/>
      <c r="C640" s="5"/>
      <c r="D640" s="5"/>
      <c r="E640" s="5"/>
      <c r="F640" s="5"/>
      <c r="G640" s="5"/>
      <c r="H640" s="5"/>
      <c r="I640" s="5"/>
      <c r="J640" s="5"/>
      <c r="K640" s="5"/>
      <c r="L640" s="5"/>
      <c r="M640" s="5"/>
      <c r="N640"/>
      <c r="O640"/>
      <c r="P640"/>
      <c r="Q640"/>
      <c r="R640" s="54"/>
      <c r="S640"/>
      <c r="T640" s="93">
        <f t="shared" si="27"/>
        <v>0</v>
      </c>
      <c r="U640" s="96">
        <f t="shared" si="26"/>
        <v>-4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/>
      <c r="AM640" s="5"/>
      <c r="AN640" s="5"/>
      <c r="AO640" s="5"/>
      <c r="AP640" s="5"/>
      <c r="AQ640" s="5"/>
      <c r="AR640" s="5"/>
      <c r="AS640" s="5"/>
      <c r="AT640" s="5"/>
      <c r="AU640" s="5"/>
      <c r="AV640" s="5"/>
      <c r="AW640" s="5"/>
      <c r="AX640"/>
      <c r="AY640"/>
      <c r="AZ640"/>
      <c r="BA640"/>
      <c r="BB640" s="55">
        <v>0.43819444444453798</v>
      </c>
    </row>
    <row r="641" spans="2:54" s="6" customFormat="1" x14ac:dyDescent="0.25">
      <c r="B641" s="5"/>
      <c r="C641" s="5"/>
      <c r="D641" s="5"/>
      <c r="E641" s="5"/>
      <c r="F641" s="5"/>
      <c r="G641" s="5"/>
      <c r="H641" s="5"/>
      <c r="I641" s="5"/>
      <c r="J641" s="5"/>
      <c r="K641" s="5"/>
      <c r="L641" s="5"/>
      <c r="M641" s="5"/>
      <c r="N641"/>
      <c r="O641"/>
      <c r="P641"/>
      <c r="Q641"/>
      <c r="R641" s="54"/>
      <c r="S641"/>
      <c r="T641" s="93">
        <f t="shared" si="27"/>
        <v>0</v>
      </c>
      <c r="U641" s="96">
        <f t="shared" si="26"/>
        <v>-4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/>
      <c r="AM641" s="5"/>
      <c r="AN641" s="5"/>
      <c r="AO641" s="5"/>
      <c r="AP641" s="5"/>
      <c r="AQ641" s="5"/>
      <c r="AR641" s="5"/>
      <c r="AS641" s="5"/>
      <c r="AT641" s="5"/>
      <c r="AU641" s="5"/>
      <c r="AV641" s="5"/>
      <c r="AW641" s="5"/>
      <c r="AX641"/>
      <c r="AY641"/>
      <c r="AZ641"/>
      <c r="BA641"/>
      <c r="BB641" s="55">
        <v>0.43888888888898298</v>
      </c>
    </row>
    <row r="642" spans="2:54" s="6" customFormat="1" x14ac:dyDescent="0.25">
      <c r="B642" s="5"/>
      <c r="C642" s="5"/>
      <c r="D642" s="5"/>
      <c r="E642" s="5"/>
      <c r="F642" s="5"/>
      <c r="G642" s="5"/>
      <c r="H642" s="5"/>
      <c r="I642" s="5"/>
      <c r="J642" s="5"/>
      <c r="K642" s="5"/>
      <c r="L642" s="5"/>
      <c r="M642" s="5"/>
      <c r="N642"/>
      <c r="O642"/>
      <c r="P642"/>
      <c r="Q642"/>
      <c r="R642" s="54"/>
      <c r="S642"/>
      <c r="T642" s="93">
        <f t="shared" si="27"/>
        <v>0</v>
      </c>
      <c r="U642" s="96">
        <f t="shared" si="26"/>
        <v>-4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/>
      <c r="AM642" s="5"/>
      <c r="AN642" s="5"/>
      <c r="AO642" s="5"/>
      <c r="AP642" s="5"/>
      <c r="AQ642" s="5"/>
      <c r="AR642" s="5"/>
      <c r="AS642" s="5"/>
      <c r="AT642" s="5"/>
      <c r="AU642" s="5"/>
      <c r="AV642" s="5"/>
      <c r="AW642" s="5"/>
      <c r="AX642"/>
      <c r="AY642"/>
      <c r="AZ642"/>
      <c r="BA642"/>
      <c r="BB642" s="55">
        <v>0.43958333333342797</v>
      </c>
    </row>
    <row r="643" spans="2:54" s="6" customFormat="1" x14ac:dyDescent="0.25">
      <c r="B643" s="5"/>
      <c r="C643" s="5"/>
      <c r="D643" s="5"/>
      <c r="E643" s="5"/>
      <c r="F643" s="5"/>
      <c r="G643" s="5"/>
      <c r="H643" s="5"/>
      <c r="I643" s="5"/>
      <c r="J643" s="5"/>
      <c r="K643" s="5"/>
      <c r="L643" s="5"/>
      <c r="M643" s="5"/>
      <c r="N643"/>
      <c r="O643"/>
      <c r="P643"/>
      <c r="Q643"/>
      <c r="R643" s="54"/>
      <c r="S643"/>
      <c r="T643" s="93">
        <f t="shared" si="27"/>
        <v>0</v>
      </c>
      <c r="U643" s="96">
        <f t="shared" si="26"/>
        <v>-4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/>
      <c r="AM643" s="5"/>
      <c r="AN643" s="5"/>
      <c r="AO643" s="5"/>
      <c r="AP643" s="5"/>
      <c r="AQ643" s="5"/>
      <c r="AR643" s="5"/>
      <c r="AS643" s="5"/>
      <c r="AT643" s="5"/>
      <c r="AU643" s="5"/>
      <c r="AV643" s="5"/>
      <c r="AW643" s="5"/>
      <c r="AX643"/>
      <c r="AY643"/>
      <c r="AZ643"/>
      <c r="BA643"/>
      <c r="BB643" s="55">
        <v>0.44027777777787203</v>
      </c>
    </row>
    <row r="644" spans="2:54" s="6" customFormat="1" x14ac:dyDescent="0.25">
      <c r="B644" s="5"/>
      <c r="C644" s="5"/>
      <c r="D644" s="5"/>
      <c r="E644" s="5"/>
      <c r="F644" s="5"/>
      <c r="G644" s="5"/>
      <c r="H644" s="5"/>
      <c r="I644" s="5"/>
      <c r="J644" s="5"/>
      <c r="K644" s="5"/>
      <c r="L644" s="5"/>
      <c r="M644" s="5"/>
      <c r="N644"/>
      <c r="O644"/>
      <c r="P644"/>
      <c r="Q644"/>
      <c r="R644" s="54"/>
      <c r="S644"/>
      <c r="T644" s="93">
        <f t="shared" si="27"/>
        <v>0</v>
      </c>
      <c r="U644" s="96">
        <f t="shared" si="26"/>
        <v>-4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/>
      <c r="AM644" s="5"/>
      <c r="AN644" s="5"/>
      <c r="AO644" s="5"/>
      <c r="AP644" s="5"/>
      <c r="AQ644" s="5"/>
      <c r="AR644" s="5"/>
      <c r="AS644" s="5"/>
      <c r="AT644" s="5"/>
      <c r="AU644" s="5"/>
      <c r="AV644" s="5"/>
      <c r="AW644" s="5"/>
      <c r="AX644"/>
      <c r="AY644"/>
      <c r="AZ644"/>
      <c r="BA644"/>
      <c r="BB644" s="55">
        <v>0.44097222222231702</v>
      </c>
    </row>
    <row r="645" spans="2:54" s="6" customFormat="1" x14ac:dyDescent="0.25">
      <c r="B645" s="5"/>
      <c r="C645" s="5"/>
      <c r="D645" s="5"/>
      <c r="E645" s="5"/>
      <c r="F645" s="5"/>
      <c r="G645" s="5"/>
      <c r="H645" s="5"/>
      <c r="I645" s="5"/>
      <c r="J645" s="5"/>
      <c r="K645" s="5"/>
      <c r="L645" s="5"/>
      <c r="M645" s="5"/>
      <c r="N645"/>
      <c r="O645"/>
      <c r="P645"/>
      <c r="Q645"/>
      <c r="R645" s="54"/>
      <c r="S645"/>
      <c r="T645" s="93">
        <f t="shared" si="27"/>
        <v>0</v>
      </c>
      <c r="U645" s="96">
        <f t="shared" si="26"/>
        <v>-4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/>
      <c r="AM645" s="5"/>
      <c r="AN645" s="5"/>
      <c r="AO645" s="5"/>
      <c r="AP645" s="5"/>
      <c r="AQ645" s="5"/>
      <c r="AR645" s="5"/>
      <c r="AS645" s="5"/>
      <c r="AT645" s="5"/>
      <c r="AU645" s="5"/>
      <c r="AV645" s="5"/>
      <c r="AW645" s="5"/>
      <c r="AX645"/>
      <c r="AY645"/>
      <c r="AZ645"/>
      <c r="BA645"/>
      <c r="BB645" s="55">
        <v>0.44166666666676202</v>
      </c>
    </row>
    <row r="646" spans="2:54" s="6" customFormat="1" x14ac:dyDescent="0.25">
      <c r="B646" s="5"/>
      <c r="C646" s="5"/>
      <c r="D646" s="5"/>
      <c r="E646" s="5"/>
      <c r="F646" s="5"/>
      <c r="G646" s="5"/>
      <c r="H646" s="5"/>
      <c r="I646" s="5"/>
      <c r="J646" s="5"/>
      <c r="K646" s="5"/>
      <c r="L646" s="5"/>
      <c r="M646" s="5"/>
      <c r="N646"/>
      <c r="O646"/>
      <c r="P646"/>
      <c r="Q646"/>
      <c r="R646" s="54"/>
      <c r="S646"/>
      <c r="T646" s="93">
        <f t="shared" si="27"/>
        <v>0</v>
      </c>
      <c r="U646" s="96">
        <f t="shared" si="26"/>
        <v>-4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/>
      <c r="AM646" s="5"/>
      <c r="AN646" s="5"/>
      <c r="AO646" s="5"/>
      <c r="AP646" s="5"/>
      <c r="AQ646" s="5"/>
      <c r="AR646" s="5"/>
      <c r="AS646" s="5"/>
      <c r="AT646" s="5"/>
      <c r="AU646" s="5"/>
      <c r="AV646" s="5"/>
      <c r="AW646" s="5"/>
      <c r="AX646"/>
      <c r="AY646"/>
      <c r="AZ646"/>
      <c r="BA646"/>
      <c r="BB646" s="55">
        <v>0.44236111111120702</v>
      </c>
    </row>
    <row r="647" spans="2:54" s="6" customFormat="1" x14ac:dyDescent="0.25">
      <c r="B647" s="5"/>
      <c r="C647" s="5"/>
      <c r="D647" s="5"/>
      <c r="E647" s="5"/>
      <c r="F647" s="5"/>
      <c r="G647" s="5"/>
      <c r="H647" s="5"/>
      <c r="I647" s="5"/>
      <c r="J647" s="5"/>
      <c r="K647" s="5"/>
      <c r="L647" s="5"/>
      <c r="M647" s="5"/>
      <c r="N647"/>
      <c r="O647"/>
      <c r="P647"/>
      <c r="Q647"/>
      <c r="R647" s="54"/>
      <c r="S647"/>
      <c r="T647" s="93">
        <f t="shared" si="27"/>
        <v>0</v>
      </c>
      <c r="U647" s="96">
        <f t="shared" si="26"/>
        <v>-4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/>
      <c r="AM647" s="5"/>
      <c r="AN647" s="5"/>
      <c r="AO647" s="5"/>
      <c r="AP647" s="5"/>
      <c r="AQ647" s="5"/>
      <c r="AR647" s="5"/>
      <c r="AS647" s="5"/>
      <c r="AT647" s="5"/>
      <c r="AU647" s="5"/>
      <c r="AV647" s="5"/>
      <c r="AW647" s="5"/>
      <c r="AX647"/>
      <c r="AY647"/>
      <c r="AZ647"/>
      <c r="BA647"/>
      <c r="BB647" s="55">
        <v>0.44305555555565201</v>
      </c>
    </row>
    <row r="648" spans="2:54" s="6" customFormat="1" x14ac:dyDescent="0.25">
      <c r="B648" s="5"/>
      <c r="C648" s="5"/>
      <c r="D648" s="5"/>
      <c r="E648" s="5"/>
      <c r="F648" s="5"/>
      <c r="G648" s="5"/>
      <c r="H648" s="5"/>
      <c r="I648" s="5"/>
      <c r="J648" s="5"/>
      <c r="K648" s="5"/>
      <c r="L648" s="5"/>
      <c r="M648" s="5"/>
      <c r="N648"/>
      <c r="O648"/>
      <c r="P648"/>
      <c r="Q648"/>
      <c r="R648" s="54"/>
      <c r="S648"/>
      <c r="T648" s="93">
        <f t="shared" si="27"/>
        <v>0</v>
      </c>
      <c r="U648" s="96">
        <f t="shared" si="26"/>
        <v>-4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/>
      <c r="AM648" s="5"/>
      <c r="AN648" s="5"/>
      <c r="AO648" s="5"/>
      <c r="AP648" s="5"/>
      <c r="AQ648" s="5"/>
      <c r="AR648" s="5"/>
      <c r="AS648" s="5"/>
      <c r="AT648" s="5"/>
      <c r="AU648" s="5"/>
      <c r="AV648" s="5"/>
      <c r="AW648" s="5"/>
      <c r="AX648"/>
      <c r="AY648"/>
      <c r="AZ648"/>
      <c r="BA648"/>
      <c r="BB648" s="55">
        <v>0.44375000000009701</v>
      </c>
    </row>
    <row r="649" spans="2:54" s="6" customFormat="1" x14ac:dyDescent="0.25">
      <c r="B649" s="5"/>
      <c r="C649" s="5"/>
      <c r="D649" s="5"/>
      <c r="E649" s="5"/>
      <c r="F649" s="5"/>
      <c r="G649" s="5"/>
      <c r="H649" s="5"/>
      <c r="I649" s="5"/>
      <c r="J649" s="5"/>
      <c r="K649" s="5"/>
      <c r="L649" s="5"/>
      <c r="M649" s="5"/>
      <c r="N649"/>
      <c r="O649"/>
      <c r="P649"/>
      <c r="Q649"/>
      <c r="R649" s="54"/>
      <c r="S649"/>
      <c r="T649" s="93">
        <f t="shared" si="27"/>
        <v>0</v>
      </c>
      <c r="U649" s="96">
        <f t="shared" si="26"/>
        <v>-4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/>
      <c r="AM649" s="5"/>
      <c r="AN649" s="5"/>
      <c r="AO649" s="5"/>
      <c r="AP649" s="5"/>
      <c r="AQ649" s="5"/>
      <c r="AR649" s="5"/>
      <c r="AS649" s="5"/>
      <c r="AT649" s="5"/>
      <c r="AU649" s="5"/>
      <c r="AV649" s="5"/>
      <c r="AW649" s="5"/>
      <c r="AX649"/>
      <c r="AY649"/>
      <c r="AZ649"/>
      <c r="BA649"/>
      <c r="BB649" s="55">
        <v>0.44444444444454201</v>
      </c>
    </row>
    <row r="650" spans="2:54" s="6" customFormat="1" x14ac:dyDescent="0.25">
      <c r="B650" s="5"/>
      <c r="C650" s="5"/>
      <c r="D650" s="5"/>
      <c r="E650" s="5"/>
      <c r="F650" s="5"/>
      <c r="G650" s="5"/>
      <c r="H650" s="5"/>
      <c r="I650" s="5"/>
      <c r="J650" s="5"/>
      <c r="K650" s="5"/>
      <c r="L650" s="5"/>
      <c r="M650" s="5"/>
      <c r="N650"/>
      <c r="O650"/>
      <c r="P650"/>
      <c r="Q650"/>
      <c r="R650" s="54"/>
      <c r="S650"/>
      <c r="T650" s="93">
        <f t="shared" si="27"/>
        <v>0</v>
      </c>
      <c r="U650" s="96">
        <f t="shared" si="26"/>
        <v>-4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/>
      <c r="AM650" s="5"/>
      <c r="AN650" s="5"/>
      <c r="AO650" s="5"/>
      <c r="AP650" s="5"/>
      <c r="AQ650" s="5"/>
      <c r="AR650" s="5"/>
      <c r="AS650" s="5"/>
      <c r="AT650" s="5"/>
      <c r="AU650" s="5"/>
      <c r="AV650" s="5"/>
      <c r="AW650" s="5"/>
      <c r="AX650"/>
      <c r="AY650"/>
      <c r="AZ650"/>
      <c r="BA650"/>
      <c r="BB650" s="55">
        <v>0.44513888888898701</v>
      </c>
    </row>
    <row r="651" spans="2:54" s="6" customFormat="1" x14ac:dyDescent="0.25">
      <c r="B651" s="5"/>
      <c r="C651" s="5"/>
      <c r="D651" s="5"/>
      <c r="E651" s="5"/>
      <c r="F651" s="5"/>
      <c r="G651" s="5"/>
      <c r="H651" s="5"/>
      <c r="I651" s="5"/>
      <c r="J651" s="5"/>
      <c r="K651" s="5"/>
      <c r="L651" s="5"/>
      <c r="M651" s="5"/>
      <c r="N651"/>
      <c r="O651"/>
      <c r="P651"/>
      <c r="Q651"/>
      <c r="R651" s="54"/>
      <c r="S651"/>
      <c r="T651" s="93">
        <f t="shared" si="27"/>
        <v>0</v>
      </c>
      <c r="U651" s="96">
        <f t="shared" si="26"/>
        <v>-4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/>
      <c r="AM651" s="5"/>
      <c r="AN651" s="5"/>
      <c r="AO651" s="5"/>
      <c r="AP651" s="5"/>
      <c r="AQ651" s="5"/>
      <c r="AR651" s="5"/>
      <c r="AS651" s="5"/>
      <c r="AT651" s="5"/>
      <c r="AU651" s="5"/>
      <c r="AV651" s="5"/>
      <c r="AW651" s="5"/>
      <c r="AX651"/>
      <c r="AY651"/>
      <c r="AZ651"/>
      <c r="BA651"/>
      <c r="BB651" s="55">
        <v>0.445833333333432</v>
      </c>
    </row>
    <row r="652" spans="2:54" s="6" customFormat="1" x14ac:dyDescent="0.25">
      <c r="B652" s="5"/>
      <c r="C652" s="5"/>
      <c r="D652" s="5"/>
      <c r="E652" s="5"/>
      <c r="F652" s="5"/>
      <c r="G652" s="5"/>
      <c r="H652" s="5"/>
      <c r="I652" s="5"/>
      <c r="J652" s="5"/>
      <c r="K652" s="5"/>
      <c r="L652" s="5"/>
      <c r="M652" s="5"/>
      <c r="N652"/>
      <c r="O652"/>
      <c r="P652"/>
      <c r="Q652"/>
      <c r="R652" s="54"/>
      <c r="S652"/>
      <c r="T652" s="93">
        <f t="shared" si="27"/>
        <v>0</v>
      </c>
      <c r="U652" s="96">
        <f t="shared" si="26"/>
        <v>-4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/>
      <c r="AM652" s="5"/>
      <c r="AN652" s="5"/>
      <c r="AO652" s="5"/>
      <c r="AP652" s="5"/>
      <c r="AQ652" s="5"/>
      <c r="AR652" s="5"/>
      <c r="AS652" s="5"/>
      <c r="AT652" s="5"/>
      <c r="AU652" s="5"/>
      <c r="AV652" s="5"/>
      <c r="AW652" s="5"/>
      <c r="AX652"/>
      <c r="AY652"/>
      <c r="AZ652"/>
      <c r="BA652"/>
      <c r="BB652" s="55">
        <v>0.446527777777877</v>
      </c>
    </row>
    <row r="653" spans="2:54" s="6" customFormat="1" x14ac:dyDescent="0.25">
      <c r="B653" s="5"/>
      <c r="C653" s="5"/>
      <c r="D653" s="5"/>
      <c r="E653" s="5"/>
      <c r="F653" s="5"/>
      <c r="G653" s="5"/>
      <c r="H653" s="5"/>
      <c r="I653" s="5"/>
      <c r="J653" s="5"/>
      <c r="K653" s="5"/>
      <c r="L653" s="5"/>
      <c r="M653" s="5"/>
      <c r="N653"/>
      <c r="O653"/>
      <c r="P653"/>
      <c r="Q653"/>
      <c r="R653" s="54"/>
      <c r="S653"/>
      <c r="T653" s="93">
        <f t="shared" si="27"/>
        <v>0</v>
      </c>
      <c r="U653" s="96">
        <f t="shared" si="26"/>
        <v>-4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/>
      <c r="AM653" s="5"/>
      <c r="AN653" s="5"/>
      <c r="AO653" s="5"/>
      <c r="AP653" s="5"/>
      <c r="AQ653" s="5"/>
      <c r="AR653" s="5"/>
      <c r="AS653" s="5"/>
      <c r="AT653" s="5"/>
      <c r="AU653" s="5"/>
      <c r="AV653" s="5"/>
      <c r="AW653" s="5"/>
      <c r="AX653"/>
      <c r="AY653"/>
      <c r="AZ653"/>
      <c r="BA653"/>
      <c r="BB653" s="55">
        <v>0.447222222222322</v>
      </c>
    </row>
    <row r="654" spans="2:54" s="6" customFormat="1" x14ac:dyDescent="0.25">
      <c r="B654" s="5"/>
      <c r="C654" s="5"/>
      <c r="D654" s="5"/>
      <c r="E654" s="5"/>
      <c r="F654" s="5"/>
      <c r="G654" s="5"/>
      <c r="H654" s="5"/>
      <c r="I654" s="5"/>
      <c r="J654" s="5"/>
      <c r="K654" s="5"/>
      <c r="L654" s="5"/>
      <c r="M654" s="5"/>
      <c r="N654"/>
      <c r="O654"/>
      <c r="P654"/>
      <c r="Q654"/>
      <c r="R654" s="54"/>
      <c r="S654"/>
      <c r="T654" s="93">
        <f t="shared" si="27"/>
        <v>0</v>
      </c>
      <c r="U654" s="96">
        <f t="shared" si="26"/>
        <v>-4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/>
      <c r="AM654" s="5"/>
      <c r="AN654" s="5"/>
      <c r="AO654" s="5"/>
      <c r="AP654" s="5"/>
      <c r="AQ654" s="5"/>
      <c r="AR654" s="5"/>
      <c r="AS654" s="5"/>
      <c r="AT654" s="5"/>
      <c r="AU654" s="5"/>
      <c r="AV654" s="5"/>
      <c r="AW654" s="5"/>
      <c r="AX654"/>
      <c r="AY654"/>
      <c r="AZ654"/>
      <c r="BA654"/>
      <c r="BB654" s="55">
        <v>0.44791666666676699</v>
      </c>
    </row>
    <row r="655" spans="2:54" s="6" customFormat="1" x14ac:dyDescent="0.25">
      <c r="B655" s="5"/>
      <c r="C655" s="5"/>
      <c r="D655" s="5"/>
      <c r="E655" s="5"/>
      <c r="F655" s="5"/>
      <c r="G655" s="5"/>
      <c r="H655" s="5"/>
      <c r="I655" s="5"/>
      <c r="J655" s="5"/>
      <c r="K655" s="5"/>
      <c r="L655" s="5"/>
      <c r="M655" s="5"/>
      <c r="N655"/>
      <c r="O655"/>
      <c r="P655"/>
      <c r="Q655"/>
      <c r="R655" s="54"/>
      <c r="S655"/>
      <c r="T655" s="93">
        <f t="shared" si="27"/>
        <v>0</v>
      </c>
      <c r="U655" s="96">
        <f t="shared" si="26"/>
        <v>-4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/>
      <c r="AM655" s="5"/>
      <c r="AN655" s="5"/>
      <c r="AO655" s="5"/>
      <c r="AP655" s="5"/>
      <c r="AQ655" s="5"/>
      <c r="AR655" s="5"/>
      <c r="AS655" s="5"/>
      <c r="AT655" s="5"/>
      <c r="AU655" s="5"/>
      <c r="AV655" s="5"/>
      <c r="AW655" s="5"/>
      <c r="AX655"/>
      <c r="AY655"/>
      <c r="AZ655"/>
      <c r="BA655"/>
      <c r="BB655" s="55">
        <v>0.44861111111121199</v>
      </c>
    </row>
    <row r="656" spans="2:54" s="6" customFormat="1" x14ac:dyDescent="0.25">
      <c r="B656" s="5"/>
      <c r="C656" s="5"/>
      <c r="D656" s="5"/>
      <c r="E656" s="5"/>
      <c r="F656" s="5"/>
      <c r="G656" s="5"/>
      <c r="H656" s="5"/>
      <c r="I656" s="5"/>
      <c r="J656" s="5"/>
      <c r="K656" s="5"/>
      <c r="L656" s="5"/>
      <c r="M656" s="5"/>
      <c r="N656"/>
      <c r="O656"/>
      <c r="P656"/>
      <c r="Q656"/>
      <c r="R656" s="54"/>
      <c r="S656"/>
      <c r="T656" s="93">
        <f t="shared" si="27"/>
        <v>0</v>
      </c>
      <c r="U656" s="96">
        <f t="shared" ref="U656:U719" si="30">(T656-B656)-3</f>
        <v>-3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/>
      <c r="AM656" s="5"/>
      <c r="AN656" s="5"/>
      <c r="AO656" s="5"/>
      <c r="AP656" s="5"/>
      <c r="AQ656" s="5"/>
      <c r="AR656" s="5"/>
      <c r="AS656" s="5"/>
      <c r="AT656" s="5"/>
      <c r="AU656" s="5"/>
      <c r="AV656" s="5"/>
      <c r="AW656" s="5"/>
      <c r="AX656"/>
      <c r="AY656"/>
      <c r="AZ656"/>
      <c r="BA656"/>
      <c r="BB656" s="55">
        <v>0.44930555555565699</v>
      </c>
    </row>
    <row r="657" spans="2:54" s="6" customFormat="1" x14ac:dyDescent="0.25">
      <c r="B657" s="5"/>
      <c r="C657" s="5"/>
      <c r="D657" s="5"/>
      <c r="E657" s="5"/>
      <c r="F657" s="5"/>
      <c r="G657" s="5"/>
      <c r="H657" s="5"/>
      <c r="I657" s="5"/>
      <c r="J657" s="5"/>
      <c r="K657" s="5"/>
      <c r="L657" s="5"/>
      <c r="M657" s="5"/>
      <c r="N657"/>
      <c r="O657"/>
      <c r="P657"/>
      <c r="Q657"/>
      <c r="R657" s="54"/>
      <c r="S657"/>
      <c r="T657" s="93">
        <f t="shared" si="27"/>
        <v>0</v>
      </c>
      <c r="U657" s="96">
        <f t="shared" si="30"/>
        <v>-3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/>
      <c r="AM657" s="5"/>
      <c r="AN657" s="5"/>
      <c r="AO657" s="5"/>
      <c r="AP657" s="5"/>
      <c r="AQ657" s="5"/>
      <c r="AR657" s="5"/>
      <c r="AS657" s="5"/>
      <c r="AT657" s="5"/>
      <c r="AU657" s="5"/>
      <c r="AV657" s="5"/>
      <c r="AW657" s="5"/>
      <c r="AX657"/>
      <c r="AY657"/>
      <c r="AZ657"/>
      <c r="BA657"/>
      <c r="BB657" s="55">
        <v>0.45000000000010199</v>
      </c>
    </row>
    <row r="658" spans="2:54" s="6" customFormat="1" x14ac:dyDescent="0.25">
      <c r="B658" s="5"/>
      <c r="C658" s="5"/>
      <c r="D658" s="5"/>
      <c r="E658" s="5"/>
      <c r="F658" s="5"/>
      <c r="G658" s="5"/>
      <c r="H658" s="5"/>
      <c r="I658" s="5"/>
      <c r="J658" s="5"/>
      <c r="K658" s="5"/>
      <c r="L658" s="5"/>
      <c r="M658" s="5"/>
      <c r="N658"/>
      <c r="O658"/>
      <c r="P658"/>
      <c r="Q658"/>
      <c r="R658" s="54"/>
      <c r="S658"/>
      <c r="T658" s="93">
        <f t="shared" si="27"/>
        <v>0</v>
      </c>
      <c r="U658" s="96">
        <f t="shared" si="30"/>
        <v>-3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/>
      <c r="AM658" s="5"/>
      <c r="AN658" s="5"/>
      <c r="AO658" s="5"/>
      <c r="AP658" s="5"/>
      <c r="AQ658" s="5"/>
      <c r="AR658" s="5"/>
      <c r="AS658" s="5"/>
      <c r="AT658" s="5"/>
      <c r="AU658" s="5"/>
      <c r="AV658" s="5"/>
      <c r="AW658" s="5"/>
      <c r="AX658"/>
      <c r="AY658"/>
      <c r="AZ658"/>
      <c r="BA658"/>
      <c r="BB658" s="55">
        <v>0.45069444444454698</v>
      </c>
    </row>
    <row r="659" spans="2:54" x14ac:dyDescent="0.25">
      <c r="B659" s="5"/>
      <c r="C659" s="5"/>
      <c r="D659" s="5"/>
      <c r="E659" s="5"/>
      <c r="F659" s="5"/>
      <c r="G659" s="5"/>
      <c r="H659" s="5"/>
      <c r="I659" s="5"/>
      <c r="J659" s="5"/>
      <c r="K659" s="5"/>
      <c r="L659" s="5"/>
      <c r="M659" s="5"/>
      <c r="N659"/>
      <c r="O659"/>
      <c r="P659"/>
      <c r="Q659"/>
      <c r="R659" s="54"/>
      <c r="T659" s="93">
        <f t="shared" si="27"/>
        <v>0</v>
      </c>
      <c r="U659" s="96">
        <f t="shared" si="30"/>
        <v>-3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/>
      <c r="AM659" s="5"/>
      <c r="AN659" s="5"/>
      <c r="AQ659" s="5"/>
      <c r="AS659" s="5"/>
      <c r="AT659" s="5"/>
      <c r="AU659" s="5"/>
      <c r="AV659" s="5"/>
      <c r="AW659" s="5"/>
      <c r="BB659" s="55">
        <v>0.45138888888899198</v>
      </c>
    </row>
    <row r="660" spans="2:54" x14ac:dyDescent="0.25">
      <c r="B660" s="5"/>
      <c r="C660" s="5"/>
      <c r="D660" s="5"/>
      <c r="E660" s="5"/>
      <c r="F660" s="5"/>
      <c r="G660" s="5"/>
      <c r="H660" s="5"/>
      <c r="I660" s="5"/>
      <c r="J660" s="5"/>
      <c r="K660" s="5"/>
      <c r="L660" s="5"/>
      <c r="M660" s="5"/>
      <c r="N660"/>
      <c r="O660"/>
      <c r="P660"/>
      <c r="Q660"/>
      <c r="R660" s="54"/>
      <c r="T660" s="93">
        <f t="shared" si="27"/>
        <v>0</v>
      </c>
      <c r="U660" s="96">
        <f t="shared" si="30"/>
        <v>-3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/>
      <c r="AM660" s="5"/>
      <c r="AN660" s="5"/>
      <c r="AQ660" s="5"/>
      <c r="AS660" s="5"/>
      <c r="AT660" s="5"/>
      <c r="AU660" s="5"/>
      <c r="AV660" s="5"/>
      <c r="AW660" s="5"/>
      <c r="BB660" s="55">
        <v>0.45208333333343698</v>
      </c>
    </row>
    <row r="661" spans="2:54" x14ac:dyDescent="0.25">
      <c r="B661" s="5"/>
      <c r="C661" s="5"/>
      <c r="D661" s="5"/>
      <c r="E661" s="5"/>
      <c r="F661" s="5"/>
      <c r="G661" s="5"/>
      <c r="H661" s="5"/>
      <c r="I661" s="5"/>
      <c r="J661" s="5"/>
      <c r="K661" s="5"/>
      <c r="L661" s="5"/>
      <c r="M661" s="5"/>
      <c r="N661"/>
      <c r="O661"/>
      <c r="P661"/>
      <c r="Q661"/>
      <c r="R661" s="54"/>
      <c r="T661" s="93">
        <f t="shared" si="27"/>
        <v>0</v>
      </c>
      <c r="U661" s="96">
        <f t="shared" si="30"/>
        <v>-3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/>
      <c r="AM661" s="5"/>
      <c r="AN661" s="5"/>
      <c r="AQ661" s="5"/>
      <c r="AS661" s="5"/>
      <c r="AT661" s="5"/>
      <c r="AU661" s="5"/>
      <c r="AV661" s="5"/>
      <c r="AW661" s="5"/>
      <c r="BB661" s="55">
        <v>0.45277777777788197</v>
      </c>
    </row>
    <row r="662" spans="2:54" x14ac:dyDescent="0.25">
      <c r="B662" s="5"/>
      <c r="C662" s="5"/>
      <c r="D662" s="5"/>
      <c r="E662" s="5"/>
      <c r="F662" s="5"/>
      <c r="G662" s="5"/>
      <c r="H662" s="5"/>
      <c r="I662" s="5"/>
      <c r="J662" s="5"/>
      <c r="K662" s="5"/>
      <c r="L662" s="5"/>
      <c r="M662" s="5"/>
      <c r="N662"/>
      <c r="O662"/>
      <c r="P662"/>
      <c r="Q662"/>
      <c r="R662" s="54"/>
      <c r="T662" s="93">
        <f t="shared" si="27"/>
        <v>0</v>
      </c>
      <c r="U662" s="96">
        <f t="shared" si="30"/>
        <v>-3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/>
      <c r="AM662" s="5"/>
      <c r="AN662" s="5"/>
      <c r="AQ662" s="5"/>
      <c r="AS662" s="5"/>
      <c r="AT662" s="5"/>
      <c r="AU662" s="5"/>
      <c r="AV662" s="5"/>
      <c r="AW662" s="5"/>
      <c r="BB662" s="55">
        <v>0.45347222222232703</v>
      </c>
    </row>
    <row r="663" spans="2:54" x14ac:dyDescent="0.25">
      <c r="B663" s="5"/>
      <c r="C663" s="5"/>
      <c r="D663" s="5"/>
      <c r="E663" s="5"/>
      <c r="F663" s="5"/>
      <c r="G663" s="5"/>
      <c r="H663" s="5"/>
      <c r="I663" s="5"/>
      <c r="J663" s="5"/>
      <c r="K663" s="5"/>
      <c r="L663" s="5"/>
      <c r="M663" s="5"/>
      <c r="N663"/>
      <c r="O663"/>
      <c r="P663"/>
      <c r="Q663"/>
      <c r="R663" s="54"/>
      <c r="T663" s="93">
        <f t="shared" si="27"/>
        <v>0</v>
      </c>
      <c r="U663" s="96">
        <f t="shared" si="30"/>
        <v>-3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/>
      <c r="AM663" s="5"/>
      <c r="AN663" s="5"/>
      <c r="AQ663" s="5"/>
      <c r="AS663" s="5"/>
      <c r="AT663" s="5"/>
      <c r="AU663" s="5"/>
      <c r="AV663" s="5"/>
      <c r="AW663" s="5"/>
      <c r="BB663" s="55">
        <v>0.45416666666677202</v>
      </c>
    </row>
    <row r="664" spans="2:54" x14ac:dyDescent="0.25">
      <c r="B664" s="5"/>
      <c r="C664" s="5"/>
      <c r="D664" s="5"/>
      <c r="E664" s="5"/>
      <c r="F664" s="5"/>
      <c r="G664" s="5"/>
      <c r="H664" s="5"/>
      <c r="I664" s="5"/>
      <c r="J664" s="5"/>
      <c r="K664" s="5"/>
      <c r="L664" s="5"/>
      <c r="M664" s="5"/>
      <c r="N664"/>
      <c r="O664"/>
      <c r="P664"/>
      <c r="Q664"/>
      <c r="R664" s="54"/>
      <c r="T664" s="93">
        <f t="shared" si="27"/>
        <v>0</v>
      </c>
      <c r="U664" s="96">
        <f t="shared" si="30"/>
        <v>-3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/>
      <c r="AM664" s="5"/>
      <c r="AN664" s="5"/>
      <c r="AQ664" s="5"/>
      <c r="AS664" s="5"/>
      <c r="AT664" s="5"/>
      <c r="AU664" s="5"/>
      <c r="AV664" s="5"/>
      <c r="AW664" s="5"/>
      <c r="BB664" s="55">
        <v>0.45486111111121702</v>
      </c>
    </row>
    <row r="665" spans="2:54" x14ac:dyDescent="0.25">
      <c r="B665" s="5"/>
      <c r="C665" s="5"/>
      <c r="D665" s="5"/>
      <c r="E665" s="5"/>
      <c r="F665" s="5"/>
      <c r="G665" s="5"/>
      <c r="H665" s="5"/>
      <c r="I665" s="5"/>
      <c r="J665" s="5"/>
      <c r="K665" s="5"/>
      <c r="L665" s="5"/>
      <c r="M665" s="5"/>
      <c r="N665"/>
      <c r="O665"/>
      <c r="P665"/>
      <c r="Q665"/>
      <c r="R665" s="54"/>
      <c r="T665" s="93">
        <f t="shared" si="27"/>
        <v>0</v>
      </c>
      <c r="U665" s="96">
        <f t="shared" si="30"/>
        <v>-3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/>
      <c r="AM665" s="5"/>
      <c r="AN665" s="5"/>
      <c r="AQ665" s="5"/>
      <c r="AS665" s="5"/>
      <c r="AT665" s="5"/>
      <c r="AU665" s="5"/>
      <c r="AV665" s="5"/>
      <c r="AW665" s="5"/>
      <c r="BB665" s="55">
        <v>0.45555555555566202</v>
      </c>
    </row>
    <row r="666" spans="2:54" x14ac:dyDescent="0.25">
      <c r="B666" s="5"/>
      <c r="C666" s="5"/>
      <c r="D666" s="5"/>
      <c r="E666" s="5"/>
      <c r="F666" s="5"/>
      <c r="G666" s="5"/>
      <c r="H666" s="5"/>
      <c r="I666" s="5"/>
      <c r="J666" s="5"/>
      <c r="K666" s="5"/>
      <c r="L666" s="5"/>
      <c r="M666" s="5"/>
      <c r="N666"/>
      <c r="O666"/>
      <c r="P666"/>
      <c r="Q666"/>
      <c r="R666" s="54"/>
      <c r="T666" s="93">
        <f t="shared" si="27"/>
        <v>0</v>
      </c>
      <c r="U666" s="96">
        <f t="shared" si="30"/>
        <v>-3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/>
      <c r="AM666" s="5"/>
      <c r="AN666" s="5"/>
      <c r="AQ666" s="5"/>
      <c r="AS666" s="5"/>
      <c r="AT666" s="5"/>
      <c r="AU666" s="5"/>
      <c r="AV666" s="5"/>
      <c r="AW666" s="5"/>
      <c r="BB666" s="55">
        <v>0.45625000000010701</v>
      </c>
    </row>
    <row r="667" spans="2:54" x14ac:dyDescent="0.25">
      <c r="B667" s="5"/>
      <c r="C667" s="5"/>
      <c r="D667" s="5"/>
      <c r="E667" s="5"/>
      <c r="F667" s="5"/>
      <c r="G667" s="5"/>
      <c r="H667" s="5"/>
      <c r="I667" s="5"/>
      <c r="J667" s="5"/>
      <c r="K667" s="5"/>
      <c r="L667" s="5"/>
      <c r="M667" s="5"/>
      <c r="N667"/>
      <c r="O667"/>
      <c r="P667"/>
      <c r="Q667"/>
      <c r="R667" s="54"/>
      <c r="T667" s="93">
        <f t="shared" si="27"/>
        <v>0</v>
      </c>
      <c r="U667" s="96">
        <f t="shared" si="30"/>
        <v>-3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/>
      <c r="AM667" s="5"/>
      <c r="AN667" s="5"/>
      <c r="AQ667" s="5"/>
      <c r="AS667" s="5"/>
      <c r="AT667" s="5"/>
      <c r="AU667" s="5"/>
      <c r="AV667" s="5"/>
      <c r="AW667" s="5"/>
      <c r="BB667" s="55">
        <v>0.45694444444455201</v>
      </c>
    </row>
    <row r="668" spans="2:54" x14ac:dyDescent="0.25">
      <c r="B668" s="5"/>
      <c r="C668" s="5"/>
      <c r="D668" s="5"/>
      <c r="E668" s="5"/>
      <c r="F668" s="5"/>
      <c r="G668" s="5"/>
      <c r="H668" s="5"/>
      <c r="I668" s="5"/>
      <c r="J668" s="5"/>
      <c r="K668" s="5"/>
      <c r="L668" s="5"/>
      <c r="M668" s="5"/>
      <c r="N668"/>
      <c r="O668"/>
      <c r="P668"/>
      <c r="Q668"/>
      <c r="R668" s="54"/>
      <c r="T668" s="93">
        <f t="shared" si="27"/>
        <v>0</v>
      </c>
      <c r="U668" s="96">
        <f t="shared" si="30"/>
        <v>-3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/>
      <c r="AM668" s="5"/>
      <c r="AN668" s="5"/>
      <c r="AQ668" s="5"/>
      <c r="AS668" s="5"/>
      <c r="AT668" s="5"/>
      <c r="AU668" s="5"/>
      <c r="AV668" s="5"/>
      <c r="AW668" s="5"/>
      <c r="BB668" s="55">
        <v>0.45763888888899701</v>
      </c>
    </row>
    <row r="669" spans="2:54" x14ac:dyDescent="0.25">
      <c r="B669" s="5"/>
      <c r="C669" s="5"/>
      <c r="D669" s="5"/>
      <c r="E669" s="5"/>
      <c r="F669" s="5"/>
      <c r="G669" s="5"/>
      <c r="H669" s="5"/>
      <c r="I669" s="5"/>
      <c r="J669" s="5"/>
      <c r="K669" s="5"/>
      <c r="L669" s="5"/>
      <c r="M669" s="5"/>
      <c r="N669"/>
      <c r="O669"/>
      <c r="P669"/>
      <c r="Q669"/>
      <c r="R669" s="54"/>
      <c r="T669" s="93">
        <f t="shared" si="27"/>
        <v>0</v>
      </c>
      <c r="U669" s="96">
        <f t="shared" si="30"/>
        <v>-3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/>
      <c r="AM669" s="5"/>
      <c r="AN669" s="5"/>
      <c r="AQ669" s="5"/>
      <c r="AS669" s="5"/>
      <c r="AT669" s="5"/>
      <c r="AU669" s="5"/>
      <c r="AV669" s="5"/>
      <c r="AW669" s="5"/>
      <c r="BB669" s="55">
        <v>0.45833333333344201</v>
      </c>
    </row>
    <row r="670" spans="2:54" x14ac:dyDescent="0.25">
      <c r="B670" s="5"/>
      <c r="C670" s="5"/>
      <c r="D670" s="5"/>
      <c r="E670" s="5"/>
      <c r="F670" s="5"/>
      <c r="G670" s="5"/>
      <c r="H670" s="5"/>
      <c r="I670" s="5"/>
      <c r="J670" s="5"/>
      <c r="K670" s="5"/>
      <c r="L670" s="5"/>
      <c r="M670" s="5"/>
      <c r="N670"/>
      <c r="O670"/>
      <c r="P670"/>
      <c r="Q670"/>
      <c r="R670" s="54"/>
      <c r="T670" s="93">
        <f t="shared" si="27"/>
        <v>0</v>
      </c>
      <c r="U670" s="96">
        <f t="shared" si="30"/>
        <v>-3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/>
      <c r="AM670" s="5"/>
      <c r="AN670" s="5"/>
      <c r="AQ670" s="5"/>
      <c r="AS670" s="5"/>
      <c r="AT670" s="5"/>
      <c r="AU670" s="5"/>
      <c r="AV670" s="5"/>
      <c r="AW670" s="5"/>
      <c r="BB670" s="55">
        <v>0.459027777777887</v>
      </c>
    </row>
    <row r="671" spans="2:54" x14ac:dyDescent="0.25">
      <c r="B671" s="5"/>
      <c r="C671" s="5"/>
      <c r="D671" s="5"/>
      <c r="E671" s="5"/>
      <c r="F671" s="5"/>
      <c r="G671" s="5"/>
      <c r="H671" s="5"/>
      <c r="I671" s="5"/>
      <c r="J671" s="5"/>
      <c r="K671" s="5"/>
      <c r="L671" s="5"/>
      <c r="M671" s="5"/>
      <c r="N671"/>
      <c r="O671"/>
      <c r="P671"/>
      <c r="Q671"/>
      <c r="R671" s="54"/>
      <c r="T671" s="93">
        <f t="shared" si="27"/>
        <v>0</v>
      </c>
      <c r="U671" s="96">
        <f t="shared" si="30"/>
        <v>-3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/>
      <c r="AM671" s="5"/>
      <c r="AN671" s="5"/>
      <c r="AQ671" s="5"/>
      <c r="AS671" s="5"/>
      <c r="AT671" s="5"/>
      <c r="AU671" s="5"/>
      <c r="AV671" s="5"/>
      <c r="AW671" s="5"/>
      <c r="BB671" s="55">
        <v>0.459722222222332</v>
      </c>
    </row>
    <row r="672" spans="2:54" x14ac:dyDescent="0.25">
      <c r="B672" s="5"/>
      <c r="C672" s="5"/>
      <c r="D672" s="5"/>
      <c r="E672" s="5"/>
      <c r="F672" s="5"/>
      <c r="G672" s="5"/>
      <c r="H672" s="5"/>
      <c r="I672" s="5"/>
      <c r="J672" s="5"/>
      <c r="K672" s="5"/>
      <c r="L672" s="5"/>
      <c r="M672" s="5"/>
      <c r="N672"/>
      <c r="O672"/>
      <c r="P672"/>
      <c r="Q672"/>
      <c r="R672" s="54"/>
      <c r="T672" s="93">
        <f t="shared" si="27"/>
        <v>0</v>
      </c>
      <c r="U672" s="96">
        <f t="shared" si="30"/>
        <v>-3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/>
      <c r="AM672" s="5"/>
      <c r="AN672" s="5"/>
      <c r="AQ672" s="5"/>
      <c r="AS672" s="5"/>
      <c r="AT672" s="5"/>
      <c r="AU672" s="5"/>
      <c r="AV672" s="5"/>
      <c r="AW672" s="5"/>
      <c r="BB672" s="55">
        <v>0.460416666666777</v>
      </c>
    </row>
    <row r="673" spans="2:54" x14ac:dyDescent="0.25">
      <c r="B673" s="5"/>
      <c r="C673" s="5"/>
      <c r="D673" s="5"/>
      <c r="E673" s="5"/>
      <c r="F673" s="5"/>
      <c r="G673" s="5"/>
      <c r="H673" s="5"/>
      <c r="I673" s="5"/>
      <c r="J673" s="5"/>
      <c r="K673" s="5"/>
      <c r="L673" s="5"/>
      <c r="M673" s="5"/>
      <c r="N673"/>
      <c r="O673"/>
      <c r="P673"/>
      <c r="Q673"/>
      <c r="R673" s="54"/>
      <c r="T673" s="93">
        <f t="shared" si="27"/>
        <v>0</v>
      </c>
      <c r="U673" s="96">
        <f t="shared" si="30"/>
        <v>-3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/>
      <c r="AM673" s="5"/>
      <c r="AN673" s="5"/>
      <c r="AQ673" s="5"/>
      <c r="AS673" s="5"/>
      <c r="AT673" s="5"/>
      <c r="AU673" s="5"/>
      <c r="AV673" s="5"/>
      <c r="AW673" s="5"/>
      <c r="BB673" s="55">
        <v>0.46111111111122199</v>
      </c>
    </row>
    <row r="674" spans="2:54" x14ac:dyDescent="0.25">
      <c r="B674" s="5"/>
      <c r="C674" s="5"/>
      <c r="D674" s="5"/>
      <c r="E674" s="5"/>
      <c r="F674" s="5"/>
      <c r="G674" s="5"/>
      <c r="H674" s="5"/>
      <c r="I674" s="5"/>
      <c r="J674" s="5"/>
      <c r="K674" s="5"/>
      <c r="L674" s="5"/>
      <c r="M674" s="5"/>
      <c r="N674"/>
      <c r="O674"/>
      <c r="P674"/>
      <c r="Q674"/>
      <c r="R674" s="54"/>
      <c r="T674" s="93">
        <f t="shared" si="27"/>
        <v>0</v>
      </c>
      <c r="U674" s="96">
        <f t="shared" si="30"/>
        <v>-3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/>
      <c r="AM674" s="5"/>
      <c r="AN674" s="5"/>
      <c r="AQ674" s="5"/>
      <c r="AS674" s="5"/>
      <c r="AT674" s="5"/>
      <c r="AU674" s="5"/>
      <c r="AV674" s="5"/>
      <c r="AW674" s="5"/>
      <c r="BB674" s="55">
        <v>0.46180555555566699</v>
      </c>
    </row>
    <row r="675" spans="2:54" x14ac:dyDescent="0.25">
      <c r="B675" s="5"/>
      <c r="C675" s="5"/>
      <c r="D675" s="5"/>
      <c r="E675" s="5"/>
      <c r="F675" s="5"/>
      <c r="G675" s="5"/>
      <c r="H675" s="5"/>
      <c r="I675" s="5"/>
      <c r="J675" s="5"/>
      <c r="K675" s="5"/>
      <c r="L675" s="5"/>
      <c r="M675" s="5"/>
      <c r="N675"/>
      <c r="O675"/>
      <c r="P675"/>
      <c r="Q675"/>
      <c r="R675" s="54"/>
      <c r="T675" s="93">
        <f t="shared" si="27"/>
        <v>0</v>
      </c>
      <c r="U675" s="96">
        <f t="shared" si="30"/>
        <v>-3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/>
      <c r="AM675" s="5"/>
      <c r="AN675" s="5"/>
      <c r="AQ675" s="5"/>
      <c r="AS675" s="5"/>
      <c r="AT675" s="5"/>
      <c r="AU675" s="5"/>
      <c r="AV675" s="5"/>
      <c r="AW675" s="5"/>
      <c r="BB675" s="55">
        <v>0.46250000000011199</v>
      </c>
    </row>
    <row r="676" spans="2:54" x14ac:dyDescent="0.25">
      <c r="B676" s="5"/>
      <c r="C676" s="5"/>
      <c r="D676" s="5"/>
      <c r="E676" s="5"/>
      <c r="F676" s="5"/>
      <c r="G676" s="5"/>
      <c r="H676" s="5"/>
      <c r="I676" s="5"/>
      <c r="J676" s="5"/>
      <c r="K676" s="5"/>
      <c r="L676" s="5"/>
      <c r="M676" s="5"/>
      <c r="N676"/>
      <c r="O676"/>
      <c r="P676"/>
      <c r="Q676"/>
      <c r="R676" s="54"/>
      <c r="T676" s="93">
        <f t="shared" si="27"/>
        <v>0</v>
      </c>
      <c r="U676" s="96">
        <f t="shared" si="30"/>
        <v>-3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/>
      <c r="AM676" s="5"/>
      <c r="AN676" s="5"/>
      <c r="AQ676" s="5"/>
      <c r="AS676" s="5"/>
      <c r="AT676" s="5"/>
      <c r="AU676" s="5"/>
      <c r="AV676" s="5"/>
      <c r="AW676" s="5"/>
      <c r="BB676" s="55">
        <v>0.46319444444455699</v>
      </c>
    </row>
    <row r="677" spans="2:54" x14ac:dyDescent="0.25">
      <c r="B677" s="5"/>
      <c r="C677" s="5"/>
      <c r="D677" s="5"/>
      <c r="E677" s="5"/>
      <c r="F677" s="5"/>
      <c r="G677" s="5"/>
      <c r="H677" s="5"/>
      <c r="I677" s="5"/>
      <c r="J677" s="5"/>
      <c r="K677" s="5"/>
      <c r="L677" s="5"/>
      <c r="M677" s="5"/>
      <c r="N677"/>
      <c r="O677"/>
      <c r="P677"/>
      <c r="Q677"/>
      <c r="R677" s="54"/>
      <c r="T677" s="93">
        <f t="shared" si="27"/>
        <v>0</v>
      </c>
      <c r="U677" s="96">
        <f t="shared" si="30"/>
        <v>-3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/>
      <c r="AM677" s="5"/>
      <c r="AN677" s="5"/>
      <c r="AQ677" s="5"/>
      <c r="AS677" s="5"/>
      <c r="AT677" s="5"/>
      <c r="AU677" s="5"/>
      <c r="AV677" s="5"/>
      <c r="AW677" s="5"/>
      <c r="BB677" s="55">
        <v>0.46388888888900198</v>
      </c>
    </row>
    <row r="678" spans="2:54" x14ac:dyDescent="0.25">
      <c r="B678" s="5"/>
      <c r="C678" s="5"/>
      <c r="D678" s="5"/>
      <c r="E678" s="5"/>
      <c r="F678" s="5"/>
      <c r="G678" s="5"/>
      <c r="H678" s="5"/>
      <c r="I678" s="5"/>
      <c r="J678" s="5"/>
      <c r="K678" s="5"/>
      <c r="L678" s="5"/>
      <c r="M678" s="5"/>
      <c r="N678"/>
      <c r="O678"/>
      <c r="P678"/>
      <c r="Q678"/>
      <c r="R678" s="54"/>
      <c r="T678" s="93">
        <f t="shared" si="27"/>
        <v>0</v>
      </c>
      <c r="U678" s="96">
        <f t="shared" si="30"/>
        <v>-3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/>
      <c r="AM678" s="5"/>
      <c r="AN678" s="5"/>
      <c r="AQ678" s="5"/>
      <c r="AS678" s="5"/>
      <c r="AT678" s="5"/>
      <c r="AU678" s="5"/>
      <c r="AV678" s="5"/>
      <c r="AW678" s="5"/>
      <c r="BB678" s="55">
        <v>0.46458333333344698</v>
      </c>
    </row>
    <row r="679" spans="2:54" x14ac:dyDescent="0.25">
      <c r="B679" s="5"/>
      <c r="C679" s="5"/>
      <c r="D679" s="5"/>
      <c r="E679" s="5"/>
      <c r="F679" s="5"/>
      <c r="G679" s="5"/>
      <c r="H679" s="5"/>
      <c r="I679" s="5"/>
      <c r="J679" s="5"/>
      <c r="K679" s="5"/>
      <c r="L679" s="5"/>
      <c r="M679" s="5"/>
      <c r="N679"/>
      <c r="O679"/>
      <c r="P679"/>
      <c r="Q679"/>
      <c r="R679" s="54"/>
      <c r="T679" s="93">
        <f t="shared" si="27"/>
        <v>0</v>
      </c>
      <c r="U679" s="96">
        <f t="shared" si="30"/>
        <v>-3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/>
      <c r="AM679" s="5"/>
      <c r="AN679" s="5"/>
      <c r="AQ679" s="5"/>
      <c r="AS679" s="5"/>
      <c r="AT679" s="5"/>
      <c r="AU679" s="5"/>
      <c r="AV679" s="5"/>
      <c r="AW679" s="5"/>
      <c r="BB679" s="55">
        <v>0.46527777777789198</v>
      </c>
    </row>
    <row r="680" spans="2:54" x14ac:dyDescent="0.25">
      <c r="B680" s="5"/>
      <c r="C680" s="5"/>
      <c r="D680" s="5"/>
      <c r="E680" s="5"/>
      <c r="F680" s="5"/>
      <c r="G680" s="5"/>
      <c r="H680" s="5"/>
      <c r="I680" s="5"/>
      <c r="J680" s="5"/>
      <c r="K680" s="5"/>
      <c r="L680" s="5"/>
      <c r="M680" s="5"/>
      <c r="N680"/>
      <c r="O680"/>
      <c r="P680"/>
      <c r="Q680"/>
      <c r="R680" s="54"/>
      <c r="T680" s="93">
        <f t="shared" si="27"/>
        <v>0</v>
      </c>
      <c r="U680" s="96">
        <f t="shared" si="30"/>
        <v>-3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/>
      <c r="AM680" s="5"/>
      <c r="AN680" s="5"/>
      <c r="AQ680" s="5"/>
      <c r="AS680" s="5"/>
      <c r="AT680" s="5"/>
      <c r="AU680" s="5"/>
      <c r="AV680" s="5"/>
      <c r="AW680" s="5"/>
      <c r="BB680" s="55">
        <v>0.46597222222233697</v>
      </c>
    </row>
    <row r="681" spans="2:54" x14ac:dyDescent="0.25">
      <c r="B681" s="5"/>
      <c r="C681" s="5"/>
      <c r="D681" s="5"/>
      <c r="E681" s="5"/>
      <c r="F681" s="5"/>
      <c r="G681" s="5"/>
      <c r="H681" s="5"/>
      <c r="I681" s="5"/>
      <c r="J681" s="5"/>
      <c r="K681" s="5"/>
      <c r="L681" s="5"/>
      <c r="M681" s="5"/>
      <c r="N681"/>
      <c r="O681"/>
      <c r="P681"/>
      <c r="Q681"/>
      <c r="R681" s="54"/>
      <c r="T681" s="93">
        <f t="shared" si="27"/>
        <v>0</v>
      </c>
      <c r="U681" s="96">
        <f t="shared" si="30"/>
        <v>-3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/>
      <c r="AM681" s="5"/>
      <c r="AN681" s="5"/>
      <c r="AQ681" s="5"/>
      <c r="AS681" s="5"/>
      <c r="AT681" s="5"/>
      <c r="AU681" s="5"/>
      <c r="AV681" s="5"/>
      <c r="AW681" s="5"/>
      <c r="BB681" s="55">
        <v>0.46666666666678203</v>
      </c>
    </row>
    <row r="682" spans="2:54" x14ac:dyDescent="0.25">
      <c r="B682" s="5"/>
      <c r="C682" s="5"/>
      <c r="D682" s="5"/>
      <c r="E682" s="5"/>
      <c r="F682" s="5"/>
      <c r="G682" s="5"/>
      <c r="H682" s="5"/>
      <c r="I682" s="5"/>
      <c r="J682" s="5"/>
      <c r="K682" s="5"/>
      <c r="L682" s="5"/>
      <c r="M682" s="5"/>
      <c r="N682"/>
      <c r="O682"/>
      <c r="P682"/>
      <c r="Q682"/>
      <c r="R682" s="54"/>
      <c r="T682" s="93">
        <f t="shared" si="27"/>
        <v>0</v>
      </c>
      <c r="U682" s="96">
        <f t="shared" si="30"/>
        <v>-3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/>
      <c r="AM682" s="5"/>
      <c r="AN682" s="5"/>
      <c r="AQ682" s="5"/>
      <c r="AS682" s="5"/>
      <c r="AT682" s="5"/>
      <c r="AU682" s="5"/>
      <c r="AV682" s="5"/>
      <c r="AW682" s="5"/>
      <c r="BB682" s="55">
        <v>0.46736111111122702</v>
      </c>
    </row>
    <row r="683" spans="2:54" x14ac:dyDescent="0.25">
      <c r="B683" s="5"/>
      <c r="C683" s="5"/>
      <c r="D683" s="5"/>
      <c r="E683" s="5"/>
      <c r="F683" s="5"/>
      <c r="G683" s="5"/>
      <c r="H683" s="5"/>
      <c r="I683" s="5"/>
      <c r="J683" s="5"/>
      <c r="K683" s="5"/>
      <c r="L683" s="5"/>
      <c r="M683" s="5"/>
      <c r="N683"/>
      <c r="O683"/>
      <c r="P683"/>
      <c r="Q683"/>
      <c r="R683" s="54"/>
      <c r="T683" s="93">
        <f t="shared" si="27"/>
        <v>0</v>
      </c>
      <c r="U683" s="96">
        <f t="shared" si="30"/>
        <v>-3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/>
      <c r="AM683" s="5"/>
      <c r="AN683" s="5"/>
      <c r="AQ683" s="5"/>
      <c r="AS683" s="5"/>
      <c r="AT683" s="5"/>
      <c r="AU683" s="5"/>
      <c r="AV683" s="5"/>
      <c r="AW683" s="5"/>
      <c r="BB683" s="55">
        <v>0.46805555555567202</v>
      </c>
    </row>
    <row r="684" spans="2:54" x14ac:dyDescent="0.25">
      <c r="B684" s="5"/>
      <c r="C684" s="5"/>
      <c r="D684" s="5"/>
      <c r="E684" s="5"/>
      <c r="F684" s="5"/>
      <c r="G684" s="5"/>
      <c r="H684" s="5"/>
      <c r="I684" s="5"/>
      <c r="J684" s="5"/>
      <c r="K684" s="5"/>
      <c r="L684" s="5"/>
      <c r="M684" s="5"/>
      <c r="N684"/>
      <c r="O684"/>
      <c r="P684"/>
      <c r="Q684"/>
      <c r="R684" s="54"/>
      <c r="T684" s="93">
        <f t="shared" si="27"/>
        <v>0</v>
      </c>
      <c r="U684" s="96">
        <f t="shared" si="30"/>
        <v>-3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/>
      <c r="AM684" s="5"/>
      <c r="AN684" s="5"/>
      <c r="AQ684" s="5"/>
      <c r="AS684" s="5"/>
      <c r="AT684" s="5"/>
      <c r="AU684" s="5"/>
      <c r="AV684" s="5"/>
      <c r="AW684" s="5"/>
      <c r="BB684" s="55">
        <v>0.46875000000011702</v>
      </c>
    </row>
    <row r="685" spans="2:54" x14ac:dyDescent="0.25">
      <c r="B685" s="5"/>
      <c r="C685" s="5"/>
      <c r="D685" s="5"/>
      <c r="E685" s="5"/>
      <c r="F685" s="5"/>
      <c r="G685" s="5"/>
      <c r="H685" s="5"/>
      <c r="I685" s="5"/>
      <c r="J685" s="5"/>
      <c r="K685" s="5"/>
      <c r="L685" s="5"/>
      <c r="M685" s="5"/>
      <c r="N685"/>
      <c r="O685"/>
      <c r="P685"/>
      <c r="Q685"/>
      <c r="R685" s="54"/>
      <c r="T685" s="93">
        <f t="shared" si="27"/>
        <v>0</v>
      </c>
      <c r="U685" s="96">
        <f t="shared" si="30"/>
        <v>-3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/>
      <c r="AM685" s="5"/>
      <c r="AN685" s="5"/>
      <c r="AQ685" s="5"/>
      <c r="AS685" s="5"/>
      <c r="AT685" s="5"/>
      <c r="AU685" s="5"/>
      <c r="AV685" s="5"/>
      <c r="AW685" s="5"/>
      <c r="BB685" s="55">
        <v>0.46944444444456201</v>
      </c>
    </row>
    <row r="686" spans="2:54" x14ac:dyDescent="0.25">
      <c r="B686" s="5"/>
      <c r="C686" s="5"/>
      <c r="D686" s="5"/>
      <c r="E686" s="5"/>
      <c r="F686" s="5"/>
      <c r="G686" s="5"/>
      <c r="H686" s="5"/>
      <c r="I686" s="5"/>
      <c r="J686" s="5"/>
      <c r="K686" s="5"/>
      <c r="L686" s="5"/>
      <c r="M686" s="5"/>
      <c r="N686"/>
      <c r="O686"/>
      <c r="P686"/>
      <c r="Q686"/>
      <c r="R686" s="54"/>
      <c r="T686" s="93">
        <f t="shared" si="27"/>
        <v>0</v>
      </c>
      <c r="U686" s="96">
        <f t="shared" si="30"/>
        <v>-3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/>
      <c r="AM686" s="5"/>
      <c r="AN686" s="5"/>
      <c r="AQ686" s="5"/>
      <c r="AS686" s="5"/>
      <c r="AT686" s="5"/>
      <c r="AU686" s="5"/>
      <c r="AV686" s="5"/>
      <c r="AW686" s="5"/>
      <c r="BB686" s="55">
        <v>0.47013888888900701</v>
      </c>
    </row>
    <row r="687" spans="2:54" x14ac:dyDescent="0.25">
      <c r="B687" s="5"/>
      <c r="C687" s="5"/>
      <c r="D687" s="5"/>
      <c r="E687" s="5"/>
      <c r="F687" s="5"/>
      <c r="G687" s="5"/>
      <c r="H687" s="5"/>
      <c r="I687" s="5"/>
      <c r="J687" s="5"/>
      <c r="K687" s="5"/>
      <c r="L687" s="5"/>
      <c r="M687" s="5"/>
      <c r="N687"/>
      <c r="O687"/>
      <c r="P687"/>
      <c r="Q687"/>
      <c r="R687" s="54"/>
      <c r="T687" s="93">
        <f t="shared" si="27"/>
        <v>0</v>
      </c>
      <c r="U687" s="96">
        <f t="shared" si="30"/>
        <v>-3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/>
      <c r="AM687" s="5"/>
      <c r="AN687" s="5"/>
      <c r="AQ687" s="5"/>
      <c r="AS687" s="5"/>
      <c r="AT687" s="5"/>
      <c r="AU687" s="5"/>
      <c r="AV687" s="5"/>
      <c r="AW687" s="5"/>
      <c r="BB687" s="55">
        <v>0.47083333333345201</v>
      </c>
    </row>
    <row r="688" spans="2:54" x14ac:dyDescent="0.25">
      <c r="B688" s="5"/>
      <c r="C688" s="5"/>
      <c r="D688" s="5"/>
      <c r="E688" s="5"/>
      <c r="F688" s="5"/>
      <c r="G688" s="5"/>
      <c r="H688" s="5"/>
      <c r="I688" s="5"/>
      <c r="J688" s="5"/>
      <c r="K688" s="5"/>
      <c r="L688" s="5"/>
      <c r="M688" s="5"/>
      <c r="N688"/>
      <c r="O688"/>
      <c r="P688"/>
      <c r="Q688"/>
      <c r="R688" s="54"/>
      <c r="T688" s="93">
        <f t="shared" si="27"/>
        <v>0</v>
      </c>
      <c r="U688" s="96">
        <f t="shared" si="30"/>
        <v>-3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/>
      <c r="AM688" s="5"/>
      <c r="AN688" s="5"/>
      <c r="AQ688" s="5"/>
      <c r="AS688" s="5"/>
      <c r="AT688" s="5"/>
      <c r="AU688" s="5"/>
      <c r="AV688" s="5"/>
      <c r="AW688" s="5"/>
      <c r="BB688" s="55">
        <v>0.47152777777789701</v>
      </c>
    </row>
    <row r="689" spans="2:54" x14ac:dyDescent="0.25">
      <c r="B689" s="5"/>
      <c r="C689" s="5"/>
      <c r="D689" s="5"/>
      <c r="E689" s="5"/>
      <c r="F689" s="5"/>
      <c r="G689" s="5"/>
      <c r="H689" s="5"/>
      <c r="I689" s="5"/>
      <c r="J689" s="5"/>
      <c r="K689" s="5"/>
      <c r="L689" s="5"/>
      <c r="M689" s="5"/>
      <c r="N689"/>
      <c r="O689"/>
      <c r="P689"/>
      <c r="Q689"/>
      <c r="R689" s="54"/>
      <c r="T689" s="93">
        <f t="shared" si="27"/>
        <v>0</v>
      </c>
      <c r="U689" s="96">
        <f t="shared" si="30"/>
        <v>-3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/>
      <c r="AM689" s="5"/>
      <c r="AN689" s="5"/>
      <c r="AQ689" s="5"/>
      <c r="AS689" s="5"/>
      <c r="AT689" s="5"/>
      <c r="AU689" s="5"/>
      <c r="AV689" s="5"/>
      <c r="AW689" s="5"/>
      <c r="BB689" s="55">
        <v>0.472222222222342</v>
      </c>
    </row>
    <row r="690" spans="2:54" x14ac:dyDescent="0.25">
      <c r="B690" s="5"/>
      <c r="C690" s="5"/>
      <c r="D690" s="5"/>
      <c r="E690" s="5"/>
      <c r="F690" s="5"/>
      <c r="G690" s="5"/>
      <c r="H690" s="5"/>
      <c r="I690" s="5"/>
      <c r="J690" s="5"/>
      <c r="K690" s="5"/>
      <c r="L690" s="5"/>
      <c r="M690" s="5"/>
      <c r="N690"/>
      <c r="O690"/>
      <c r="P690"/>
      <c r="Q690"/>
      <c r="R690" s="54"/>
      <c r="T690" s="93">
        <f t="shared" ref="T690:T753" si="31">MAX($P690,$Q690)</f>
        <v>0</v>
      </c>
      <c r="U690" s="96">
        <f t="shared" si="30"/>
        <v>-3</v>
      </c>
      <c r="V690" s="92" t="str">
        <f t="shared" si="29"/>
        <v/>
      </c>
      <c r="W690" s="96" t="str">
        <f t="shared" ref="W690:W753" si="32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/>
      <c r="C691" s="5"/>
      <c r="D691" s="5"/>
      <c r="E691" s="5"/>
      <c r="F691" s="5"/>
      <c r="G691" s="5"/>
      <c r="H691" s="5"/>
      <c r="I691" s="5"/>
      <c r="J691" s="5"/>
      <c r="K691" s="5"/>
      <c r="L691" s="5"/>
      <c r="M691" s="5"/>
      <c r="N691"/>
      <c r="O691"/>
      <c r="P691"/>
      <c r="Q691"/>
      <c r="R691" s="54"/>
      <c r="T691" s="93">
        <f t="shared" si="31"/>
        <v>0</v>
      </c>
      <c r="U691" s="96">
        <f t="shared" si="30"/>
        <v>-3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/>
      <c r="C692" s="5"/>
      <c r="D692" s="5"/>
      <c r="E692" s="5"/>
      <c r="F692" s="5"/>
      <c r="G692" s="5"/>
      <c r="H692" s="5"/>
      <c r="I692" s="5"/>
      <c r="J692" s="5"/>
      <c r="K692" s="5"/>
      <c r="L692" s="5"/>
      <c r="M692" s="5"/>
      <c r="N692"/>
      <c r="O692"/>
      <c r="P692"/>
      <c r="Q692"/>
      <c r="R692" s="54"/>
      <c r="T692" s="93">
        <f t="shared" si="31"/>
        <v>0</v>
      </c>
      <c r="U692" s="96">
        <f t="shared" si="30"/>
        <v>-3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/>
      <c r="C693" s="5"/>
      <c r="D693" s="5"/>
      <c r="E693" s="5"/>
      <c r="F693" s="5"/>
      <c r="G693" s="5"/>
      <c r="H693" s="5"/>
      <c r="I693" s="5"/>
      <c r="J693" s="5"/>
      <c r="K693" s="5"/>
      <c r="L693" s="5"/>
      <c r="M693" s="5"/>
      <c r="N693"/>
      <c r="O693"/>
      <c r="P693"/>
      <c r="Q693"/>
      <c r="R693" s="54"/>
      <c r="T693" s="93">
        <f t="shared" si="31"/>
        <v>0</v>
      </c>
      <c r="U693" s="96">
        <f t="shared" si="30"/>
        <v>-3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/>
      <c r="C694" s="5"/>
      <c r="D694" s="5"/>
      <c r="E694" s="5"/>
      <c r="F694" s="5"/>
      <c r="G694" s="5"/>
      <c r="H694" s="5"/>
      <c r="I694" s="5"/>
      <c r="J694" s="5"/>
      <c r="K694" s="5"/>
      <c r="L694" s="5"/>
      <c r="M694" s="5"/>
      <c r="N694"/>
      <c r="O694"/>
      <c r="P694"/>
      <c r="Q694"/>
      <c r="R694" s="54"/>
      <c r="T694" s="93">
        <f t="shared" si="31"/>
        <v>0</v>
      </c>
      <c r="U694" s="96">
        <f t="shared" si="30"/>
        <v>-3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/>
      <c r="C695" s="5"/>
      <c r="D695" s="5"/>
      <c r="E695" s="5"/>
      <c r="F695" s="5"/>
      <c r="G695" s="5"/>
      <c r="H695" s="5"/>
      <c r="I695" s="5"/>
      <c r="J695" s="5"/>
      <c r="K695" s="5"/>
      <c r="L695" s="5"/>
      <c r="M695" s="5"/>
      <c r="N695"/>
      <c r="O695"/>
      <c r="P695"/>
      <c r="Q695"/>
      <c r="R695" s="54"/>
      <c r="T695" s="93">
        <f t="shared" si="31"/>
        <v>0</v>
      </c>
      <c r="U695" s="96">
        <f t="shared" si="30"/>
        <v>-3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/>
      <c r="C696" s="5"/>
      <c r="D696" s="5"/>
      <c r="E696" s="5"/>
      <c r="F696" s="5"/>
      <c r="G696" s="5"/>
      <c r="H696" s="5"/>
      <c r="I696" s="5"/>
      <c r="J696" s="5"/>
      <c r="K696" s="5"/>
      <c r="L696" s="5"/>
      <c r="M696" s="5"/>
      <c r="N696"/>
      <c r="O696"/>
      <c r="P696"/>
      <c r="Q696"/>
      <c r="R696" s="54"/>
      <c r="T696" s="93">
        <f t="shared" si="31"/>
        <v>0</v>
      </c>
      <c r="U696" s="96">
        <f t="shared" si="30"/>
        <v>-3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/>
      <c r="C697" s="5"/>
      <c r="D697" s="5"/>
      <c r="E697" s="5"/>
      <c r="F697" s="5"/>
      <c r="G697" s="5"/>
      <c r="H697" s="5"/>
      <c r="I697" s="5"/>
      <c r="J697" s="5"/>
      <c r="K697" s="5"/>
      <c r="L697" s="5"/>
      <c r="M697" s="5"/>
      <c r="N697"/>
      <c r="O697"/>
      <c r="P697"/>
      <c r="Q697"/>
      <c r="R697" s="54"/>
      <c r="T697" s="93">
        <f t="shared" si="31"/>
        <v>0</v>
      </c>
      <c r="U697" s="96">
        <f t="shared" si="30"/>
        <v>-3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/>
      <c r="C698" s="5"/>
      <c r="D698" s="5"/>
      <c r="E698" s="5"/>
      <c r="F698" s="5"/>
      <c r="G698" s="5"/>
      <c r="H698" s="5"/>
      <c r="I698" s="5"/>
      <c r="J698" s="5"/>
      <c r="K698" s="5"/>
      <c r="L698" s="5"/>
      <c r="M698" s="5"/>
      <c r="N698"/>
      <c r="O698"/>
      <c r="P698"/>
      <c r="Q698"/>
      <c r="R698" s="54"/>
      <c r="T698" s="93">
        <f t="shared" si="31"/>
        <v>0</v>
      </c>
      <c r="U698" s="96">
        <f t="shared" si="30"/>
        <v>-3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/>
      <c r="C699" s="5"/>
      <c r="D699" s="5"/>
      <c r="E699" s="5"/>
      <c r="F699" s="5"/>
      <c r="G699" s="5"/>
      <c r="H699" s="5"/>
      <c r="I699" s="5"/>
      <c r="J699" s="5"/>
      <c r="K699" s="5"/>
      <c r="L699" s="5"/>
      <c r="M699" s="5"/>
      <c r="N699"/>
      <c r="O699"/>
      <c r="P699"/>
      <c r="Q699"/>
      <c r="R699" s="54"/>
      <c r="T699" s="93">
        <f t="shared" si="31"/>
        <v>0</v>
      </c>
      <c r="U699" s="96">
        <f t="shared" si="30"/>
        <v>-3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/>
      <c r="C700" s="5"/>
      <c r="D700" s="5"/>
      <c r="E700" s="5"/>
      <c r="F700" s="5"/>
      <c r="G700" s="5"/>
      <c r="H700" s="5"/>
      <c r="I700" s="5"/>
      <c r="J700" s="5"/>
      <c r="K700" s="5"/>
      <c r="L700" s="5"/>
      <c r="M700" s="5"/>
      <c r="N700"/>
      <c r="O700"/>
      <c r="P700"/>
      <c r="Q700"/>
      <c r="R700" s="54"/>
      <c r="T700" s="93">
        <f t="shared" si="31"/>
        <v>0</v>
      </c>
      <c r="U700" s="96">
        <f t="shared" si="30"/>
        <v>-3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/>
      <c r="C701" s="5"/>
      <c r="D701" s="5"/>
      <c r="E701" s="5"/>
      <c r="F701" s="5"/>
      <c r="G701" s="5"/>
      <c r="H701" s="5"/>
      <c r="I701" s="5"/>
      <c r="J701" s="5"/>
      <c r="K701" s="5"/>
      <c r="L701" s="5"/>
      <c r="M701" s="5"/>
      <c r="N701"/>
      <c r="O701"/>
      <c r="P701"/>
      <c r="Q701"/>
      <c r="R701" s="54"/>
      <c r="T701" s="93">
        <f t="shared" si="31"/>
        <v>0</v>
      </c>
      <c r="U701" s="96">
        <f t="shared" si="30"/>
        <v>-3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/>
      <c r="C702" s="5"/>
      <c r="D702" s="5"/>
      <c r="E702" s="5"/>
      <c r="F702" s="5"/>
      <c r="G702" s="5"/>
      <c r="H702" s="5"/>
      <c r="I702" s="5"/>
      <c r="J702" s="5"/>
      <c r="K702" s="5"/>
      <c r="L702" s="5"/>
      <c r="M702" s="5"/>
      <c r="N702"/>
      <c r="O702"/>
      <c r="P702"/>
      <c r="Q702"/>
      <c r="R702" s="54"/>
      <c r="T702" s="93">
        <f t="shared" si="31"/>
        <v>0</v>
      </c>
      <c r="U702" s="96">
        <f t="shared" si="30"/>
        <v>-3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/>
      <c r="C703" s="5"/>
      <c r="D703" s="5"/>
      <c r="E703" s="5"/>
      <c r="F703" s="5"/>
      <c r="G703" s="5"/>
      <c r="H703" s="5"/>
      <c r="I703" s="5"/>
      <c r="J703" s="5"/>
      <c r="K703" s="5"/>
      <c r="L703" s="5"/>
      <c r="M703" s="5"/>
      <c r="N703"/>
      <c r="O703"/>
      <c r="P703"/>
      <c r="Q703"/>
      <c r="R703" s="54"/>
      <c r="T703" s="93">
        <f t="shared" si="31"/>
        <v>0</v>
      </c>
      <c r="U703" s="96">
        <f t="shared" si="30"/>
        <v>-3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/>
      <c r="C704" s="5"/>
      <c r="D704" s="5"/>
      <c r="E704" s="5"/>
      <c r="F704" s="5"/>
      <c r="G704" s="5"/>
      <c r="H704" s="5"/>
      <c r="I704" s="5"/>
      <c r="J704" s="5"/>
      <c r="K704" s="5"/>
      <c r="L704" s="5"/>
      <c r="M704" s="5"/>
      <c r="N704"/>
      <c r="O704"/>
      <c r="P704"/>
      <c r="Q704"/>
      <c r="R704" s="54"/>
      <c r="T704" s="93">
        <f t="shared" si="31"/>
        <v>0</v>
      </c>
      <c r="U704" s="96">
        <f t="shared" si="30"/>
        <v>-3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/>
      <c r="C705" s="5"/>
      <c r="D705" s="5"/>
      <c r="E705" s="5"/>
      <c r="F705" s="5"/>
      <c r="G705" s="5"/>
      <c r="H705" s="5"/>
      <c r="I705" s="5"/>
      <c r="J705" s="5"/>
      <c r="K705" s="5"/>
      <c r="L705" s="5"/>
      <c r="M705" s="5"/>
      <c r="N705"/>
      <c r="O705"/>
      <c r="P705"/>
      <c r="Q705"/>
      <c r="R705" s="54"/>
      <c r="T705" s="93">
        <f t="shared" si="31"/>
        <v>0</v>
      </c>
      <c r="U705" s="96">
        <f t="shared" si="30"/>
        <v>-3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/>
      <c r="C706" s="5"/>
      <c r="D706" s="5"/>
      <c r="E706" s="5"/>
      <c r="F706" s="5"/>
      <c r="G706" s="5"/>
      <c r="H706" s="5"/>
      <c r="I706" s="5"/>
      <c r="J706" s="5"/>
      <c r="K706" s="5"/>
      <c r="L706" s="5"/>
      <c r="M706" s="5"/>
      <c r="N706"/>
      <c r="O706"/>
      <c r="P706"/>
      <c r="Q706"/>
      <c r="R706" s="54"/>
      <c r="T706" s="93">
        <f t="shared" si="31"/>
        <v>0</v>
      </c>
      <c r="U706" s="96">
        <f t="shared" si="30"/>
        <v>-3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/>
      <c r="C707" s="5"/>
      <c r="D707" s="5"/>
      <c r="E707" s="5"/>
      <c r="F707" s="5"/>
      <c r="G707" s="5"/>
      <c r="H707" s="5"/>
      <c r="I707" s="5"/>
      <c r="J707" s="5"/>
      <c r="K707" s="5"/>
      <c r="L707" s="5"/>
      <c r="M707" s="5"/>
      <c r="N707"/>
      <c r="O707"/>
      <c r="P707"/>
      <c r="Q707"/>
      <c r="R707" s="54"/>
      <c r="T707" s="93">
        <f t="shared" si="31"/>
        <v>0</v>
      </c>
      <c r="U707" s="96">
        <f t="shared" si="30"/>
        <v>-3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/>
      <c r="C708" s="5"/>
      <c r="D708" s="5"/>
      <c r="E708" s="5"/>
      <c r="F708" s="5"/>
      <c r="G708" s="5"/>
      <c r="H708" s="5"/>
      <c r="I708" s="5"/>
      <c r="J708" s="5"/>
      <c r="K708" s="5"/>
      <c r="L708" s="5"/>
      <c r="M708" s="5"/>
      <c r="N708"/>
      <c r="O708"/>
      <c r="P708"/>
      <c r="Q708"/>
      <c r="R708" s="54"/>
      <c r="T708" s="93">
        <f t="shared" si="31"/>
        <v>0</v>
      </c>
      <c r="U708" s="96">
        <f t="shared" si="30"/>
        <v>-3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/>
      <c r="C709" s="5"/>
      <c r="D709" s="5"/>
      <c r="E709" s="5"/>
      <c r="F709" s="5"/>
      <c r="G709" s="5"/>
      <c r="H709" s="5"/>
      <c r="I709" s="5"/>
      <c r="J709" s="5"/>
      <c r="K709" s="5"/>
      <c r="L709" s="5"/>
      <c r="M709" s="5"/>
      <c r="N709"/>
      <c r="O709"/>
      <c r="P709"/>
      <c r="Q709"/>
      <c r="R709" s="54"/>
      <c r="T709" s="93">
        <f t="shared" si="31"/>
        <v>0</v>
      </c>
      <c r="U709" s="96">
        <f t="shared" si="30"/>
        <v>-3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/>
      <c r="C710" s="5"/>
      <c r="D710" s="5"/>
      <c r="E710" s="5"/>
      <c r="F710" s="5"/>
      <c r="G710" s="5"/>
      <c r="H710" s="5"/>
      <c r="I710" s="5"/>
      <c r="J710" s="5"/>
      <c r="K710" s="5"/>
      <c r="L710" s="5"/>
      <c r="M710" s="5"/>
      <c r="N710"/>
      <c r="O710"/>
      <c r="P710"/>
      <c r="Q710"/>
      <c r="R710" s="54"/>
      <c r="T710" s="93">
        <f t="shared" si="31"/>
        <v>0</v>
      </c>
      <c r="U710" s="96">
        <f t="shared" si="30"/>
        <v>-3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/>
      <c r="C711" s="5"/>
      <c r="D711" s="5"/>
      <c r="E711" s="5"/>
      <c r="F711" s="5"/>
      <c r="G711" s="5"/>
      <c r="H711" s="5"/>
      <c r="I711" s="5"/>
      <c r="J711" s="5"/>
      <c r="K711" s="5"/>
      <c r="L711" s="5"/>
      <c r="M711" s="5"/>
      <c r="N711"/>
      <c r="O711"/>
      <c r="P711"/>
      <c r="Q711"/>
      <c r="R711" s="54"/>
      <c r="T711" s="93">
        <f t="shared" si="31"/>
        <v>0</v>
      </c>
      <c r="U711" s="96">
        <f t="shared" si="30"/>
        <v>-3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/>
      <c r="C712" s="5"/>
      <c r="D712" s="5"/>
      <c r="E712" s="5"/>
      <c r="F712" s="5"/>
      <c r="G712" s="5"/>
      <c r="H712" s="5"/>
      <c r="I712" s="5"/>
      <c r="J712" s="5"/>
      <c r="K712" s="5"/>
      <c r="L712" s="5"/>
      <c r="M712" s="5"/>
      <c r="N712"/>
      <c r="O712"/>
      <c r="P712"/>
      <c r="Q712"/>
      <c r="R712" s="54"/>
      <c r="T712" s="93">
        <f t="shared" si="31"/>
        <v>0</v>
      </c>
      <c r="U712" s="96">
        <f t="shared" si="30"/>
        <v>-3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/>
      <c r="C713" s="5"/>
      <c r="D713" s="5"/>
      <c r="E713" s="5"/>
      <c r="F713" s="5"/>
      <c r="G713" s="5"/>
      <c r="H713" s="5"/>
      <c r="I713" s="5"/>
      <c r="J713" s="5"/>
      <c r="K713" s="5"/>
      <c r="L713" s="5"/>
      <c r="M713" s="5"/>
      <c r="N713"/>
      <c r="O713"/>
      <c r="P713"/>
      <c r="Q713"/>
      <c r="R713" s="54"/>
      <c r="T713" s="93">
        <f t="shared" si="31"/>
        <v>0</v>
      </c>
      <c r="U713" s="96">
        <f t="shared" si="30"/>
        <v>-3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1"/>
        <v>0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70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zoomScaleNormal="100" workbookViewId="0">
      <pane ySplit="10" topLeftCell="A56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118.69999999999997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70"/>
      <c r="BC2" s="8"/>
      <c r="BM2" s="53"/>
      <c r="BR2" s="53"/>
    </row>
    <row r="3" spans="1:71" ht="15.75" thickBot="1" x14ac:dyDescent="0.3">
      <c r="A3" s="261"/>
      <c r="B3" s="676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28.1</v>
      </c>
      <c r="AD3" s="384"/>
      <c r="AE3" s="8"/>
      <c r="AF3" s="115"/>
      <c r="AG3" s="707" t="str">
        <f>$C$5</f>
        <v>Janvier_2025</v>
      </c>
      <c r="AH3" s="708"/>
      <c r="AI3" s="288"/>
      <c r="AJ3" s="719" t="s">
        <v>17</v>
      </c>
      <c r="AK3" s="720"/>
      <c r="AL3" s="721"/>
      <c r="AM3" s="314"/>
      <c r="AN3" s="716" t="s">
        <v>37</v>
      </c>
      <c r="AO3" s="717"/>
      <c r="AP3" s="717"/>
      <c r="AQ3" s="717"/>
      <c r="AR3" s="718"/>
      <c r="AS3" s="314"/>
      <c r="AT3" s="289"/>
      <c r="AU3" s="14"/>
      <c r="AV3" s="8"/>
      <c r="AW3" s="115"/>
      <c r="AX3" s="150" t="str">
        <f>$C$5</f>
        <v>Janvier_2025</v>
      </c>
      <c r="AY3" s="149"/>
      <c r="AZ3" s="151"/>
      <c r="BA3" s="152" t="s">
        <v>51</v>
      </c>
      <c r="BB3" s="671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72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229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BI81</f>
        <v>-4.5</v>
      </c>
      <c r="M5" s="357"/>
      <c r="N5" s="356" t="str">
        <f>VLOOKUP($BI$81,$BI$83:$BJ$94,2,0)</f>
        <v>Janvier</v>
      </c>
      <c r="O5" s="352"/>
      <c r="P5" s="249" t="s">
        <v>41</v>
      </c>
      <c r="Q5" s="321"/>
      <c r="R5" s="359">
        <f>BK81</f>
        <v>13.5</v>
      </c>
      <c r="S5" s="360"/>
      <c r="T5" s="361" t="str">
        <f>VLOOKUP($BK$81,$BK$83:$BL$94,2,0)</f>
        <v>Janvier</v>
      </c>
      <c r="U5" s="14"/>
      <c r="V5" s="8"/>
      <c r="W5" s="115"/>
      <c r="X5" s="709" t="str">
        <f>C5</f>
        <v>Janvier_2025</v>
      </c>
      <c r="Y5" s="710"/>
      <c r="Z5" s="17"/>
      <c r="AA5" s="711">
        <f ca="1">NOW()</f>
        <v>45684.378849537039</v>
      </c>
      <c r="AB5" s="712"/>
      <c r="AC5" s="713"/>
      <c r="AD5" s="19"/>
      <c r="AE5" s="8"/>
      <c r="AF5" s="117"/>
      <c r="AG5" s="722" t="s">
        <v>35</v>
      </c>
      <c r="AH5" s="723"/>
      <c r="AI5" s="290"/>
      <c r="AJ5" s="158">
        <f>SUM($AJ$11:$AJ$72)</f>
        <v>118.19999999999997</v>
      </c>
      <c r="AK5" s="17"/>
      <c r="AL5" s="159">
        <f>SUM($AL$11:$AL$72)</f>
        <v>5.3409722222222227</v>
      </c>
      <c r="AM5" s="17"/>
      <c r="AN5" s="160">
        <f>SUM(AN$11:AN$72)</f>
        <v>1.3847222222222222</v>
      </c>
      <c r="AO5" s="17"/>
      <c r="AP5" s="160">
        <f>SUM(AP$11:AP$72)</f>
        <v>1.0736111111111111</v>
      </c>
      <c r="AQ5" s="17"/>
      <c r="AR5" s="160">
        <f>SUM(AR$11:AR$72)</f>
        <v>1.6180555555555558</v>
      </c>
      <c r="AS5" s="17"/>
      <c r="AT5" s="160">
        <f>SUM(AT$11:AT$72)</f>
        <v>1.2729166666666665</v>
      </c>
      <c r="AU5" s="14"/>
      <c r="AV5" s="8"/>
      <c r="AW5" s="117"/>
      <c r="AX5" s="156" t="s">
        <v>35</v>
      </c>
      <c r="AY5" s="157"/>
      <c r="AZ5" s="17"/>
      <c r="BA5" s="161">
        <f>SUM(BA$11:BA$74)+Relevés!AH3</f>
        <v>2.9805555555555552</v>
      </c>
      <c r="BB5" s="673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72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2" t="s">
        <v>36</v>
      </c>
      <c r="D7" s="723"/>
      <c r="E7" s="127"/>
      <c r="F7" s="206">
        <f>MIN(F$11:F72)</f>
        <v>0</v>
      </c>
      <c r="G7" s="17"/>
      <c r="H7" s="128" t="e">
        <f>VLOOKUP($F$7,$F$11:$Y$72,17,0)</f>
        <v>#N/A</v>
      </c>
      <c r="I7" s="17"/>
      <c r="J7" s="298"/>
      <c r="K7" s="17"/>
      <c r="L7" s="270">
        <f>MIN($L$11:$L$72)</f>
        <v>-4.5</v>
      </c>
      <c r="M7" s="271"/>
      <c r="N7" s="272">
        <f>VLOOKUP($L$7,$L$11:$Y$72,14,0)</f>
        <v>45671</v>
      </c>
      <c r="O7" s="271"/>
      <c r="P7" s="298"/>
      <c r="Q7" s="271"/>
      <c r="R7" s="273">
        <f>MAX(R$11:R72)</f>
        <v>13.5</v>
      </c>
      <c r="S7" s="271"/>
      <c r="T7" s="274">
        <f>VLOOKUP($R$7,$R$11:$Y$72,8,0)</f>
        <v>45683</v>
      </c>
      <c r="U7" s="14"/>
      <c r="V7" s="8"/>
      <c r="W7" s="117"/>
      <c r="X7" s="724" t="s">
        <v>105</v>
      </c>
      <c r="Y7" s="725"/>
      <c r="Z7" s="17"/>
      <c r="AA7" s="319" t="s">
        <v>89</v>
      </c>
      <c r="AB7" s="17"/>
      <c r="AC7" s="320" t="s">
        <v>90</v>
      </c>
      <c r="AD7" s="14"/>
      <c r="AE7" s="8"/>
      <c r="AF7" s="117"/>
      <c r="AG7" s="714">
        <f ca="1">TODAY()</f>
        <v>45684</v>
      </c>
      <c r="AH7" s="715"/>
      <c r="AI7" s="17"/>
      <c r="AJ7" s="164">
        <f>VLOOKUP($AJ$9,$AJ$11:$AY$72,16,0)</f>
        <v>45667</v>
      </c>
      <c r="AK7" s="17"/>
      <c r="AL7" s="315">
        <f>VLOOKUP($AL$9,$AL$11:$AY$72,14,0)</f>
        <v>45667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4">
        <f ca="1">TODAY()</f>
        <v>45684</v>
      </c>
      <c r="AY7" s="715"/>
      <c r="AZ7" s="17"/>
      <c r="BA7" s="165">
        <f>VLOOKUP($BA$9,$BA$11:$BE$72,5,0)</f>
        <v>45670</v>
      </c>
      <c r="BB7" s="672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72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6"/>
      <c r="D9" s="727"/>
      <c r="E9" s="130"/>
      <c r="F9" s="207" t="s">
        <v>16</v>
      </c>
      <c r="G9" s="17"/>
      <c r="H9" s="131" t="e">
        <f>VLOOKUP($F$7,$F$11:$T$72,3,0)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VLOOKUP($L$7,$L$11:$N$72,3,0)</f>
        <v>0.37013888888888902</v>
      </c>
      <c r="O9" s="271"/>
      <c r="P9" s="300" t="s">
        <v>76</v>
      </c>
      <c r="Q9" s="271"/>
      <c r="R9" s="279" t="s">
        <v>3</v>
      </c>
      <c r="S9" s="271"/>
      <c r="T9" s="278">
        <f>VLOOKUP($R$7,$R$11:$T$72,3,0)</f>
        <v>0.95625000000000004</v>
      </c>
      <c r="U9" s="14"/>
      <c r="V9" s="8"/>
      <c r="W9" s="117"/>
      <c r="X9" s="350">
        <f>BM81</f>
        <v>67.7</v>
      </c>
      <c r="Y9" s="350" t="s">
        <v>3</v>
      </c>
      <c r="Z9" s="17"/>
      <c r="AA9" s="143">
        <f>MAX($AA$11:$AA$72)</f>
        <v>67.7</v>
      </c>
      <c r="AB9" s="17"/>
      <c r="AC9" s="144">
        <f>VLOOKUP($AA$9,$AA$11:$AH$72,8,0)</f>
        <v>45682</v>
      </c>
      <c r="AD9" s="14"/>
      <c r="AE9" s="8"/>
      <c r="AF9" s="117"/>
      <c r="AG9" s="316">
        <f>$BO$79+Relevés!W5</f>
        <v>118.69999999999997</v>
      </c>
      <c r="AH9" s="317" t="s">
        <v>41</v>
      </c>
      <c r="AI9" s="17"/>
      <c r="AJ9" s="167">
        <f>MAX($AJ$11:$AJ$72)</f>
        <v>21.4</v>
      </c>
      <c r="AK9" s="17"/>
      <c r="AL9" s="168">
        <f>MAX($AL$11:AL$72)</f>
        <v>0.59861111111111109</v>
      </c>
      <c r="AM9" s="17"/>
      <c r="AN9" s="160" t="s">
        <v>246</v>
      </c>
      <c r="AO9" s="17"/>
      <c r="AP9" s="160" t="s">
        <v>247</v>
      </c>
      <c r="AQ9" s="17"/>
      <c r="AR9" s="160" t="s">
        <v>248</v>
      </c>
      <c r="AS9" s="17"/>
      <c r="AT9" s="160" t="s">
        <v>249</v>
      </c>
      <c r="AU9" s="14"/>
      <c r="AV9" s="8"/>
      <c r="AW9" s="117"/>
      <c r="AX9" s="254" t="s">
        <v>41</v>
      </c>
      <c r="AY9" s="318">
        <f>$BR$79+$BA$5</f>
        <v>3.3298611111111107</v>
      </c>
      <c r="AZ9" s="17"/>
      <c r="BA9" s="169">
        <f>MAX($BA$11:$BA$72)</f>
        <v>0.34930555555555554</v>
      </c>
      <c r="BB9" s="672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9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649" t="str">
        <f>PROPER(TEXT(D11,"JJJJ"))</f>
        <v>Mercredi</v>
      </c>
      <c r="D11" s="650">
        <v>45658</v>
      </c>
      <c r="E11" s="665"/>
      <c r="F11" s="655"/>
      <c r="G11" s="656"/>
      <c r="H11" s="657"/>
      <c r="I11" s="656"/>
      <c r="J11" s="662" t="str">
        <f>IF(OR(L$1="",L11=""),"",IF(L11&gt;L$1,"»",IF(L11&lt;L$1,"¼","¹º")))</f>
        <v>»</v>
      </c>
      <c r="K11" s="84"/>
      <c r="L11" s="664">
        <v>5.9</v>
      </c>
      <c r="M11" s="84"/>
      <c r="N11" s="663">
        <v>0.35069444444444398</v>
      </c>
      <c r="O11" s="84"/>
      <c r="P11" s="662" t="str">
        <f>IF(OR(R$1="",R11=""),"",IF(R11&gt;R$1,"»",IF(R11&lt;R$1,"¼","¹º")))</f>
        <v>»</v>
      </c>
      <c r="Q11" s="84"/>
      <c r="R11" s="664">
        <v>11.3</v>
      </c>
      <c r="S11" s="84"/>
      <c r="T11" s="663">
        <v>0.97569444444444497</v>
      </c>
      <c r="U11" s="21"/>
      <c r="V11" s="658"/>
      <c r="W11" s="66"/>
      <c r="X11" s="649" t="str">
        <f>$C11</f>
        <v>Mercredi</v>
      </c>
      <c r="Y11" s="650">
        <f>$D11</f>
        <v>45658</v>
      </c>
      <c r="Z11" s="64"/>
      <c r="AA11" s="666">
        <v>25.2</v>
      </c>
      <c r="AB11" s="64"/>
      <c r="AC11" s="663">
        <v>0.57986111111111105</v>
      </c>
      <c r="AD11" s="21"/>
      <c r="AE11" s="658"/>
      <c r="AF11" s="66"/>
      <c r="AG11" s="649" t="str">
        <f>$C11</f>
        <v>Mercredi</v>
      </c>
      <c r="AH11" s="650">
        <f>$D11</f>
        <v>45658</v>
      </c>
      <c r="AI11" s="64"/>
      <c r="AJ11" s="667">
        <v>0</v>
      </c>
      <c r="AK11" s="64"/>
      <c r="AL11" s="663">
        <v>0</v>
      </c>
      <c r="AM11" s="64"/>
      <c r="AN11" s="663">
        <v>0</v>
      </c>
      <c r="AO11" s="64"/>
      <c r="AP11" s="663">
        <v>0</v>
      </c>
      <c r="AQ11" s="64"/>
      <c r="AR11" s="663">
        <v>0</v>
      </c>
      <c r="AS11" s="64"/>
      <c r="AT11" s="663">
        <v>0</v>
      </c>
      <c r="AU11" s="669"/>
      <c r="AV11" s="8"/>
      <c r="AW11" s="66"/>
      <c r="AX11" s="649" t="str">
        <f>$C11</f>
        <v>Mercredi</v>
      </c>
      <c r="AY11" s="650">
        <f>$D11</f>
        <v>45658</v>
      </c>
      <c r="AZ11" s="64"/>
      <c r="BA11" s="663">
        <v>4.9999999999999996E-2</v>
      </c>
      <c r="BB11" s="669"/>
      <c r="BC11" s="658"/>
      <c r="BD11" s="36">
        <v>24</v>
      </c>
      <c r="BE11" s="34">
        <f>D11</f>
        <v>45658</v>
      </c>
      <c r="BF11" s="35" t="str">
        <f>$C11</f>
        <v>Mercredi</v>
      </c>
      <c r="BH11"/>
      <c r="BI11"/>
      <c r="BJ11"/>
      <c r="BK11"/>
      <c r="BR11" s="55"/>
      <c r="BS11" s="55"/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9"/>
      <c r="AV12" s="8"/>
      <c r="AW12" s="66"/>
      <c r="AX12" s="63"/>
      <c r="AY12" s="64"/>
      <c r="AZ12" s="64"/>
      <c r="BA12" s="65"/>
      <c r="BB12" s="669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Jeudi</v>
      </c>
      <c r="D13" s="146">
        <f>$D11+1</f>
        <v>45659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5.7</v>
      </c>
      <c r="M13" s="84"/>
      <c r="N13" s="148">
        <v>0.97083333333333299</v>
      </c>
      <c r="O13" s="84"/>
      <c r="P13" s="302" t="str">
        <f>IF(OR(R11="",R13=""),"",IF(R13&gt;R11,"»",IF(R13&lt;R11,"¼","¹º")))</f>
        <v>»</v>
      </c>
      <c r="Q13" s="84"/>
      <c r="R13" s="269">
        <v>11.9</v>
      </c>
      <c r="S13" s="84"/>
      <c r="T13" s="148">
        <v>0.20138888888888901</v>
      </c>
      <c r="U13" s="21"/>
      <c r="V13" s="67"/>
      <c r="W13" s="66"/>
      <c r="X13" s="145" t="str">
        <f>$C13</f>
        <v>Jeudi</v>
      </c>
      <c r="Y13" s="146">
        <f>$D13</f>
        <v>45659</v>
      </c>
      <c r="Z13" s="64"/>
      <c r="AA13" s="147">
        <v>28.1</v>
      </c>
      <c r="AB13" s="64"/>
      <c r="AC13" s="148">
        <v>0.34652777777777799</v>
      </c>
      <c r="AD13" s="21"/>
      <c r="AE13" s="67"/>
      <c r="AF13" s="66"/>
      <c r="AG13" s="145" t="str">
        <f>$C13</f>
        <v>Jeudi</v>
      </c>
      <c r="AH13" s="146">
        <f>$D13</f>
        <v>45659</v>
      </c>
      <c r="AI13" s="64"/>
      <c r="AJ13" s="170">
        <v>12.7</v>
      </c>
      <c r="AK13" s="64"/>
      <c r="AL13" s="148">
        <v>0.52986111111111112</v>
      </c>
      <c r="AM13" s="64"/>
      <c r="AN13" s="148">
        <v>5.2777777777777778E-2</v>
      </c>
      <c r="AO13" s="64"/>
      <c r="AP13" s="148">
        <v>0.2076388888888889</v>
      </c>
      <c r="AQ13" s="64"/>
      <c r="AR13" s="148">
        <v>0.24861111111111112</v>
      </c>
      <c r="AS13" s="64"/>
      <c r="AT13" s="148">
        <v>2.1527777777777781E-2</v>
      </c>
      <c r="AU13" s="669"/>
      <c r="AV13" s="8"/>
      <c r="AW13" s="66"/>
      <c r="AX13" s="145" t="str">
        <f>$C13</f>
        <v>Jeudi</v>
      </c>
      <c r="AY13" s="146">
        <f>$D13</f>
        <v>45659</v>
      </c>
      <c r="AZ13" s="64"/>
      <c r="BA13" s="148">
        <v>0</v>
      </c>
      <c r="BB13" s="669"/>
      <c r="BC13" s="67"/>
      <c r="BD13" s="36">
        <v>23</v>
      </c>
      <c r="BE13" s="34">
        <f>D13</f>
        <v>45659</v>
      </c>
      <c r="BF13" s="35" t="str">
        <f>$C13</f>
        <v>Jeudi</v>
      </c>
    </row>
    <row r="14" spans="1:71" ht="5.25" customHeight="1" x14ac:dyDescent="0.35">
      <c r="A14" s="261"/>
      <c r="B14" s="659"/>
      <c r="C14" s="63"/>
      <c r="D14" s="64"/>
      <c r="E14" s="120"/>
      <c r="F14" s="120"/>
      <c r="G14" s="121"/>
      <c r="H14" s="121"/>
      <c r="I14" s="121"/>
      <c r="J14" s="303"/>
      <c r="K14" s="84"/>
      <c r="L14" s="64"/>
      <c r="M14" s="84"/>
      <c r="N14" s="84"/>
      <c r="O14" s="84"/>
      <c r="P14" s="303"/>
      <c r="Q14" s="84"/>
      <c r="R14" s="64"/>
      <c r="S14" s="84"/>
      <c r="T14" s="84"/>
      <c r="U14" s="21"/>
      <c r="V14" s="67"/>
      <c r="W14" s="66"/>
      <c r="X14" s="63"/>
      <c r="Y14" s="64"/>
      <c r="Z14" s="64"/>
      <c r="AA14" s="64"/>
      <c r="AB14" s="64"/>
      <c r="AC14" s="65"/>
      <c r="AD14" s="21"/>
      <c r="AE14" s="67"/>
      <c r="AF14" s="66"/>
      <c r="AG14" s="63"/>
      <c r="AH14" s="64"/>
      <c r="AI14" s="64"/>
      <c r="AJ14" s="70"/>
      <c r="AK14" s="64"/>
      <c r="AL14" s="64"/>
      <c r="AM14" s="64"/>
      <c r="AN14" s="64"/>
      <c r="AO14" s="64"/>
      <c r="AP14" s="64"/>
      <c r="AQ14" s="64"/>
      <c r="AR14" s="64"/>
      <c r="AS14" s="64"/>
      <c r="AT14" s="64"/>
      <c r="AU14" s="669"/>
      <c r="AV14" s="8"/>
      <c r="AW14" s="66"/>
      <c r="AX14" s="63"/>
      <c r="AY14" s="64"/>
      <c r="AZ14" s="64"/>
      <c r="BA14" s="65"/>
      <c r="BB14" s="669"/>
      <c r="BC14" s="67"/>
      <c r="BD14" s="36"/>
      <c r="BE14" s="82"/>
      <c r="BF14" s="81"/>
    </row>
    <row r="15" spans="1:71" ht="27" customHeight="1" x14ac:dyDescent="0.25">
      <c r="A15" s="261"/>
      <c r="B15" s="659"/>
      <c r="C15" s="145" t="str">
        <f>PROPER(TEXT(D15,"JJJJ"))</f>
        <v>Vendredi</v>
      </c>
      <c r="D15" s="146">
        <f>$D13+1</f>
        <v>45660</v>
      </c>
      <c r="E15" s="120"/>
      <c r="F15" s="132"/>
      <c r="G15" s="121"/>
      <c r="H15" s="133"/>
      <c r="I15" s="121"/>
      <c r="J15" s="302" t="str">
        <f>IF(OR(L13="",L15=""),"",IF(L15&gt;L13,"»",IF(L15&lt;L13,"¼","¹º")))</f>
        <v>¼</v>
      </c>
      <c r="K15" s="84"/>
      <c r="L15" s="269">
        <v>3</v>
      </c>
      <c r="M15" s="84"/>
      <c r="N15" s="148">
        <v>0.89513888888888904</v>
      </c>
      <c r="O15" s="84"/>
      <c r="P15" s="302" t="str">
        <f>IF(OR(R13="",R15=""),"",IF(R15&gt;R13,"»",IF(R15&lt;R13,"¼","¹º")))</f>
        <v>¼</v>
      </c>
      <c r="Q15" s="84"/>
      <c r="R15" s="269">
        <v>5.7</v>
      </c>
      <c r="S15" s="84"/>
      <c r="T15" s="148">
        <v>0</v>
      </c>
      <c r="U15" s="21"/>
      <c r="V15" s="67"/>
      <c r="W15" s="66"/>
      <c r="X15" s="145" t="str">
        <f>$C15</f>
        <v>Vendredi</v>
      </c>
      <c r="Y15" s="146">
        <f>$D15</f>
        <v>45660</v>
      </c>
      <c r="Z15" s="64"/>
      <c r="AA15" s="147">
        <v>29.9</v>
      </c>
      <c r="AB15" s="64"/>
      <c r="AC15" s="148">
        <v>0.91736111111111096</v>
      </c>
      <c r="AD15" s="21"/>
      <c r="AE15" s="67"/>
      <c r="AF15" s="66"/>
      <c r="AG15" s="145" t="str">
        <f>$C15</f>
        <v>Vendredi</v>
      </c>
      <c r="AH15" s="146">
        <f>$D15</f>
        <v>45660</v>
      </c>
      <c r="AI15" s="64"/>
      <c r="AJ15" s="170">
        <v>0.5</v>
      </c>
      <c r="AK15" s="64"/>
      <c r="AL15" s="148">
        <v>9.6527777777777782E-2</v>
      </c>
      <c r="AM15" s="64"/>
      <c r="AN15" s="148">
        <v>5.9027777777777783E-2</v>
      </c>
      <c r="AO15" s="64"/>
      <c r="AP15" s="148">
        <v>3.7499999999999999E-2</v>
      </c>
      <c r="AQ15" s="64"/>
      <c r="AR15" s="148">
        <v>0</v>
      </c>
      <c r="AS15" s="64"/>
      <c r="AT15" s="148">
        <v>0</v>
      </c>
      <c r="AU15" s="669"/>
      <c r="AV15" s="8"/>
      <c r="AW15" s="66"/>
      <c r="AX15" s="145" t="str">
        <f>$C15</f>
        <v>Vendredi</v>
      </c>
      <c r="AY15" s="146">
        <f>$D15</f>
        <v>45660</v>
      </c>
      <c r="AZ15" s="64"/>
      <c r="BA15" s="148">
        <v>9.7222222222222224E-3</v>
      </c>
      <c r="BB15" s="669"/>
      <c r="BC15" s="67"/>
      <c r="BD15" s="36">
        <v>24</v>
      </c>
      <c r="BE15" s="34">
        <f>D15</f>
        <v>45660</v>
      </c>
      <c r="BF15" s="35" t="str">
        <f>$C15</f>
        <v>Vendredi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9"/>
      <c r="AV16" s="8"/>
      <c r="AW16" s="66"/>
      <c r="AX16" s="63"/>
      <c r="AY16" s="64"/>
      <c r="AZ16" s="64"/>
      <c r="BA16" s="65"/>
      <c r="BB16" s="669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Samedi</v>
      </c>
      <c r="D17" s="146">
        <f>$D15+1</f>
        <v>45661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¼</v>
      </c>
      <c r="K17" s="84"/>
      <c r="L17" s="269">
        <v>2.7</v>
      </c>
      <c r="M17" s="84"/>
      <c r="N17" s="148">
        <v>0.38472222222222202</v>
      </c>
      <c r="O17" s="84"/>
      <c r="P17" s="302" t="str">
        <f>IF(OR(R15="",R17=""),"",IF(R17&gt;R15,"»",IF(R17&lt;R15,"¼","¹º")))</f>
        <v>»</v>
      </c>
      <c r="Q17" s="84"/>
      <c r="R17" s="269">
        <v>12</v>
      </c>
      <c r="S17" s="84"/>
      <c r="T17" s="148">
        <v>0.68472222222222201</v>
      </c>
      <c r="U17" s="21"/>
      <c r="V17" s="67"/>
      <c r="W17" s="66"/>
      <c r="X17" s="145" t="str">
        <f>$C17</f>
        <v>Samedi</v>
      </c>
      <c r="Y17" s="146">
        <f>$D17</f>
        <v>45661</v>
      </c>
      <c r="Z17" s="64"/>
      <c r="AA17" s="147">
        <v>28.4</v>
      </c>
      <c r="AB17" s="64"/>
      <c r="AC17" s="148">
        <v>0.79166666666666696</v>
      </c>
      <c r="AD17" s="21"/>
      <c r="AE17" s="67"/>
      <c r="AF17" s="66"/>
      <c r="AG17" s="145" t="str">
        <f>$C17</f>
        <v>Samedi</v>
      </c>
      <c r="AH17" s="146">
        <f>$D17</f>
        <v>45661</v>
      </c>
      <c r="AI17" s="64"/>
      <c r="AJ17" s="170">
        <v>15.6</v>
      </c>
      <c r="AK17" s="64"/>
      <c r="AL17" s="148">
        <v>0.46458333333333335</v>
      </c>
      <c r="AM17" s="64"/>
      <c r="AN17" s="148">
        <v>0</v>
      </c>
      <c r="AO17" s="64"/>
      <c r="AP17" s="148">
        <v>3.2638888888888891E-2</v>
      </c>
      <c r="AQ17" s="64"/>
      <c r="AR17" s="148">
        <v>0.24583333333333335</v>
      </c>
      <c r="AS17" s="64"/>
      <c r="AT17" s="148">
        <v>0.18680555555555556</v>
      </c>
      <c r="AU17" s="669"/>
      <c r="AV17" s="8"/>
      <c r="AW17" s="66"/>
      <c r="AX17" s="145" t="str">
        <f>$C17</f>
        <v>Samedi</v>
      </c>
      <c r="AY17" s="146">
        <f>$D17</f>
        <v>45661</v>
      </c>
      <c r="AZ17" s="64"/>
      <c r="BA17" s="148">
        <v>0</v>
      </c>
      <c r="BB17" s="669"/>
      <c r="BC17" s="67"/>
      <c r="BD17" s="36">
        <v>22</v>
      </c>
      <c r="BE17" s="34">
        <f>D17</f>
        <v>45661</v>
      </c>
      <c r="BF17" s="35" t="str">
        <f>$C17</f>
        <v>Samedi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9"/>
      <c r="AV18" s="8"/>
      <c r="AW18" s="66"/>
      <c r="AX18" s="63"/>
      <c r="AY18" s="64"/>
      <c r="AZ18" s="64"/>
      <c r="BA18" s="65"/>
      <c r="BB18" s="669"/>
      <c r="BC18" s="67"/>
      <c r="BD18" s="36"/>
      <c r="BE18" s="68"/>
      <c r="BF18" s="69"/>
    </row>
    <row r="19" spans="1:58" ht="27" customHeight="1" x14ac:dyDescent="0.25">
      <c r="A19" s="261"/>
      <c r="B19" s="659"/>
      <c r="C19" s="145" t="str">
        <f>PROPER(TEXT(D19,"JJJJ"))</f>
        <v>Dimanche</v>
      </c>
      <c r="D19" s="146">
        <f>$D17+1</f>
        <v>45662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10.6</v>
      </c>
      <c r="M19" s="84"/>
      <c r="N19" s="148">
        <v>4.5833333333333302E-2</v>
      </c>
      <c r="O19" s="84"/>
      <c r="P19" s="302" t="str">
        <f>IF(OR(R17="",R19=""),"",IF(R19&gt;R17,"»",IF(R19&lt;R17,"¼","¹º")))</f>
        <v>»</v>
      </c>
      <c r="Q19" s="84"/>
      <c r="R19" s="269">
        <v>12.2</v>
      </c>
      <c r="S19" s="84"/>
      <c r="T19" s="148">
        <v>0.75833333333333297</v>
      </c>
      <c r="U19" s="21"/>
      <c r="V19" s="67"/>
      <c r="W19" s="66"/>
      <c r="X19" s="145" t="str">
        <f>$C19</f>
        <v>Dimanche</v>
      </c>
      <c r="Y19" s="146">
        <f>$D19</f>
        <v>45662</v>
      </c>
      <c r="Z19" s="64"/>
      <c r="AA19" s="147">
        <v>30.2</v>
      </c>
      <c r="AB19" s="64"/>
      <c r="AC19" s="148">
        <v>0.73680555555555605</v>
      </c>
      <c r="AD19" s="21"/>
      <c r="AE19" s="67"/>
      <c r="AF19" s="66"/>
      <c r="AG19" s="145" t="str">
        <f>$C19</f>
        <v>Dimanche</v>
      </c>
      <c r="AH19" s="146">
        <f>$D19</f>
        <v>45662</v>
      </c>
      <c r="AI19" s="64"/>
      <c r="AJ19" s="170">
        <v>3</v>
      </c>
      <c r="AK19" s="64"/>
      <c r="AL19" s="148">
        <v>0.30624999999999997</v>
      </c>
      <c r="AM19" s="64"/>
      <c r="AN19" s="148">
        <v>0.23055555555555557</v>
      </c>
      <c r="AO19" s="64"/>
      <c r="AP19" s="148">
        <v>5.7638888888888892E-2</v>
      </c>
      <c r="AQ19" s="64"/>
      <c r="AR19" s="148">
        <v>2.0833333333333332E-2</v>
      </c>
      <c r="AS19" s="64"/>
      <c r="AT19" s="148">
        <v>0</v>
      </c>
      <c r="AU19" s="669"/>
      <c r="AV19" s="8"/>
      <c r="AW19" s="66"/>
      <c r="AX19" s="145" t="str">
        <f>$C19</f>
        <v>Dimanche</v>
      </c>
      <c r="AY19" s="146">
        <f>$D19</f>
        <v>45662</v>
      </c>
      <c r="AZ19" s="64"/>
      <c r="BA19" s="148">
        <v>0</v>
      </c>
      <c r="BB19" s="669"/>
      <c r="BC19" s="67"/>
      <c r="BD19" s="36">
        <v>23</v>
      </c>
      <c r="BE19" s="34">
        <f>D19</f>
        <v>45662</v>
      </c>
      <c r="BF19" s="35" t="str">
        <f>$C19</f>
        <v>Dimanche</v>
      </c>
    </row>
    <row r="20" spans="1:58" ht="22.5" customHeight="1" x14ac:dyDescent="0.25">
      <c r="A20" s="261"/>
      <c r="B20" s="659"/>
      <c r="C20" s="659"/>
      <c r="D20" s="659"/>
      <c r="E20" s="659"/>
      <c r="F20" s="659"/>
      <c r="G20" s="659"/>
      <c r="H20" s="659"/>
      <c r="I20" s="659"/>
      <c r="J20" s="660"/>
      <c r="K20" s="659"/>
      <c r="L20" s="659"/>
      <c r="M20" s="659"/>
      <c r="N20" s="659"/>
      <c r="O20" s="659"/>
      <c r="P20" s="660"/>
      <c r="Q20" s="659"/>
      <c r="R20" s="659"/>
      <c r="S20" s="659"/>
      <c r="T20" s="659"/>
      <c r="U20" s="668"/>
      <c r="V20" s="661"/>
      <c r="W20" s="659"/>
      <c r="X20" s="659"/>
      <c r="Y20" s="659"/>
      <c r="Z20" s="659"/>
      <c r="AA20" s="659"/>
      <c r="AB20" s="659"/>
      <c r="AC20" s="659"/>
      <c r="AD20" s="659"/>
      <c r="AE20" s="661"/>
      <c r="AF20" s="659"/>
      <c r="AG20" s="659"/>
      <c r="AH20" s="659"/>
      <c r="AI20" s="659"/>
      <c r="AJ20" s="659"/>
      <c r="AK20" s="659"/>
      <c r="AL20" s="659"/>
      <c r="AM20" s="659"/>
      <c r="AN20" s="659"/>
      <c r="AO20" s="659"/>
      <c r="AP20" s="659"/>
      <c r="AQ20" s="659"/>
      <c r="AR20" s="659"/>
      <c r="AS20" s="659"/>
      <c r="AT20" s="659"/>
      <c r="AU20" s="659"/>
      <c r="AV20" s="693"/>
      <c r="AW20" s="659"/>
      <c r="AX20" s="659"/>
      <c r="AY20" s="659"/>
      <c r="AZ20" s="659"/>
      <c r="BA20" s="659"/>
      <c r="BB20" s="668"/>
      <c r="BC20" s="261"/>
      <c r="BE20" s="689"/>
      <c r="BF20" s="690"/>
    </row>
    <row r="21" spans="1:58" ht="27" customHeight="1" x14ac:dyDescent="0.25">
      <c r="A21" s="261"/>
      <c r="B21" s="659"/>
      <c r="C21" s="649" t="str">
        <f>PROPER(TEXT(D21,"JJJJ"))</f>
        <v>Lundi</v>
      </c>
      <c r="D21" s="650">
        <f>D19+1</f>
        <v>45663</v>
      </c>
      <c r="E21" s="654"/>
      <c r="F21" s="655"/>
      <c r="G21" s="656"/>
      <c r="H21" s="657"/>
      <c r="I21" s="656"/>
      <c r="J21" s="302" t="str">
        <f>IF(OR(L11="",L21=""),"",IF(L21&gt;L11,"»",IF(L21&lt;L11,"¼","¹º")))</f>
        <v>»</v>
      </c>
      <c r="K21" s="84"/>
      <c r="L21" s="269">
        <v>6.8</v>
      </c>
      <c r="M21" s="84"/>
      <c r="N21" s="148">
        <v>0.89375000000000004</v>
      </c>
      <c r="O21" s="84"/>
      <c r="P21" s="302" t="str">
        <f>IF(OR(R11="",R21=""),"",IF(R21&gt;R11,"»",IF(R21&lt;R11,"¼","¹º")))</f>
        <v>»</v>
      </c>
      <c r="Q21" s="84"/>
      <c r="R21" s="269">
        <v>12.4</v>
      </c>
      <c r="S21" s="84"/>
      <c r="T21" s="148">
        <v>0.204166666666667</v>
      </c>
      <c r="U21" s="21"/>
      <c r="V21" s="67"/>
      <c r="W21" s="66"/>
      <c r="X21" s="145" t="str">
        <f>$C21</f>
        <v>Lundi</v>
      </c>
      <c r="Y21" s="146">
        <f>$D21</f>
        <v>45663</v>
      </c>
      <c r="Z21" s="64"/>
      <c r="AA21" s="147">
        <v>48.2</v>
      </c>
      <c r="AB21" s="64"/>
      <c r="AC21" s="148">
        <v>0.41319444444444398</v>
      </c>
      <c r="AD21" s="21"/>
      <c r="AE21" s="67"/>
      <c r="AF21" s="66"/>
      <c r="AG21" s="145" t="str">
        <f>$C21</f>
        <v>Lundi</v>
      </c>
      <c r="AH21" s="146">
        <f>$D21</f>
        <v>45663</v>
      </c>
      <c r="AI21" s="64"/>
      <c r="AJ21" s="170">
        <v>4.3</v>
      </c>
      <c r="AK21" s="64"/>
      <c r="AL21" s="148">
        <v>0.41041666666666665</v>
      </c>
      <c r="AM21" s="64"/>
      <c r="AN21" s="148">
        <v>0.13333333333333333</v>
      </c>
      <c r="AO21" s="64"/>
      <c r="AP21" s="148">
        <v>0.12638888888888888</v>
      </c>
      <c r="AQ21" s="64"/>
      <c r="AR21" s="148">
        <v>6.3888888888888898E-2</v>
      </c>
      <c r="AS21" s="64"/>
      <c r="AT21" s="148">
        <v>8.7500000000000008E-2</v>
      </c>
      <c r="AU21" s="669"/>
      <c r="AV21" s="8"/>
      <c r="AW21" s="66"/>
      <c r="AX21" s="145" t="str">
        <f>$C21</f>
        <v>Lundi</v>
      </c>
      <c r="AY21" s="146">
        <f>$D21</f>
        <v>45663</v>
      </c>
      <c r="AZ21" s="64"/>
      <c r="BA21" s="148">
        <v>1.8749999999999999E-2</v>
      </c>
      <c r="BB21" s="669"/>
      <c r="BC21" s="658"/>
      <c r="BD21" s="36">
        <v>22</v>
      </c>
      <c r="BE21" s="34">
        <f>D21</f>
        <v>45663</v>
      </c>
      <c r="BF21" s="35" t="str">
        <f>$C21</f>
        <v>Lundi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9"/>
      <c r="AV22" s="8"/>
      <c r="AW22" s="66"/>
      <c r="AX22" s="63"/>
      <c r="AY22" s="64"/>
      <c r="AZ22" s="64"/>
      <c r="BA22" s="65"/>
      <c r="BB22" s="669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Mardi</v>
      </c>
      <c r="D23" s="146">
        <f>$D21+1</f>
        <v>45664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5</v>
      </c>
      <c r="M23" s="84"/>
      <c r="N23" s="148">
        <v>0.295833333333333</v>
      </c>
      <c r="O23" s="84"/>
      <c r="P23" s="302" t="str">
        <f>IF(OR(R21="",R23=""),"",IF(R23&gt;R21,"»",IF(R23&lt;R21,"¼","¹º")))</f>
        <v>¼</v>
      </c>
      <c r="Q23" s="84"/>
      <c r="R23" s="269">
        <v>9.6999999999999993</v>
      </c>
      <c r="S23" s="84"/>
      <c r="T23" s="148">
        <v>0.46527777777777801</v>
      </c>
      <c r="U23" s="21"/>
      <c r="V23" s="67"/>
      <c r="W23" s="66"/>
      <c r="X23" s="145" t="str">
        <f>$C23</f>
        <v>Mardi</v>
      </c>
      <c r="Y23" s="146">
        <f>$D23</f>
        <v>45664</v>
      </c>
      <c r="Z23" s="64"/>
      <c r="AA23" s="147">
        <v>38.5</v>
      </c>
      <c r="AB23" s="64"/>
      <c r="AC23" s="148">
        <v>3.8194444444444399E-2</v>
      </c>
      <c r="AD23" s="21"/>
      <c r="AE23" s="67"/>
      <c r="AF23" s="66"/>
      <c r="AG23" s="145" t="str">
        <f>$C23</f>
        <v>Mardi</v>
      </c>
      <c r="AH23" s="146">
        <f>$D23</f>
        <v>45664</v>
      </c>
      <c r="AI23" s="64"/>
      <c r="AJ23" s="170">
        <v>13.9</v>
      </c>
      <c r="AK23" s="64"/>
      <c r="AL23" s="148">
        <v>0.49652777777777773</v>
      </c>
      <c r="AM23" s="64"/>
      <c r="AN23" s="148">
        <v>4.5138888888888888E-2</v>
      </c>
      <c r="AO23" s="64"/>
      <c r="AP23" s="148">
        <v>7.5694444444444439E-2</v>
      </c>
      <c r="AQ23" s="64"/>
      <c r="AR23" s="148">
        <v>0.23819444444444446</v>
      </c>
      <c r="AS23" s="64"/>
      <c r="AT23" s="148">
        <v>0.13819444444444445</v>
      </c>
      <c r="AU23" s="669"/>
      <c r="AV23" s="8"/>
      <c r="AW23" s="66"/>
      <c r="AX23" s="145" t="str">
        <f>$C23</f>
        <v>Mardi</v>
      </c>
      <c r="AY23" s="146">
        <f>$D23</f>
        <v>45664</v>
      </c>
      <c r="AZ23" s="64"/>
      <c r="BA23" s="148">
        <v>3.7499999999999999E-2</v>
      </c>
      <c r="BB23" s="669"/>
      <c r="BC23" s="67"/>
      <c r="BD23" s="36">
        <v>23</v>
      </c>
      <c r="BE23" s="34">
        <f>D23</f>
        <v>45664</v>
      </c>
      <c r="BF23" s="35" t="str">
        <f>$C23</f>
        <v>Mardi</v>
      </c>
    </row>
    <row r="24" spans="1:58" ht="5.25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9"/>
      <c r="AV24" s="8"/>
      <c r="AW24" s="66"/>
      <c r="AX24" s="63"/>
      <c r="AY24" s="64"/>
      <c r="AZ24" s="64"/>
      <c r="BA24" s="65"/>
      <c r="BB24" s="669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Mercredi</v>
      </c>
      <c r="D25" s="146">
        <f>$D23+1</f>
        <v>45665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»</v>
      </c>
      <c r="K25" s="84"/>
      <c r="L25" s="269">
        <v>8.6999999999999993</v>
      </c>
      <c r="M25" s="84"/>
      <c r="N25" s="148">
        <v>0</v>
      </c>
      <c r="O25" s="84"/>
      <c r="P25" s="302" t="str">
        <f>IF(OR(R23="",R25=""),"",IF(R25&gt;R23,"»",IF(R25&lt;R23,"¼","¹º")))</f>
        <v>»</v>
      </c>
      <c r="Q25" s="84"/>
      <c r="R25" s="269">
        <v>13.3</v>
      </c>
      <c r="S25" s="84"/>
      <c r="T25" s="148">
        <v>0.61527777777777803</v>
      </c>
      <c r="U25" s="21"/>
      <c r="V25" s="67"/>
      <c r="W25" s="66"/>
      <c r="X25" s="145" t="str">
        <f>$C25</f>
        <v>Mercredi</v>
      </c>
      <c r="Y25" s="146">
        <f>$D25</f>
        <v>45665</v>
      </c>
      <c r="Z25" s="64"/>
      <c r="AA25" s="147">
        <v>34.9</v>
      </c>
      <c r="AB25" s="64"/>
      <c r="AC25" s="148">
        <v>0.81041666666666701</v>
      </c>
      <c r="AD25" s="21"/>
      <c r="AE25" s="67"/>
      <c r="AF25" s="66"/>
      <c r="AG25" s="145" t="str">
        <f>$C25</f>
        <v>Mercredi</v>
      </c>
      <c r="AH25" s="146">
        <f>$D25</f>
        <v>45665</v>
      </c>
      <c r="AI25" s="64"/>
      <c r="AJ25" s="170">
        <v>8.6999999999999993</v>
      </c>
      <c r="AK25" s="64"/>
      <c r="AL25" s="148">
        <v>0.53541666666666665</v>
      </c>
      <c r="AM25" s="64"/>
      <c r="AN25" s="148">
        <v>0.22430555555555556</v>
      </c>
      <c r="AO25" s="64"/>
      <c r="AP25" s="148">
        <v>3.472222222222222E-3</v>
      </c>
      <c r="AQ25" s="64"/>
      <c r="AR25" s="148">
        <v>0.11666666666666665</v>
      </c>
      <c r="AS25" s="64"/>
      <c r="AT25" s="148">
        <v>0.19166666666666665</v>
      </c>
      <c r="AU25" s="669"/>
      <c r="AV25" s="8"/>
      <c r="AW25" s="66"/>
      <c r="AX25" s="145" t="str">
        <f>$C25</f>
        <v>Mercredi</v>
      </c>
      <c r="AY25" s="146">
        <f>$D25</f>
        <v>45665</v>
      </c>
      <c r="AZ25" s="64"/>
      <c r="BA25" s="148">
        <v>0</v>
      </c>
      <c r="BB25" s="669"/>
      <c r="BC25" s="67"/>
      <c r="BD25" s="36">
        <v>24</v>
      </c>
      <c r="BE25" s="34">
        <f>D25</f>
        <v>45665</v>
      </c>
      <c r="BF25" s="35" t="str">
        <f>$C25</f>
        <v>Mercredi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9"/>
      <c r="AV26" s="8"/>
      <c r="AW26" s="66"/>
      <c r="AX26" s="63"/>
      <c r="AY26" s="64"/>
      <c r="AZ26" s="64"/>
      <c r="BA26" s="65"/>
      <c r="BB26" s="669"/>
      <c r="BC26" s="67"/>
      <c r="BD26" s="36"/>
      <c r="BE26" s="68"/>
      <c r="BF26" s="69"/>
    </row>
    <row r="27" spans="1:58" ht="27" customHeight="1" x14ac:dyDescent="0.25">
      <c r="A27" s="261"/>
      <c r="B27" s="659"/>
      <c r="C27" s="145" t="str">
        <f>PROPER(TEXT(D27,"JJJJ"))</f>
        <v>Jeudi</v>
      </c>
      <c r="D27" s="146">
        <f>$D25+1</f>
        <v>45666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¼</v>
      </c>
      <c r="K27" s="84"/>
      <c r="L27" s="269">
        <v>5.9</v>
      </c>
      <c r="M27" s="84"/>
      <c r="N27" s="148">
        <v>0.79513888888888895</v>
      </c>
      <c r="O27" s="84"/>
      <c r="P27" s="302" t="str">
        <f>IF(OR(R25="",R27=""),"",IF(R27&gt;R25,"»",IF(R27&lt;R25,"¼","¹º")))</f>
        <v>¼</v>
      </c>
      <c r="Q27" s="84"/>
      <c r="R27" s="269">
        <v>12.5</v>
      </c>
      <c r="S27" s="84"/>
      <c r="T27" s="148">
        <v>0.13541666666666699</v>
      </c>
      <c r="U27" s="21"/>
      <c r="V27" s="67"/>
      <c r="W27" s="66"/>
      <c r="X27" s="145" t="str">
        <f>$C27</f>
        <v>Jeudi</v>
      </c>
      <c r="Y27" s="146">
        <f>$D27</f>
        <v>45666</v>
      </c>
      <c r="Z27" s="64"/>
      <c r="AA27" s="147">
        <v>35.6</v>
      </c>
      <c r="AB27" s="64"/>
      <c r="AC27" s="148">
        <v>0.202777777777778</v>
      </c>
      <c r="AD27" s="21"/>
      <c r="AE27" s="67"/>
      <c r="AF27" s="66"/>
      <c r="AG27" s="145" t="str">
        <f>$C27</f>
        <v>Jeudi</v>
      </c>
      <c r="AH27" s="146">
        <f>$D27</f>
        <v>45666</v>
      </c>
      <c r="AI27" s="64"/>
      <c r="AJ27" s="170">
        <v>7.1</v>
      </c>
      <c r="AK27" s="64"/>
      <c r="AL27" s="148">
        <v>0.27499999999999997</v>
      </c>
      <c r="AM27" s="64"/>
      <c r="AN27" s="148">
        <v>0.23611111111111113</v>
      </c>
      <c r="AO27" s="64"/>
      <c r="AP27" s="148">
        <v>3.888888888888889E-2</v>
      </c>
      <c r="AQ27" s="64"/>
      <c r="AR27" s="148">
        <v>0</v>
      </c>
      <c r="AS27" s="64"/>
      <c r="AT27" s="148">
        <v>0</v>
      </c>
      <c r="AU27" s="669"/>
      <c r="AV27" s="8"/>
      <c r="AW27" s="66"/>
      <c r="AX27" s="145" t="str">
        <f>$C27</f>
        <v>Jeudi</v>
      </c>
      <c r="AY27" s="146">
        <f>$D27</f>
        <v>45666</v>
      </c>
      <c r="AZ27" s="64"/>
      <c r="BA27" s="148">
        <v>2.6388888888888889E-2</v>
      </c>
      <c r="BB27" s="669"/>
      <c r="BC27" s="67"/>
      <c r="BD27" s="36">
        <v>22</v>
      </c>
      <c r="BE27" s="34">
        <f>D27</f>
        <v>45666</v>
      </c>
      <c r="BF27" s="35" t="str">
        <f>$C27</f>
        <v>Jeudi</v>
      </c>
    </row>
    <row r="28" spans="1:58" ht="5.25" customHeight="1" x14ac:dyDescent="0.35">
      <c r="A28" s="261"/>
      <c r="B28" s="659"/>
      <c r="C28" s="63"/>
      <c r="D28" s="64"/>
      <c r="E28" s="120"/>
      <c r="F28" s="120"/>
      <c r="G28" s="121"/>
      <c r="H28" s="121"/>
      <c r="I28" s="121"/>
      <c r="J28" s="303"/>
      <c r="K28" s="84"/>
      <c r="L28" s="64"/>
      <c r="M28" s="84"/>
      <c r="N28" s="84"/>
      <c r="O28" s="84"/>
      <c r="P28" s="303"/>
      <c r="Q28" s="84"/>
      <c r="R28" s="64"/>
      <c r="S28" s="84"/>
      <c r="T28" s="84"/>
      <c r="U28" s="21"/>
      <c r="V28" s="67"/>
      <c r="W28" s="66"/>
      <c r="X28" s="63"/>
      <c r="Y28" s="64"/>
      <c r="Z28" s="64"/>
      <c r="AA28" s="64"/>
      <c r="AB28" s="64"/>
      <c r="AC28" s="65"/>
      <c r="AD28" s="21"/>
      <c r="AE28" s="67"/>
      <c r="AF28" s="66"/>
      <c r="AG28" s="63"/>
      <c r="AH28" s="64"/>
      <c r="AI28" s="64"/>
      <c r="AJ28" s="70"/>
      <c r="AK28" s="64"/>
      <c r="AL28" s="64"/>
      <c r="AM28" s="64"/>
      <c r="AN28" s="64"/>
      <c r="AO28" s="64"/>
      <c r="AP28" s="64"/>
      <c r="AQ28" s="64"/>
      <c r="AR28" s="64"/>
      <c r="AS28" s="64"/>
      <c r="AT28" s="64"/>
      <c r="AU28" s="669"/>
      <c r="AV28" s="8"/>
      <c r="AW28" s="66"/>
      <c r="AX28" s="63"/>
      <c r="AY28" s="64"/>
      <c r="AZ28" s="64"/>
      <c r="BA28" s="65"/>
      <c r="BB28" s="669"/>
      <c r="BC28" s="67"/>
      <c r="BD28" s="36"/>
      <c r="BE28" s="68"/>
      <c r="BF28" s="69"/>
    </row>
    <row r="29" spans="1:58" ht="27" customHeight="1" x14ac:dyDescent="0.25">
      <c r="A29" s="261"/>
      <c r="B29" s="659"/>
      <c r="C29" s="145" t="str">
        <f>PROPER(TEXT(D29,"JJJJ"))</f>
        <v>Vendredi</v>
      </c>
      <c r="D29" s="146">
        <f>$D27+1</f>
        <v>45667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»</v>
      </c>
      <c r="K29" s="84"/>
      <c r="L29" s="269">
        <v>6</v>
      </c>
      <c r="M29" s="84"/>
      <c r="N29" s="148">
        <v>0.111805555555556</v>
      </c>
      <c r="O29" s="84"/>
      <c r="P29" s="302" t="str">
        <f>IF(OR(R27="",R29=""),"",IF(R29&gt;R27,"»",IF(R29&lt;R27,"¼","¹º")))</f>
        <v>»</v>
      </c>
      <c r="Q29" s="84"/>
      <c r="R29" s="269">
        <v>12.6</v>
      </c>
      <c r="S29" s="84"/>
      <c r="T29" s="148">
        <v>0.53402777777777799</v>
      </c>
      <c r="U29" s="21"/>
      <c r="V29" s="67"/>
      <c r="W29" s="66"/>
      <c r="X29" s="145" t="str">
        <f>$C29</f>
        <v>Vendredi</v>
      </c>
      <c r="Y29" s="146">
        <f>$D29</f>
        <v>45667</v>
      </c>
      <c r="Z29" s="64"/>
      <c r="AA29" s="147">
        <v>32.799999999999997</v>
      </c>
      <c r="AB29" s="64"/>
      <c r="AC29" s="148">
        <v>0.36736111111111103</v>
      </c>
      <c r="AD29" s="21"/>
      <c r="AE29" s="67"/>
      <c r="AF29" s="66"/>
      <c r="AG29" s="145" t="str">
        <f>$C29</f>
        <v>Vendredi</v>
      </c>
      <c r="AH29" s="146">
        <f>$D29</f>
        <v>45667</v>
      </c>
      <c r="AI29" s="64"/>
      <c r="AJ29" s="170">
        <v>21.4</v>
      </c>
      <c r="AK29" s="64"/>
      <c r="AL29" s="148">
        <v>0.59861111111111109</v>
      </c>
      <c r="AM29" s="64"/>
      <c r="AN29" s="148">
        <v>0.20833333333333334</v>
      </c>
      <c r="AO29" s="64"/>
      <c r="AP29" s="148">
        <v>0.2076388888888889</v>
      </c>
      <c r="AQ29" s="64"/>
      <c r="AR29" s="148">
        <v>0.18263888888888891</v>
      </c>
      <c r="AS29" s="64"/>
      <c r="AT29" s="148">
        <v>0</v>
      </c>
      <c r="AU29" s="669"/>
      <c r="AV29" s="8"/>
      <c r="AW29" s="66"/>
      <c r="AX29" s="145" t="str">
        <f>$C29</f>
        <v>Vendredi</v>
      </c>
      <c r="AY29" s="146">
        <f>$D29</f>
        <v>45667</v>
      </c>
      <c r="AZ29" s="64"/>
      <c r="BA29" s="148">
        <v>0</v>
      </c>
      <c r="BB29" s="669"/>
      <c r="BC29" s="67"/>
      <c r="BD29" s="36">
        <v>23</v>
      </c>
      <c r="BE29" s="34">
        <f>D29</f>
        <v>45667</v>
      </c>
      <c r="BF29" s="35" t="str">
        <f>$C29</f>
        <v>Vendredi</v>
      </c>
    </row>
    <row r="30" spans="1:58" ht="6" customHeight="1" x14ac:dyDescent="0.35">
      <c r="A30" s="261"/>
      <c r="B30" s="659"/>
      <c r="C30" s="63"/>
      <c r="D30" s="64"/>
      <c r="E30" s="120"/>
      <c r="F30" s="120"/>
      <c r="G30" s="121"/>
      <c r="H30" s="121"/>
      <c r="I30" s="121"/>
      <c r="J30" s="303"/>
      <c r="K30" s="84"/>
      <c r="L30" s="64"/>
      <c r="M30" s="84"/>
      <c r="N30" s="84"/>
      <c r="O30" s="84"/>
      <c r="P30" s="303"/>
      <c r="Q30" s="84"/>
      <c r="R30" s="64"/>
      <c r="S30" s="84"/>
      <c r="T30" s="84"/>
      <c r="U30" s="21"/>
      <c r="V30" s="67"/>
      <c r="W30" s="66"/>
      <c r="X30" s="63"/>
      <c r="Y30" s="64"/>
      <c r="Z30" s="64"/>
      <c r="AA30" s="64"/>
      <c r="AB30" s="64"/>
      <c r="AC30" s="65"/>
      <c r="AD30" s="21"/>
      <c r="AE30" s="67"/>
      <c r="AF30" s="66"/>
      <c r="AG30" s="63"/>
      <c r="AH30" s="64"/>
      <c r="AI30" s="64"/>
      <c r="AJ30" s="70"/>
      <c r="AK30" s="64"/>
      <c r="AL30" s="64"/>
      <c r="AM30" s="64"/>
      <c r="AN30" s="64"/>
      <c r="AO30" s="64"/>
      <c r="AP30" s="64"/>
      <c r="AQ30" s="64"/>
      <c r="AR30" s="64"/>
      <c r="AS30" s="64"/>
      <c r="AT30" s="64"/>
      <c r="AU30" s="669"/>
      <c r="AV30" s="8"/>
      <c r="AW30" s="66"/>
      <c r="AX30" s="63"/>
      <c r="AY30" s="64"/>
      <c r="AZ30" s="64"/>
      <c r="BA30" s="65"/>
      <c r="BB30" s="669"/>
      <c r="BC30" s="67"/>
      <c r="BD30" s="36"/>
      <c r="BE30" s="82"/>
      <c r="BF30" s="81"/>
    </row>
    <row r="31" spans="1:58" ht="27" customHeight="1" x14ac:dyDescent="0.25">
      <c r="A31" s="261"/>
      <c r="B31" s="659"/>
      <c r="C31" s="145" t="str">
        <f>PROPER(TEXT(D31,"JJJJ"))</f>
        <v>Samedi</v>
      </c>
      <c r="D31" s="146">
        <f>$D29+1</f>
        <v>45668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</v>
      </c>
      <c r="M31" s="84"/>
      <c r="N31" s="148">
        <v>0.92708333333333304</v>
      </c>
      <c r="O31" s="84"/>
      <c r="P31" s="302" t="str">
        <f>IF(OR(R29="",R31=""),"",IF(R31&gt;R29,"»",IF(R31&lt;R29,"¼","¹º")))</f>
        <v>¼</v>
      </c>
      <c r="Q31" s="84"/>
      <c r="R31" s="269">
        <v>8.3000000000000007</v>
      </c>
      <c r="S31" s="84"/>
      <c r="T31" s="148">
        <v>1.38888888888889E-3</v>
      </c>
      <c r="U31" s="21"/>
      <c r="V31" s="67"/>
      <c r="W31" s="66"/>
      <c r="X31" s="145" t="str">
        <f>$C31</f>
        <v>Samedi</v>
      </c>
      <c r="Y31" s="146">
        <f>$D31</f>
        <v>45668</v>
      </c>
      <c r="Z31" s="64"/>
      <c r="AA31" s="147">
        <v>15.8</v>
      </c>
      <c r="AB31" s="64"/>
      <c r="AC31" s="148">
        <v>0.42777777777777798</v>
      </c>
      <c r="AD31" s="21"/>
      <c r="AE31" s="67"/>
      <c r="AF31" s="66"/>
      <c r="AG31" s="145" t="str">
        <f>$C31</f>
        <v>Samedi</v>
      </c>
      <c r="AH31" s="146">
        <f>$D31</f>
        <v>45668</v>
      </c>
      <c r="AI31" s="64"/>
      <c r="AJ31" s="170">
        <v>0.1</v>
      </c>
      <c r="AK31" s="64"/>
      <c r="AL31" s="148">
        <v>3.888888888888889E-2</v>
      </c>
      <c r="AM31" s="64"/>
      <c r="AN31" s="148">
        <v>3.888888888888889E-2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9"/>
      <c r="AV31" s="8"/>
      <c r="AW31" s="66"/>
      <c r="AX31" s="145" t="str">
        <f>$C31</f>
        <v>Samedi</v>
      </c>
      <c r="AY31" s="146">
        <f>$D31</f>
        <v>45668</v>
      </c>
      <c r="AZ31" s="64"/>
      <c r="BA31" s="148">
        <v>9.0277777777777787E-3</v>
      </c>
      <c r="BB31" s="669"/>
      <c r="BC31" s="67"/>
      <c r="BD31" s="36">
        <v>20</v>
      </c>
      <c r="BE31" s="34">
        <f>D31</f>
        <v>45668</v>
      </c>
      <c r="BF31" s="35" t="str">
        <f>$C31</f>
        <v>Samedi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9"/>
      <c r="AV32" s="8"/>
      <c r="AW32" s="66"/>
      <c r="AX32" s="63"/>
      <c r="AY32" s="64"/>
      <c r="AZ32" s="64"/>
      <c r="BA32" s="65"/>
      <c r="BB32" s="669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Dimanche</v>
      </c>
      <c r="D33" s="146">
        <f>$D31+1</f>
        <v>45669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¼</v>
      </c>
      <c r="K33" s="84"/>
      <c r="L33" s="269">
        <v>-1.7</v>
      </c>
      <c r="M33" s="84"/>
      <c r="N33" s="148">
        <v>0.211111111111111</v>
      </c>
      <c r="O33" s="84"/>
      <c r="P33" s="302" t="str">
        <f>IF(OR(R31="",R33=""),"",IF(R33&gt;R31,"»",IF(R33&lt;R31,"¼","¹º")))</f>
        <v>¼</v>
      </c>
      <c r="Q33" s="84"/>
      <c r="R33" s="269">
        <v>4.7</v>
      </c>
      <c r="S33" s="84"/>
      <c r="T33" s="148">
        <v>0.624305555555556</v>
      </c>
      <c r="U33" s="681"/>
      <c r="V33" s="67"/>
      <c r="W33" s="66"/>
      <c r="X33" s="145" t="str">
        <f>$C33</f>
        <v>Dimanche</v>
      </c>
      <c r="Y33" s="146">
        <f>$D33</f>
        <v>45669</v>
      </c>
      <c r="Z33" s="64"/>
      <c r="AA33" s="147">
        <v>25.6</v>
      </c>
      <c r="AB33" s="64"/>
      <c r="AC33" s="148">
        <v>0.32430555555555601</v>
      </c>
      <c r="AD33" s="21"/>
      <c r="AE33" s="67"/>
      <c r="AF33" s="66"/>
      <c r="AG33" s="145" t="str">
        <f>$C33</f>
        <v>Dimanche</v>
      </c>
      <c r="AH33" s="146">
        <f>$D33</f>
        <v>45669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9"/>
      <c r="AV33" s="8"/>
      <c r="AW33" s="66"/>
      <c r="AX33" s="145" t="str">
        <f>$C33</f>
        <v>Dimanche</v>
      </c>
      <c r="AY33" s="146">
        <f>$D33</f>
        <v>45669</v>
      </c>
      <c r="AZ33" s="64"/>
      <c r="BA33" s="148">
        <v>1.5277777777777777E-2</v>
      </c>
      <c r="BB33" s="669"/>
      <c r="BC33" s="67"/>
      <c r="BD33" s="36">
        <v>21</v>
      </c>
      <c r="BE33" s="34">
        <f>D33</f>
        <v>45669</v>
      </c>
      <c r="BF33" s="35" t="str">
        <f>$C33</f>
        <v>Dimanche</v>
      </c>
    </row>
    <row r="34" spans="1:58" ht="22.5" customHeight="1" x14ac:dyDescent="0.25">
      <c r="A34" s="261"/>
      <c r="B34" s="659"/>
      <c r="C34" s="659"/>
      <c r="D34" s="659"/>
      <c r="E34" s="659"/>
      <c r="F34" s="659"/>
      <c r="G34" s="659"/>
      <c r="H34" s="659"/>
      <c r="I34" s="659"/>
      <c r="J34" s="660"/>
      <c r="K34" s="659"/>
      <c r="L34" s="659"/>
      <c r="M34" s="659"/>
      <c r="N34" s="659"/>
      <c r="O34" s="659"/>
      <c r="P34" s="660"/>
      <c r="Q34" s="659"/>
      <c r="R34" s="659"/>
      <c r="S34" s="659"/>
      <c r="T34" s="659"/>
      <c r="U34" s="668"/>
      <c r="V34" s="661"/>
      <c r="W34" s="659"/>
      <c r="X34" s="659"/>
      <c r="Y34" s="659"/>
      <c r="Z34" s="659"/>
      <c r="AA34" s="659"/>
      <c r="AB34" s="659"/>
      <c r="AC34" s="659"/>
      <c r="AD34" s="659"/>
      <c r="AE34" s="661"/>
      <c r="AF34" s="659"/>
      <c r="AG34" s="659"/>
      <c r="AH34" s="659"/>
      <c r="AI34" s="659"/>
      <c r="AJ34" s="659"/>
      <c r="AK34" s="659"/>
      <c r="AL34" s="659"/>
      <c r="AM34" s="659"/>
      <c r="AN34" s="659"/>
      <c r="AO34" s="659"/>
      <c r="AP34" s="659"/>
      <c r="AQ34" s="659"/>
      <c r="AR34" s="659"/>
      <c r="AS34" s="659"/>
      <c r="AT34" s="659"/>
      <c r="AU34" s="659"/>
      <c r="AV34" s="693"/>
      <c r="AW34" s="659"/>
      <c r="AX34" s="659"/>
      <c r="AY34" s="659"/>
      <c r="AZ34" s="659"/>
      <c r="BA34" s="659"/>
      <c r="BB34" s="668"/>
      <c r="BC34" s="261"/>
      <c r="BE34" s="689"/>
      <c r="BF34" s="690"/>
    </row>
    <row r="35" spans="1:58" ht="27" customHeight="1" x14ac:dyDescent="0.25">
      <c r="A35" s="261"/>
      <c r="B35" s="659"/>
      <c r="C35" s="145" t="str">
        <f>PROPER(TEXT(D35,"JJJJ"))</f>
        <v>Lundi</v>
      </c>
      <c r="D35" s="146">
        <f>$D33+1</f>
        <v>45670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-2.8</v>
      </c>
      <c r="M35" s="84"/>
      <c r="N35" s="148">
        <v>0.27430555555555602</v>
      </c>
      <c r="O35" s="84"/>
      <c r="P35" s="302" t="str">
        <f>IF(OR(R33="",R35=""),"",IF(R35&gt;R33,"»",IF(R35&lt;R33,"¼","¹º")))</f>
        <v>¼</v>
      </c>
      <c r="Q35" s="84"/>
      <c r="R35" s="269">
        <v>4.5999999999999996</v>
      </c>
      <c r="S35" s="84"/>
      <c r="T35" s="148">
        <v>0.624305555555556</v>
      </c>
      <c r="U35" s="21"/>
      <c r="V35" s="67"/>
      <c r="W35" s="66"/>
      <c r="X35" s="145" t="str">
        <f>$C35</f>
        <v>Lundi</v>
      </c>
      <c r="Y35" s="146">
        <f>$D35</f>
        <v>45670</v>
      </c>
      <c r="Z35" s="64"/>
      <c r="AA35" s="147">
        <v>25.6</v>
      </c>
      <c r="AB35" s="64"/>
      <c r="AC35" s="148">
        <v>0.50624999999999998</v>
      </c>
      <c r="AD35" s="21"/>
      <c r="AE35" s="67"/>
      <c r="AF35" s="66"/>
      <c r="AG35" s="145" t="str">
        <f>$C35</f>
        <v>Lundi</v>
      </c>
      <c r="AH35" s="146">
        <f>$D35</f>
        <v>45670</v>
      </c>
      <c r="AI35" s="64"/>
      <c r="AJ35" s="170">
        <v>0</v>
      </c>
      <c r="AK35" s="64"/>
      <c r="AL35" s="148">
        <v>0</v>
      </c>
      <c r="AM35" s="64"/>
      <c r="AN35" s="148">
        <v>0</v>
      </c>
      <c r="AO35" s="64"/>
      <c r="AP35" s="148">
        <v>0</v>
      </c>
      <c r="AQ35" s="64"/>
      <c r="AR35" s="148">
        <v>0</v>
      </c>
      <c r="AS35" s="64"/>
      <c r="AT35" s="148">
        <v>0</v>
      </c>
      <c r="AU35" s="669"/>
      <c r="AV35" s="8"/>
      <c r="AW35" s="66"/>
      <c r="AX35" s="145" t="str">
        <f>$C35</f>
        <v>Lundi</v>
      </c>
      <c r="AY35" s="146">
        <f>$D35</f>
        <v>45670</v>
      </c>
      <c r="AZ35" s="64"/>
      <c r="BA35" s="148">
        <v>0.34930555555555554</v>
      </c>
      <c r="BB35" s="669"/>
      <c r="BC35" s="67"/>
      <c r="BD35" s="36">
        <v>22</v>
      </c>
      <c r="BE35" s="34">
        <f>D35</f>
        <v>45670</v>
      </c>
      <c r="BF35" s="35" t="str">
        <f>$C35</f>
        <v>Lundi</v>
      </c>
    </row>
    <row r="36" spans="1:58" ht="6" customHeight="1" x14ac:dyDescent="0.35">
      <c r="A36" s="261"/>
      <c r="B36" s="659"/>
      <c r="C36" s="63"/>
      <c r="D36" s="64"/>
      <c r="E36" s="120"/>
      <c r="F36" s="121"/>
      <c r="G36" s="121"/>
      <c r="H36" s="121"/>
      <c r="I36" s="121"/>
      <c r="J36" s="303"/>
      <c r="K36" s="84"/>
      <c r="L36" s="84"/>
      <c r="M36" s="84"/>
      <c r="N36" s="84"/>
      <c r="O36" s="84"/>
      <c r="P36" s="303"/>
      <c r="Q36" s="84"/>
      <c r="R36" s="84"/>
      <c r="S36" s="84"/>
      <c r="T36" s="84"/>
      <c r="U36" s="21"/>
      <c r="V36" s="22"/>
      <c r="W36" s="66"/>
      <c r="X36" s="63"/>
      <c r="Y36" s="64"/>
      <c r="Z36" s="64"/>
      <c r="AA36" s="64"/>
      <c r="AB36" s="64"/>
      <c r="AC36" s="65"/>
      <c r="AD36" s="21"/>
      <c r="AE36" s="22"/>
      <c r="AF36" s="66"/>
      <c r="AG36" s="63"/>
      <c r="AH36" s="64"/>
      <c r="AI36" s="64"/>
      <c r="AJ36" s="70"/>
      <c r="AK36" s="64"/>
      <c r="AL36" s="65"/>
      <c r="AM36" s="64"/>
      <c r="AN36" s="65"/>
      <c r="AO36" s="64"/>
      <c r="AP36" s="65"/>
      <c r="AQ36" s="64"/>
      <c r="AR36" s="65"/>
      <c r="AS36" s="64"/>
      <c r="AT36" s="65"/>
      <c r="AU36" s="669"/>
      <c r="AV36" s="8"/>
      <c r="AW36" s="66"/>
      <c r="AX36" s="63"/>
      <c r="AY36" s="64"/>
      <c r="AZ36" s="64"/>
      <c r="BA36" s="65"/>
      <c r="BB36" s="669"/>
      <c r="BC36" s="22"/>
      <c r="BD36" s="36"/>
      <c r="BE36" s="689"/>
      <c r="BF36" s="691"/>
    </row>
    <row r="37" spans="1:58" ht="27" customHeight="1" x14ac:dyDescent="0.25">
      <c r="A37" s="261"/>
      <c r="B37" s="659"/>
      <c r="C37" s="695" t="str">
        <f>PROPER(TEXT(D37,"JJJJ"))</f>
        <v>Mardi</v>
      </c>
      <c r="D37" s="696">
        <f>$D35+1</f>
        <v>45671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-4.5</v>
      </c>
      <c r="M37" s="84"/>
      <c r="N37" s="148">
        <v>0.37013888888888902</v>
      </c>
      <c r="O37" s="84"/>
      <c r="P37" s="302" t="str">
        <f>IF(OR(R35="",R37=""),"",IF(R37&gt;R35,"»",IF(R37&lt;R35,"¼","¹º")))</f>
        <v>¹º</v>
      </c>
      <c r="Q37" s="84"/>
      <c r="R37" s="269">
        <v>4.5999999999999996</v>
      </c>
      <c r="S37" s="84"/>
      <c r="T37" s="148">
        <v>0.625694444444444</v>
      </c>
      <c r="U37" s="21"/>
      <c r="V37" s="67"/>
      <c r="W37" s="66"/>
      <c r="X37" s="695" t="str">
        <f>$C37</f>
        <v>Mardi</v>
      </c>
      <c r="Y37" s="696">
        <f>$D37</f>
        <v>45671</v>
      </c>
      <c r="Z37" s="64"/>
      <c r="AA37" s="147">
        <v>18</v>
      </c>
      <c r="AB37" s="64"/>
      <c r="AC37" s="148">
        <v>0.485416666666667</v>
      </c>
      <c r="AD37" s="21"/>
      <c r="AE37" s="67"/>
      <c r="AF37" s="66"/>
      <c r="AG37" s="695" t="str">
        <f>$C37</f>
        <v>Mardi</v>
      </c>
      <c r="AH37" s="696">
        <f>$D37</f>
        <v>45671</v>
      </c>
      <c r="AI37" s="64"/>
      <c r="AJ37" s="170">
        <v>0.1</v>
      </c>
      <c r="AK37" s="64"/>
      <c r="AL37" s="148">
        <v>3.9583333333333331E-2</v>
      </c>
      <c r="AM37" s="64"/>
      <c r="AN37" s="148">
        <v>0</v>
      </c>
      <c r="AO37" s="64"/>
      <c r="AP37" s="148">
        <v>1.5277777777777777E-2</v>
      </c>
      <c r="AQ37" s="64"/>
      <c r="AR37" s="148">
        <v>2.4305555555555556E-2</v>
      </c>
      <c r="AS37" s="64"/>
      <c r="AT37" s="148">
        <v>0</v>
      </c>
      <c r="AU37" s="669"/>
      <c r="AV37" s="8"/>
      <c r="AW37" s="66"/>
      <c r="AX37" s="695" t="str">
        <f>$C37</f>
        <v>Mardi</v>
      </c>
      <c r="AY37" s="696">
        <f>$D37</f>
        <v>45671</v>
      </c>
      <c r="AZ37" s="64"/>
      <c r="BA37" s="148">
        <v>0.33333333333333331</v>
      </c>
      <c r="BB37" s="669"/>
      <c r="BC37" s="67"/>
      <c r="BD37" s="36">
        <v>23</v>
      </c>
      <c r="BE37" s="34">
        <f>D37</f>
        <v>45671</v>
      </c>
      <c r="BF37" s="35" t="str">
        <f>$C37</f>
        <v>Mardi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9"/>
      <c r="AV38" s="8"/>
      <c r="AW38" s="66"/>
      <c r="AX38" s="63"/>
      <c r="AY38" s="64"/>
      <c r="AZ38" s="64"/>
      <c r="BA38" s="65"/>
      <c r="BB38" s="669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Mercredi</v>
      </c>
      <c r="D39" s="146">
        <f>$D37+1</f>
        <v>45672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>»</v>
      </c>
      <c r="K39" s="84"/>
      <c r="L39" s="269">
        <v>-3.6</v>
      </c>
      <c r="M39" s="84"/>
      <c r="N39" s="148">
        <v>0.16875000000000001</v>
      </c>
      <c r="O39" s="84"/>
      <c r="P39" s="302" t="str">
        <f>IF(OR(R37="",R39=""),"",IF(R39&gt;R37,"»",IF(R39&lt;R37,"¼","¹º")))</f>
        <v>»</v>
      </c>
      <c r="Q39" s="84"/>
      <c r="R39" s="269">
        <v>8.1999999999999993</v>
      </c>
      <c r="S39" s="84"/>
      <c r="T39" s="148">
        <v>0.62291666666666701</v>
      </c>
      <c r="U39" s="21"/>
      <c r="V39" s="67"/>
      <c r="W39" s="66"/>
      <c r="X39" s="145" t="str">
        <f>$C39</f>
        <v>Mercredi</v>
      </c>
      <c r="Y39" s="146">
        <f>$D39</f>
        <v>45672</v>
      </c>
      <c r="Z39" s="64"/>
      <c r="AA39" s="147">
        <v>19.399999999999999</v>
      </c>
      <c r="AB39" s="64"/>
      <c r="AC39" s="148">
        <v>0.52083333333333304</v>
      </c>
      <c r="AD39" s="21"/>
      <c r="AE39" s="67"/>
      <c r="AF39" s="66"/>
      <c r="AG39" s="145" t="str">
        <f>$C39</f>
        <v>Mercredi</v>
      </c>
      <c r="AH39" s="146">
        <f>$D39</f>
        <v>45672</v>
      </c>
      <c r="AI39" s="64"/>
      <c r="AJ39" s="170">
        <v>0</v>
      </c>
      <c r="AK39" s="64"/>
      <c r="AL39" s="148">
        <v>0</v>
      </c>
      <c r="AM39" s="64"/>
      <c r="AN39" s="148">
        <v>0</v>
      </c>
      <c r="AO39" s="64"/>
      <c r="AP39" s="148">
        <v>0</v>
      </c>
      <c r="AQ39" s="64"/>
      <c r="AR39" s="148">
        <v>0</v>
      </c>
      <c r="AS39" s="64"/>
      <c r="AT39" s="148">
        <v>0</v>
      </c>
      <c r="AU39" s="669"/>
      <c r="AV39" s="8"/>
      <c r="AW39" s="66"/>
      <c r="AX39" s="145" t="str">
        <f>$C39</f>
        <v>Mercredi</v>
      </c>
      <c r="AY39" s="146">
        <f>$D39</f>
        <v>45672</v>
      </c>
      <c r="AZ39" s="64"/>
      <c r="BA39" s="148">
        <v>0.29375000000000001</v>
      </c>
      <c r="BB39" s="669"/>
      <c r="BC39" s="67"/>
      <c r="BD39" s="36">
        <v>24</v>
      </c>
      <c r="BE39" s="34">
        <f>D39</f>
        <v>45672</v>
      </c>
      <c r="BF39" s="35" t="str">
        <f>$C39</f>
        <v>Mercredi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9"/>
      <c r="AV40" s="8"/>
      <c r="AW40" s="66"/>
      <c r="AX40" s="63"/>
      <c r="AY40" s="64"/>
      <c r="AZ40" s="64"/>
      <c r="BA40" s="65"/>
      <c r="BB40" s="669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Jeudi</v>
      </c>
      <c r="D41" s="146">
        <f>$D39+1</f>
        <v>45673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>»</v>
      </c>
      <c r="K41" s="84"/>
      <c r="L41" s="269">
        <v>-0.6</v>
      </c>
      <c r="M41" s="84"/>
      <c r="N41" s="148">
        <v>0.99305555555555602</v>
      </c>
      <c r="O41" s="84"/>
      <c r="P41" s="302" t="str">
        <f>IF(OR(R39="",R41=""),"",IF(R41&gt;R39,"»",IF(R41&lt;R39,"¼","¹º")))</f>
        <v>¼</v>
      </c>
      <c r="Q41" s="84"/>
      <c r="R41" s="269">
        <v>6.3</v>
      </c>
      <c r="S41" s="84"/>
      <c r="T41" s="148">
        <v>0.54861111111111105</v>
      </c>
      <c r="U41" s="21"/>
      <c r="V41" s="67"/>
      <c r="W41" s="66"/>
      <c r="X41" s="145" t="str">
        <f>$C41</f>
        <v>Jeudi</v>
      </c>
      <c r="Y41" s="146">
        <f>$D41</f>
        <v>45673</v>
      </c>
      <c r="Z41" s="64"/>
      <c r="AA41" s="147">
        <v>39.200000000000003</v>
      </c>
      <c r="AB41" s="64"/>
      <c r="AC41" s="148">
        <v>0.59652777777777799</v>
      </c>
      <c r="AD41" s="21"/>
      <c r="AE41" s="67"/>
      <c r="AF41" s="66"/>
      <c r="AG41" s="145" t="str">
        <f>$C41</f>
        <v>Jeudi</v>
      </c>
      <c r="AH41" s="146">
        <f>$D41</f>
        <v>45673</v>
      </c>
      <c r="AI41" s="64"/>
      <c r="AJ41" s="170">
        <v>0</v>
      </c>
      <c r="AK41" s="64"/>
      <c r="AL41" s="148">
        <v>0</v>
      </c>
      <c r="AM41" s="64"/>
      <c r="AN41" s="148">
        <v>0</v>
      </c>
      <c r="AO41" s="64"/>
      <c r="AP41" s="148">
        <v>0</v>
      </c>
      <c r="AQ41" s="64"/>
      <c r="AR41" s="148">
        <v>0</v>
      </c>
      <c r="AS41" s="64"/>
      <c r="AT41" s="148">
        <v>0</v>
      </c>
      <c r="AU41" s="669"/>
      <c r="AV41" s="8"/>
      <c r="AW41" s="66"/>
      <c r="AX41" s="145" t="str">
        <f>$C41</f>
        <v>Jeudi</v>
      </c>
      <c r="AY41" s="146">
        <f>$D41</f>
        <v>45673</v>
      </c>
      <c r="AZ41" s="64"/>
      <c r="BA41" s="148">
        <v>5.9027777777777776E-2</v>
      </c>
      <c r="BB41" s="669"/>
      <c r="BC41" s="67"/>
      <c r="BD41" s="36">
        <v>22</v>
      </c>
      <c r="BE41" s="34">
        <f>D41</f>
        <v>45673</v>
      </c>
      <c r="BF41" s="35" t="str">
        <f>$C41</f>
        <v>Jeudi</v>
      </c>
    </row>
    <row r="42" spans="1:58" ht="5.25" customHeight="1" x14ac:dyDescent="0.35">
      <c r="A42" s="261"/>
      <c r="B42" s="659"/>
      <c r="C42" s="63"/>
      <c r="D42" s="64"/>
      <c r="E42" s="120"/>
      <c r="F42" s="120"/>
      <c r="G42" s="121"/>
      <c r="H42" s="121"/>
      <c r="I42" s="121"/>
      <c r="J42" s="303"/>
      <c r="K42" s="84"/>
      <c r="L42" s="64"/>
      <c r="M42" s="84"/>
      <c r="N42" s="84"/>
      <c r="O42" s="84"/>
      <c r="P42" s="303"/>
      <c r="Q42" s="84"/>
      <c r="R42" s="64"/>
      <c r="S42" s="84"/>
      <c r="T42" s="84"/>
      <c r="U42" s="21"/>
      <c r="V42" s="67"/>
      <c r="W42" s="66"/>
      <c r="X42" s="63"/>
      <c r="Y42" s="64"/>
      <c r="Z42" s="64"/>
      <c r="AA42" s="64"/>
      <c r="AB42" s="64"/>
      <c r="AC42" s="65"/>
      <c r="AD42" s="21"/>
      <c r="AE42" s="67"/>
      <c r="AF42" s="66"/>
      <c r="AG42" s="63"/>
      <c r="AH42" s="64"/>
      <c r="AI42" s="64"/>
      <c r="AJ42" s="70"/>
      <c r="AK42" s="64"/>
      <c r="AL42" s="64"/>
      <c r="AM42" s="64"/>
      <c r="AN42" s="64"/>
      <c r="AO42" s="64"/>
      <c r="AP42" s="64"/>
      <c r="AQ42" s="64"/>
      <c r="AR42" s="64"/>
      <c r="AS42" s="64"/>
      <c r="AT42" s="64"/>
      <c r="AU42" s="669"/>
      <c r="AV42" s="8"/>
      <c r="AW42" s="66"/>
      <c r="AX42" s="63"/>
      <c r="AY42" s="64"/>
      <c r="AZ42" s="64"/>
      <c r="BA42" s="65"/>
      <c r="BB42" s="669"/>
      <c r="BC42" s="67"/>
      <c r="BD42" s="36"/>
      <c r="BE42" s="68"/>
      <c r="BF42" s="69"/>
    </row>
    <row r="43" spans="1:58" ht="27" customHeight="1" x14ac:dyDescent="0.25">
      <c r="A43" s="261"/>
      <c r="B43" s="659"/>
      <c r="C43" s="145" t="str">
        <f>PROPER(TEXT(D43,"JJJJ"))</f>
        <v>Vendredi</v>
      </c>
      <c r="D43" s="146">
        <f>$D41+1</f>
        <v>45674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>¼</v>
      </c>
      <c r="K43" s="84"/>
      <c r="L43" s="269">
        <v>-2.6</v>
      </c>
      <c r="M43" s="84"/>
      <c r="N43" s="148">
        <v>0.32986111111111099</v>
      </c>
      <c r="O43" s="84"/>
      <c r="P43" s="302" t="str">
        <f>IF(OR(R41="",R43=""),"",IF(R43&gt;R41,"»",IF(R43&lt;R41,"¼","¹º")))</f>
        <v>»</v>
      </c>
      <c r="Q43" s="84"/>
      <c r="R43" s="269">
        <v>8.9</v>
      </c>
      <c r="S43" s="84"/>
      <c r="T43" s="148">
        <v>0.61319444444444404</v>
      </c>
      <c r="U43" s="21"/>
      <c r="V43" s="67"/>
      <c r="W43" s="66"/>
      <c r="X43" s="145" t="str">
        <f>$C43</f>
        <v>Vendredi</v>
      </c>
      <c r="Y43" s="146">
        <f>$D43</f>
        <v>45674</v>
      </c>
      <c r="Z43" s="64"/>
      <c r="AA43" s="147">
        <v>17.600000000000001</v>
      </c>
      <c r="AB43" s="64"/>
      <c r="AC43" s="148">
        <v>0.14236111111111099</v>
      </c>
      <c r="AD43" s="21"/>
      <c r="AE43" s="67"/>
      <c r="AF43" s="66"/>
      <c r="AG43" s="145" t="str">
        <f>$C43</f>
        <v>Vendredi</v>
      </c>
      <c r="AH43" s="146">
        <f>$D43</f>
        <v>45674</v>
      </c>
      <c r="AI43" s="64"/>
      <c r="AJ43" s="170">
        <v>0</v>
      </c>
      <c r="AK43" s="64"/>
      <c r="AL43" s="148">
        <v>0</v>
      </c>
      <c r="AM43" s="64"/>
      <c r="AN43" s="148">
        <v>0</v>
      </c>
      <c r="AO43" s="64"/>
      <c r="AP43" s="148">
        <v>0</v>
      </c>
      <c r="AQ43" s="64"/>
      <c r="AR43" s="148">
        <v>0</v>
      </c>
      <c r="AS43" s="64"/>
      <c r="AT43" s="148">
        <v>0</v>
      </c>
      <c r="AU43" s="669"/>
      <c r="AV43" s="8"/>
      <c r="AW43" s="66"/>
      <c r="AX43" s="145" t="str">
        <f>$C43</f>
        <v>Vendredi</v>
      </c>
      <c r="AY43" s="146">
        <f>$D43</f>
        <v>45674</v>
      </c>
      <c r="AZ43" s="64"/>
      <c r="BA43" s="148">
        <v>0.31527777777777777</v>
      </c>
      <c r="BB43" s="669"/>
      <c r="BC43" s="67"/>
      <c r="BD43" s="36">
        <v>23</v>
      </c>
      <c r="BE43" s="34">
        <f>D43</f>
        <v>45674</v>
      </c>
      <c r="BF43" s="35" t="str">
        <f>$C43</f>
        <v>Vendredi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9"/>
      <c r="AV44" s="8"/>
      <c r="AW44" s="66"/>
      <c r="AX44" s="63"/>
      <c r="AY44" s="64"/>
      <c r="AZ44" s="64"/>
      <c r="BA44" s="65"/>
      <c r="BB44" s="669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Samedi</v>
      </c>
      <c r="D45" s="146">
        <f>$D43+1</f>
        <v>45675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>¼</v>
      </c>
      <c r="K45" s="84"/>
      <c r="L45" s="269">
        <v>-2.9</v>
      </c>
      <c r="M45" s="84"/>
      <c r="N45" s="148">
        <v>0.29444444444444401</v>
      </c>
      <c r="O45" s="84"/>
      <c r="P45" s="302" t="str">
        <f>IF(OR(R43="",R45=""),"",IF(R45&gt;R43,"»",IF(R45&lt;R43,"¼","¹º")))</f>
        <v>¼</v>
      </c>
      <c r="Q45" s="84"/>
      <c r="R45" s="269">
        <v>1</v>
      </c>
      <c r="S45" s="84"/>
      <c r="T45" s="148">
        <v>0</v>
      </c>
      <c r="U45" s="21"/>
      <c r="V45" s="67"/>
      <c r="W45" s="66"/>
      <c r="X45" s="145" t="str">
        <f>$C45</f>
        <v>Samedi</v>
      </c>
      <c r="Y45" s="146">
        <f>$D45</f>
        <v>45675</v>
      </c>
      <c r="Z45" s="64"/>
      <c r="AA45" s="147">
        <v>22.3</v>
      </c>
      <c r="AB45" s="64"/>
      <c r="AC45" s="148">
        <v>5.24</v>
      </c>
      <c r="AD45" s="21"/>
      <c r="AE45" s="67"/>
      <c r="AF45" s="66"/>
      <c r="AG45" s="145" t="str">
        <f>$C45</f>
        <v>Samedi</v>
      </c>
      <c r="AH45" s="146">
        <f>$D45</f>
        <v>45675</v>
      </c>
      <c r="AI45" s="64"/>
      <c r="AJ45" s="170">
        <v>0</v>
      </c>
      <c r="AK45" s="64"/>
      <c r="AL45" s="148">
        <v>0</v>
      </c>
      <c r="AM45" s="64"/>
      <c r="AN45" s="148">
        <v>0</v>
      </c>
      <c r="AO45" s="64"/>
      <c r="AP45" s="148">
        <v>0</v>
      </c>
      <c r="AQ45" s="64"/>
      <c r="AR45" s="148">
        <v>0</v>
      </c>
      <c r="AS45" s="64"/>
      <c r="AT45" s="148">
        <v>0</v>
      </c>
      <c r="AU45" s="669"/>
      <c r="AV45" s="8"/>
      <c r="AW45" s="66"/>
      <c r="AX45" s="145" t="str">
        <f>$C45</f>
        <v>Samedi</v>
      </c>
      <c r="AY45" s="146">
        <f>$D45</f>
        <v>45675</v>
      </c>
      <c r="AZ45" s="64"/>
      <c r="BA45" s="148">
        <v>0</v>
      </c>
      <c r="BB45" s="669"/>
      <c r="BC45" s="67"/>
      <c r="BD45" s="36">
        <v>20</v>
      </c>
      <c r="BE45" s="34">
        <f>D45</f>
        <v>45675</v>
      </c>
      <c r="BF45" s="35" t="str">
        <f>$C45</f>
        <v>Samedi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9"/>
      <c r="AV46" s="8"/>
      <c r="AW46" s="66"/>
      <c r="AX46" s="63"/>
      <c r="AY46" s="64"/>
      <c r="AZ46" s="64"/>
      <c r="BA46" s="65"/>
      <c r="BB46" s="669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Dimanche</v>
      </c>
      <c r="D47" s="146">
        <f>$D45+1</f>
        <v>45676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>»</v>
      </c>
      <c r="K47" s="84"/>
      <c r="L47" s="269">
        <v>-1.7</v>
      </c>
      <c r="M47" s="84"/>
      <c r="N47" s="148">
        <v>0.98124999999999996</v>
      </c>
      <c r="O47" s="84"/>
      <c r="P47" s="302" t="str">
        <f>IF(OR(R45="",R47=""),"",IF(R47&gt;R45,"»",IF(R47&lt;R45,"¼","¹º")))</f>
        <v>»</v>
      </c>
      <c r="Q47" s="84"/>
      <c r="R47" s="269">
        <v>4.5</v>
      </c>
      <c r="S47" s="84"/>
      <c r="T47" s="148">
        <v>0.70138888888888895</v>
      </c>
      <c r="U47" s="681"/>
      <c r="V47" s="67"/>
      <c r="W47" s="66"/>
      <c r="X47" s="145" t="str">
        <f>$C47</f>
        <v>Dimanche</v>
      </c>
      <c r="Y47" s="146">
        <f>$D47</f>
        <v>45676</v>
      </c>
      <c r="Z47" s="64"/>
      <c r="AA47" s="147">
        <v>25.9</v>
      </c>
      <c r="AB47" s="64"/>
      <c r="AC47" s="148">
        <v>0.31805555555555598</v>
      </c>
      <c r="AD47" s="21"/>
      <c r="AE47" s="67"/>
      <c r="AF47" s="66"/>
      <c r="AG47" s="145" t="str">
        <f>$C47</f>
        <v>Dimanche</v>
      </c>
      <c r="AH47" s="146">
        <f>$D47</f>
        <v>45676</v>
      </c>
      <c r="AI47" s="64"/>
      <c r="AJ47" s="170">
        <v>0</v>
      </c>
      <c r="AK47" s="64"/>
      <c r="AL47" s="148">
        <v>0</v>
      </c>
      <c r="AM47" s="64"/>
      <c r="AN47" s="148">
        <v>0</v>
      </c>
      <c r="AO47" s="64"/>
      <c r="AP47" s="148">
        <v>0</v>
      </c>
      <c r="AQ47" s="64"/>
      <c r="AR47" s="148">
        <v>0</v>
      </c>
      <c r="AS47" s="64"/>
      <c r="AT47" s="148">
        <v>0</v>
      </c>
      <c r="AU47" s="669"/>
      <c r="AV47" s="8"/>
      <c r="AW47" s="66"/>
      <c r="AX47" s="145" t="str">
        <f>$C47</f>
        <v>Dimanche</v>
      </c>
      <c r="AY47" s="146">
        <f>$D47</f>
        <v>45676</v>
      </c>
      <c r="AZ47" s="64"/>
      <c r="BA47" s="148">
        <v>0.13958333333333334</v>
      </c>
      <c r="BB47" s="669"/>
      <c r="BC47" s="67"/>
      <c r="BD47" s="36">
        <v>22</v>
      </c>
      <c r="BE47" s="34">
        <f>D47</f>
        <v>45676</v>
      </c>
      <c r="BF47" s="35" t="str">
        <f>$C47</f>
        <v>Dimanche</v>
      </c>
    </row>
    <row r="48" spans="1:58" ht="22.5" customHeight="1" x14ac:dyDescent="0.25">
      <c r="A48" s="261"/>
      <c r="B48" s="659"/>
      <c r="C48" s="659"/>
      <c r="D48" s="659"/>
      <c r="E48" s="659"/>
      <c r="F48" s="659"/>
      <c r="G48" s="659"/>
      <c r="H48" s="659"/>
      <c r="I48" s="659"/>
      <c r="J48" s="660"/>
      <c r="K48" s="659"/>
      <c r="L48" s="659"/>
      <c r="M48" s="659"/>
      <c r="N48" s="659"/>
      <c r="O48" s="659"/>
      <c r="P48" s="660"/>
      <c r="Q48" s="659"/>
      <c r="R48" s="659"/>
      <c r="S48" s="659"/>
      <c r="T48" s="659"/>
      <c r="U48" s="668"/>
      <c r="V48" s="661"/>
      <c r="W48" s="659"/>
      <c r="X48" s="659"/>
      <c r="Y48" s="659"/>
      <c r="Z48" s="659"/>
      <c r="AA48" s="659"/>
      <c r="AB48" s="659"/>
      <c r="AC48" s="659"/>
      <c r="AD48" s="659"/>
      <c r="AE48" s="661"/>
      <c r="AF48" s="659"/>
      <c r="AG48" s="659"/>
      <c r="AH48" s="659"/>
      <c r="AI48" s="659"/>
      <c r="AJ48" s="659"/>
      <c r="AK48" s="659"/>
      <c r="AL48" s="659"/>
      <c r="AM48" s="659"/>
      <c r="AN48" s="659"/>
      <c r="AO48" s="659"/>
      <c r="AP48" s="659"/>
      <c r="AQ48" s="659"/>
      <c r="AR48" s="659"/>
      <c r="AS48" s="659"/>
      <c r="AT48" s="659"/>
      <c r="AU48" s="659"/>
      <c r="AV48" s="661"/>
      <c r="AW48" s="659"/>
      <c r="AX48" s="659"/>
      <c r="AY48" s="659"/>
      <c r="AZ48" s="659"/>
      <c r="BA48" s="659"/>
      <c r="BB48" s="668"/>
      <c r="BC48" s="261"/>
      <c r="BE48" s="689"/>
      <c r="BF48" s="690"/>
    </row>
    <row r="49" spans="1:58" ht="27" customHeight="1" x14ac:dyDescent="0.25">
      <c r="A49" s="261"/>
      <c r="B49" s="659"/>
      <c r="C49" s="145" t="str">
        <f>PROPER(TEXT(D49,"JJJJ"))</f>
        <v>Lundi</v>
      </c>
      <c r="D49" s="146">
        <f>$D47+1</f>
        <v>45677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>¼</v>
      </c>
      <c r="K49" s="84"/>
      <c r="L49" s="269">
        <v>-2.1</v>
      </c>
      <c r="M49" s="84"/>
      <c r="N49" s="148">
        <v>0.211805555555556</v>
      </c>
      <c r="O49" s="84"/>
      <c r="P49" s="302" t="str">
        <f>IF(OR(R47="",R49=""),"",IF(R49&gt;R47,"»",IF(R49&lt;R47,"¼","¹º")))</f>
        <v>»</v>
      </c>
      <c r="Q49" s="84"/>
      <c r="R49" s="269">
        <v>8</v>
      </c>
      <c r="S49" s="84"/>
      <c r="T49" s="148">
        <v>0.66805555555555596</v>
      </c>
      <c r="U49" s="21"/>
      <c r="V49" s="67"/>
      <c r="W49" s="66"/>
      <c r="X49" s="145" t="str">
        <f>$C49</f>
        <v>Lundi</v>
      </c>
      <c r="Y49" s="146">
        <f>$D49</f>
        <v>45677</v>
      </c>
      <c r="Z49" s="64"/>
      <c r="AA49" s="147">
        <v>25.9</v>
      </c>
      <c r="AB49" s="64"/>
      <c r="AC49" s="148">
        <v>0.5625</v>
      </c>
      <c r="AD49" s="21"/>
      <c r="AE49" s="67"/>
      <c r="AF49" s="66"/>
      <c r="AG49" s="145" t="str">
        <f>$C49</f>
        <v>Lundi</v>
      </c>
      <c r="AH49" s="146">
        <f>$D49</f>
        <v>45677</v>
      </c>
      <c r="AI49" s="64"/>
      <c r="AJ49" s="170">
        <v>0</v>
      </c>
      <c r="AK49" s="64"/>
      <c r="AL49" s="148">
        <v>0</v>
      </c>
      <c r="AM49" s="64"/>
      <c r="AN49" s="148">
        <v>0</v>
      </c>
      <c r="AO49" s="64"/>
      <c r="AP49" s="148">
        <v>0</v>
      </c>
      <c r="AQ49" s="64"/>
      <c r="AR49" s="148">
        <v>0</v>
      </c>
      <c r="AS49" s="64"/>
      <c r="AT49" s="148">
        <v>0</v>
      </c>
      <c r="AU49" s="669"/>
      <c r="AV49" s="8"/>
      <c r="AW49" s="66"/>
      <c r="AX49" s="145" t="str">
        <f>$C49</f>
        <v>Lundi</v>
      </c>
      <c r="AY49" s="146">
        <f>$D49</f>
        <v>45677</v>
      </c>
      <c r="AZ49" s="64"/>
      <c r="BA49" s="148">
        <v>0.27569444444444441</v>
      </c>
      <c r="BB49" s="669"/>
      <c r="BC49" s="67"/>
      <c r="BD49" s="36">
        <v>23</v>
      </c>
      <c r="BE49" s="34">
        <f>D49</f>
        <v>45677</v>
      </c>
      <c r="BF49" s="35" t="str">
        <f>$C49</f>
        <v>Lundi</v>
      </c>
    </row>
    <row r="50" spans="1:58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9"/>
      <c r="AV50" s="8"/>
      <c r="AW50" s="66"/>
      <c r="AX50" s="63"/>
      <c r="AY50" s="64"/>
      <c r="AZ50" s="64"/>
      <c r="BA50" s="65"/>
      <c r="BB50" s="669"/>
      <c r="BC50" s="67"/>
      <c r="BD50" s="36"/>
      <c r="BE50" s="82"/>
      <c r="BF50" s="81"/>
    </row>
    <row r="51" spans="1:58" ht="27" customHeight="1" x14ac:dyDescent="0.25">
      <c r="A51" s="261"/>
      <c r="B51" s="659"/>
      <c r="C51" s="145" t="str">
        <f>PROPER(TEXT(D51,"JJJJ"))</f>
        <v>Mardi</v>
      </c>
      <c r="D51" s="146">
        <f>$D49+1</f>
        <v>45678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>»</v>
      </c>
      <c r="K51" s="84"/>
      <c r="L51" s="269">
        <v>-0.2</v>
      </c>
      <c r="M51" s="84"/>
      <c r="N51" s="148">
        <v>0.34583333333333299</v>
      </c>
      <c r="O51" s="84"/>
      <c r="P51" s="302" t="str">
        <f>IF(OR(R49="",R51=""),"",IF(R51&gt;R49,"»",IF(R51&lt;R49,"¼","¹º")))</f>
        <v>»</v>
      </c>
      <c r="Q51" s="84"/>
      <c r="R51" s="269">
        <v>9</v>
      </c>
      <c r="S51" s="84"/>
      <c r="T51" s="148">
        <v>0.75416666666666698</v>
      </c>
      <c r="U51" s="21"/>
      <c r="V51" s="67"/>
      <c r="W51" s="66"/>
      <c r="X51" s="145" t="str">
        <f>$C51</f>
        <v>Mardi</v>
      </c>
      <c r="Y51" s="146">
        <f>$D51</f>
        <v>45678</v>
      </c>
      <c r="Z51" s="64"/>
      <c r="AA51" s="147">
        <v>29.9</v>
      </c>
      <c r="AB51" s="64"/>
      <c r="AC51" s="148">
        <v>0.62986111111111098</v>
      </c>
      <c r="AD51" s="21"/>
      <c r="AE51" s="67"/>
      <c r="AF51" s="66"/>
      <c r="AG51" s="145" t="str">
        <f>$C51</f>
        <v>Mardi</v>
      </c>
      <c r="AH51" s="146">
        <f>$D51</f>
        <v>45678</v>
      </c>
      <c r="AI51" s="64"/>
      <c r="AJ51" s="170">
        <v>1.3</v>
      </c>
      <c r="AK51" s="64"/>
      <c r="AL51" s="148">
        <v>0.10625</v>
      </c>
      <c r="AM51" s="64"/>
      <c r="AN51" s="148">
        <v>0</v>
      </c>
      <c r="AO51" s="64"/>
      <c r="AP51" s="148">
        <v>0</v>
      </c>
      <c r="AQ51" s="64"/>
      <c r="AR51" s="148">
        <v>0</v>
      </c>
      <c r="AS51" s="64"/>
      <c r="AT51" s="148">
        <v>0.10625</v>
      </c>
      <c r="AU51" s="669"/>
      <c r="AV51" s="8"/>
      <c r="AW51" s="66"/>
      <c r="AX51" s="145" t="str">
        <f>$C51</f>
        <v>Mardi</v>
      </c>
      <c r="AY51" s="146">
        <f>$D51</f>
        <v>45678</v>
      </c>
      <c r="AZ51" s="64"/>
      <c r="BA51" s="148">
        <v>0.26250000000000001</v>
      </c>
      <c r="BB51" s="669"/>
      <c r="BC51" s="67"/>
      <c r="BD51" s="36">
        <v>20</v>
      </c>
      <c r="BE51" s="34">
        <f>D51</f>
        <v>45678</v>
      </c>
      <c r="BF51" s="35" t="str">
        <f>$C51</f>
        <v>Mardi</v>
      </c>
    </row>
    <row r="52" spans="1:58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9"/>
      <c r="AV52" s="8"/>
      <c r="AW52" s="66"/>
      <c r="AX52" s="63"/>
      <c r="AY52" s="64"/>
      <c r="AZ52" s="64"/>
      <c r="BA52" s="65"/>
      <c r="BB52" s="669"/>
      <c r="BC52" s="67"/>
      <c r="BD52" s="36"/>
      <c r="BE52" s="68"/>
      <c r="BF52" s="69"/>
    </row>
    <row r="53" spans="1:58" ht="27" customHeight="1" x14ac:dyDescent="0.25">
      <c r="A53" s="261"/>
      <c r="B53" s="659"/>
      <c r="C53" s="145" t="str">
        <f>PROPER(TEXT(D53,"JJJJ"))</f>
        <v>Mercredi</v>
      </c>
      <c r="D53" s="146">
        <f>$D51+1</f>
        <v>45679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>»</v>
      </c>
      <c r="K53" s="84"/>
      <c r="L53" s="269">
        <v>5</v>
      </c>
      <c r="M53" s="84"/>
      <c r="N53" s="148">
        <v>0.389583333333333</v>
      </c>
      <c r="O53" s="84"/>
      <c r="P53" s="302" t="str">
        <f>IF(OR(R51="",R53=""),"",IF(R53&gt;R51,"»",IF(R53&lt;R51,"¼","¹º")))</f>
        <v>»</v>
      </c>
      <c r="Q53" s="84"/>
      <c r="R53" s="269">
        <v>10.9</v>
      </c>
      <c r="S53" s="84"/>
      <c r="T53" s="148">
        <v>0.71458333333333302</v>
      </c>
      <c r="U53" s="21"/>
      <c r="V53" s="67"/>
      <c r="W53" s="66"/>
      <c r="X53" s="145" t="str">
        <f>$C53</f>
        <v>Mercredi</v>
      </c>
      <c r="Y53" s="146">
        <f>$D53</f>
        <v>45679</v>
      </c>
      <c r="Z53" s="64"/>
      <c r="AA53" s="147">
        <v>23.8</v>
      </c>
      <c r="AB53" s="64"/>
      <c r="AC53" s="148">
        <v>0.97847222222222197</v>
      </c>
      <c r="AD53" s="21"/>
      <c r="AE53" s="67"/>
      <c r="AF53" s="66"/>
      <c r="AG53" s="145" t="str">
        <f>$C53</f>
        <v>Mercredi</v>
      </c>
      <c r="AH53" s="146">
        <f>$D53</f>
        <v>45679</v>
      </c>
      <c r="AI53" s="64"/>
      <c r="AJ53" s="170">
        <v>12.1</v>
      </c>
      <c r="AK53" s="64"/>
      <c r="AL53" s="148">
        <v>0.30763888888888891</v>
      </c>
      <c r="AM53" s="64"/>
      <c r="AN53" s="148">
        <v>0</v>
      </c>
      <c r="AO53" s="64"/>
      <c r="AP53" s="148">
        <v>0</v>
      </c>
      <c r="AQ53" s="64"/>
      <c r="AR53" s="148">
        <v>0.16250000000000001</v>
      </c>
      <c r="AS53" s="64"/>
      <c r="AT53" s="148">
        <v>0.14583333333333334</v>
      </c>
      <c r="AU53" s="669"/>
      <c r="AV53" s="8"/>
      <c r="AW53" s="66"/>
      <c r="AX53" s="145" t="str">
        <f>$C53</f>
        <v>Mercredi</v>
      </c>
      <c r="AY53" s="146">
        <f>$D53</f>
        <v>45679</v>
      </c>
      <c r="AZ53" s="64"/>
      <c r="BA53" s="148">
        <v>0.20347222222222225</v>
      </c>
      <c r="BB53" s="669"/>
      <c r="BC53" s="67"/>
      <c r="BD53" s="36">
        <v>24</v>
      </c>
      <c r="BE53" s="34">
        <f>D53</f>
        <v>45679</v>
      </c>
      <c r="BF53" s="35" t="str">
        <f>$C53</f>
        <v>Mercredi</v>
      </c>
    </row>
    <row r="54" spans="1:58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9"/>
      <c r="AV54" s="8"/>
      <c r="AW54" s="66"/>
      <c r="AX54" s="63"/>
      <c r="AY54" s="64"/>
      <c r="AZ54" s="64"/>
      <c r="BA54" s="65"/>
      <c r="BB54" s="669"/>
      <c r="BC54" s="67"/>
      <c r="BD54" s="36"/>
      <c r="BE54" s="68"/>
      <c r="BF54" s="69"/>
    </row>
    <row r="55" spans="1:58" ht="27" customHeight="1" x14ac:dyDescent="0.25">
      <c r="A55" s="261"/>
      <c r="B55" s="659"/>
      <c r="C55" s="145" t="str">
        <f>PROPER(TEXT(D55,"JJJJ"))</f>
        <v>Jeudi</v>
      </c>
      <c r="D55" s="146">
        <f>$D53+1</f>
        <v>45680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>¼</v>
      </c>
      <c r="K55" s="84"/>
      <c r="L55" s="269">
        <v>2.9</v>
      </c>
      <c r="M55" s="84"/>
      <c r="N55" s="148">
        <v>0.32986111111111099</v>
      </c>
      <c r="O55" s="84"/>
      <c r="P55" s="302" t="str">
        <f>IF(OR(R53="",R55=""),"",IF(R55&gt;R53,"»",IF(R55&lt;R53,"¼","¹º")))</f>
        <v>»</v>
      </c>
      <c r="Q55" s="84"/>
      <c r="R55" s="269">
        <v>11.3</v>
      </c>
      <c r="S55" s="84"/>
      <c r="T55" s="148">
        <v>0.33958333333333302</v>
      </c>
      <c r="U55" s="21"/>
      <c r="V55" s="67"/>
      <c r="W55" s="66"/>
      <c r="X55" s="145" t="str">
        <f>$C55</f>
        <v>Jeudi</v>
      </c>
      <c r="Y55" s="146">
        <f>$D55</f>
        <v>45680</v>
      </c>
      <c r="Z55" s="64"/>
      <c r="AA55" s="147">
        <v>23.8</v>
      </c>
      <c r="AB55" s="64"/>
      <c r="AC55" s="148">
        <v>0.59375</v>
      </c>
      <c r="AD55" s="21"/>
      <c r="AE55" s="67"/>
      <c r="AF55" s="66"/>
      <c r="AG55" s="145" t="str">
        <f>$C55</f>
        <v>Jeudi</v>
      </c>
      <c r="AH55" s="146">
        <f>$D55</f>
        <v>45680</v>
      </c>
      <c r="AI55" s="64"/>
      <c r="AJ55" s="170">
        <v>0</v>
      </c>
      <c r="AK55" s="64"/>
      <c r="AL55" s="148">
        <v>0</v>
      </c>
      <c r="AM55" s="64"/>
      <c r="AN55" s="148">
        <v>0</v>
      </c>
      <c r="AO55" s="64"/>
      <c r="AP55" s="148">
        <v>0</v>
      </c>
      <c r="AQ55" s="64"/>
      <c r="AR55" s="148">
        <v>0</v>
      </c>
      <c r="AS55" s="64"/>
      <c r="AT55" s="148">
        <v>0</v>
      </c>
      <c r="AU55" s="669"/>
      <c r="AV55" s="8"/>
      <c r="AW55" s="66"/>
      <c r="AX55" s="145" t="str">
        <f>$C55</f>
        <v>Jeudi</v>
      </c>
      <c r="AY55" s="146">
        <f>$D55</f>
        <v>45680</v>
      </c>
      <c r="AZ55" s="64"/>
      <c r="BA55" s="148">
        <v>0.17847222222222223</v>
      </c>
      <c r="BB55" s="669"/>
      <c r="BC55" s="67"/>
      <c r="BD55" s="36">
        <v>22</v>
      </c>
      <c r="BE55" s="34">
        <f>D55</f>
        <v>45680</v>
      </c>
      <c r="BF55" s="35" t="str">
        <f>$C55</f>
        <v>Jeudi</v>
      </c>
    </row>
    <row r="56" spans="1:58" ht="5.25" customHeight="1" x14ac:dyDescent="0.35">
      <c r="A56" s="261"/>
      <c r="B56" s="659"/>
      <c r="C56" s="63"/>
      <c r="D56" s="64"/>
      <c r="E56" s="120"/>
      <c r="F56" s="120"/>
      <c r="G56" s="121"/>
      <c r="H56" s="121"/>
      <c r="I56" s="121"/>
      <c r="J56" s="303"/>
      <c r="K56" s="84"/>
      <c r="L56" s="64"/>
      <c r="M56" s="84"/>
      <c r="N56" s="84"/>
      <c r="O56" s="84"/>
      <c r="P56" s="303"/>
      <c r="Q56" s="84"/>
      <c r="R56" s="64"/>
      <c r="S56" s="84"/>
      <c r="T56" s="84"/>
      <c r="U56" s="21"/>
      <c r="V56" s="67"/>
      <c r="W56" s="66"/>
      <c r="X56" s="63"/>
      <c r="Y56" s="64"/>
      <c r="Z56" s="64"/>
      <c r="AA56" s="64"/>
      <c r="AB56" s="64"/>
      <c r="AC56" s="65"/>
      <c r="AD56" s="21"/>
      <c r="AE56" s="67"/>
      <c r="AF56" s="66"/>
      <c r="AG56" s="63"/>
      <c r="AH56" s="64"/>
      <c r="AI56" s="64"/>
      <c r="AJ56" s="70"/>
      <c r="AK56" s="64"/>
      <c r="AL56" s="64"/>
      <c r="AM56" s="64"/>
      <c r="AN56" s="64"/>
      <c r="AO56" s="64"/>
      <c r="AP56" s="64"/>
      <c r="AQ56" s="64"/>
      <c r="AR56" s="64"/>
      <c r="AS56" s="64"/>
      <c r="AT56" s="64"/>
      <c r="AU56" s="669"/>
      <c r="AV56" s="8"/>
      <c r="AW56" s="66"/>
      <c r="AX56" s="63"/>
      <c r="AY56" s="64"/>
      <c r="AZ56" s="64"/>
      <c r="BA56" s="65"/>
      <c r="BB56" s="669"/>
      <c r="BC56" s="67"/>
      <c r="BD56" s="36"/>
      <c r="BE56" s="68"/>
      <c r="BF56" s="69"/>
    </row>
    <row r="57" spans="1:58" ht="27" customHeight="1" x14ac:dyDescent="0.25">
      <c r="A57" s="261"/>
      <c r="B57" s="659"/>
      <c r="C57" s="145" t="str">
        <f>PROPER(TEXT(D57,"JJJJ"))</f>
        <v>Vendredi</v>
      </c>
      <c r="D57" s="146">
        <f>$D55+1</f>
        <v>45681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>»</v>
      </c>
      <c r="K57" s="84"/>
      <c r="L57" s="269">
        <v>8.5</v>
      </c>
      <c r="M57" s="84"/>
      <c r="N57" s="148">
        <v>0.15416666666666701</v>
      </c>
      <c r="O57" s="84"/>
      <c r="P57" s="302" t="str">
        <f>IF(OR(R55="",R57=""),"",IF(R57&gt;R55,"»",IF(R57&lt;R55,"¼","¹º")))</f>
        <v>»</v>
      </c>
      <c r="Q57" s="84"/>
      <c r="R57" s="269">
        <v>11.8</v>
      </c>
      <c r="S57" s="84"/>
      <c r="T57" s="148">
        <v>0.58611111111111103</v>
      </c>
      <c r="U57" s="21"/>
      <c r="V57" s="67"/>
      <c r="W57" s="66"/>
      <c r="X57" s="145" t="str">
        <f>$C57</f>
        <v>Vendredi</v>
      </c>
      <c r="Y57" s="146">
        <f>$D57</f>
        <v>45681</v>
      </c>
      <c r="Z57" s="64"/>
      <c r="AA57" s="147">
        <v>29.5</v>
      </c>
      <c r="AB57" s="64"/>
      <c r="AC57" s="148">
        <v>0.16805555555555601</v>
      </c>
      <c r="AD57" s="21"/>
      <c r="AE57" s="67"/>
      <c r="AF57" s="66"/>
      <c r="AG57" s="145" t="str">
        <f>$C57</f>
        <v>Vendredi</v>
      </c>
      <c r="AH57" s="146">
        <f>$D57</f>
        <v>45681</v>
      </c>
      <c r="AI57" s="64"/>
      <c r="AJ57" s="170">
        <v>5.7</v>
      </c>
      <c r="AK57" s="64"/>
      <c r="AL57" s="148">
        <v>0.34027777777777773</v>
      </c>
      <c r="AM57" s="64"/>
      <c r="AN57" s="148">
        <v>0</v>
      </c>
      <c r="AO57" s="64"/>
      <c r="AP57" s="148">
        <v>0.11805555555555557</v>
      </c>
      <c r="AQ57" s="64"/>
      <c r="AR57" s="148">
        <v>3.6111111111111115E-2</v>
      </c>
      <c r="AS57" s="64"/>
      <c r="AT57" s="148">
        <v>0.18680555555555556</v>
      </c>
      <c r="AU57" s="669"/>
      <c r="AV57" s="8"/>
      <c r="AW57" s="66"/>
      <c r="AX57" s="145" t="str">
        <f>$C57</f>
        <v>Vendredi</v>
      </c>
      <c r="AY57" s="146">
        <f>$D57</f>
        <v>45681</v>
      </c>
      <c r="AZ57" s="64"/>
      <c r="BA57" s="148">
        <v>0.10486111111111111</v>
      </c>
      <c r="BB57" s="669"/>
      <c r="BC57" s="67"/>
      <c r="BD57" s="36">
        <v>23</v>
      </c>
      <c r="BE57" s="34">
        <f>D57</f>
        <v>45681</v>
      </c>
      <c r="BF57" s="35" t="str">
        <f>$C57</f>
        <v>Vendredi</v>
      </c>
    </row>
    <row r="58" spans="1:58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9"/>
      <c r="AV58" s="8"/>
      <c r="AW58" s="66"/>
      <c r="AX58" s="63"/>
      <c r="AY58" s="64"/>
      <c r="AZ58" s="64"/>
      <c r="BA58" s="65"/>
      <c r="BB58" s="669"/>
      <c r="BC58" s="67"/>
      <c r="BD58" s="36"/>
      <c r="BE58" s="82"/>
      <c r="BF58" s="81"/>
    </row>
    <row r="59" spans="1:58" ht="27" customHeight="1" x14ac:dyDescent="0.25">
      <c r="A59" s="261"/>
      <c r="B59" s="659"/>
      <c r="C59" s="145" t="str">
        <f>PROPER(TEXT(D59,"JJJJ"))</f>
        <v>Samedi</v>
      </c>
      <c r="D59" s="146">
        <f>$D57+1</f>
        <v>45682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>¼</v>
      </c>
      <c r="K59" s="84"/>
      <c r="L59" s="269">
        <v>2.6</v>
      </c>
      <c r="M59" s="84"/>
      <c r="N59" s="148">
        <v>0.96319444444444402</v>
      </c>
      <c r="O59" s="84"/>
      <c r="P59" s="302" t="str">
        <f>IF(OR(R57="",R59=""),"",IF(R59&gt;R57,"»",IF(R59&lt;R57,"¼","¹º")))</f>
        <v>»</v>
      </c>
      <c r="Q59" s="84"/>
      <c r="R59" s="269">
        <v>12</v>
      </c>
      <c r="S59" s="84"/>
      <c r="T59" s="148">
        <v>0.120833333333333</v>
      </c>
      <c r="U59" s="21"/>
      <c r="V59" s="67"/>
      <c r="W59" s="66"/>
      <c r="X59" s="145" t="str">
        <f>$C59</f>
        <v>Samedi</v>
      </c>
      <c r="Y59" s="146">
        <f>$D59</f>
        <v>45682</v>
      </c>
      <c r="Z59" s="64"/>
      <c r="AA59" s="147">
        <v>67.7</v>
      </c>
      <c r="AB59" s="64"/>
      <c r="AC59" s="148">
        <v>0.74097222222222203</v>
      </c>
      <c r="AD59" s="21"/>
      <c r="AE59" s="67"/>
      <c r="AF59" s="66"/>
      <c r="AG59" s="145" t="str">
        <f>$C59</f>
        <v>Samedi</v>
      </c>
      <c r="AH59" s="146">
        <f>$D59</f>
        <v>45682</v>
      </c>
      <c r="AI59" s="64"/>
      <c r="AJ59" s="170">
        <v>1.5</v>
      </c>
      <c r="AK59" s="64"/>
      <c r="AL59" s="148">
        <v>0.27916666666666667</v>
      </c>
      <c r="AM59" s="64"/>
      <c r="AN59" s="148">
        <v>0.15625</v>
      </c>
      <c r="AO59" s="64"/>
      <c r="AP59" s="148">
        <v>7.9861111111111119E-2</v>
      </c>
      <c r="AQ59" s="64"/>
      <c r="AR59" s="148">
        <v>4.3055555555555562E-2</v>
      </c>
      <c r="AS59" s="64"/>
      <c r="AT59" s="148">
        <v>0</v>
      </c>
      <c r="AU59" s="669"/>
      <c r="AV59" s="8"/>
      <c r="AW59" s="66"/>
      <c r="AX59" s="145" t="str">
        <f>$C59</f>
        <v>Samedi</v>
      </c>
      <c r="AY59" s="146">
        <f>$D59</f>
        <v>45682</v>
      </c>
      <c r="AZ59" s="64"/>
      <c r="BA59" s="148">
        <v>0.2986111111111111</v>
      </c>
      <c r="BB59" s="669"/>
      <c r="BC59" s="67"/>
      <c r="BD59" s="36">
        <v>20</v>
      </c>
      <c r="BE59" s="34">
        <f>D59</f>
        <v>45682</v>
      </c>
      <c r="BF59" s="35" t="str">
        <f>$C59</f>
        <v>Samedi</v>
      </c>
    </row>
    <row r="60" spans="1:58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9"/>
      <c r="AV60" s="8"/>
      <c r="AW60" s="66"/>
      <c r="AX60" s="63"/>
      <c r="AY60" s="64"/>
      <c r="AZ60" s="64"/>
      <c r="BA60" s="65"/>
      <c r="BB60" s="669"/>
      <c r="BC60" s="67"/>
      <c r="BD60" s="36"/>
      <c r="BE60" s="68"/>
      <c r="BF60" s="69"/>
    </row>
    <row r="61" spans="1:58" ht="27" customHeight="1" x14ac:dyDescent="0.25">
      <c r="A61" s="261"/>
      <c r="B61" s="659"/>
      <c r="C61" s="145" t="str">
        <f>PROPER(TEXT(D61,"JJJJ"))</f>
        <v>Dimanche</v>
      </c>
      <c r="D61" s="146">
        <f>$D59+1</f>
        <v>45683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>»</v>
      </c>
      <c r="K61" s="84"/>
      <c r="L61" s="269">
        <v>3.7</v>
      </c>
      <c r="M61" s="84"/>
      <c r="N61" s="148">
        <v>0</v>
      </c>
      <c r="O61" s="84"/>
      <c r="P61" s="302" t="str">
        <f>IF(OR(R59="",R61=""),"",IF(R61&gt;R59,"»",IF(R61&lt;R59,"¼","¹º")))</f>
        <v>»</v>
      </c>
      <c r="Q61" s="84"/>
      <c r="R61" s="269">
        <v>13.5</v>
      </c>
      <c r="S61" s="84"/>
      <c r="T61" s="148">
        <v>0.95625000000000004</v>
      </c>
      <c r="U61" s="21"/>
      <c r="V61" s="67"/>
      <c r="W61" s="66"/>
      <c r="X61" s="145" t="str">
        <f>$C61</f>
        <v>Dimanche</v>
      </c>
      <c r="Y61" s="146">
        <f>$D61</f>
        <v>45683</v>
      </c>
      <c r="Z61" s="64"/>
      <c r="AA61" s="147">
        <v>41.8</v>
      </c>
      <c r="AB61" s="64"/>
      <c r="AC61" s="148">
        <v>0.52847222222222201</v>
      </c>
      <c r="AD61" s="21"/>
      <c r="AE61" s="67"/>
      <c r="AF61" s="66"/>
      <c r="AG61" s="145" t="str">
        <f>$C61</f>
        <v>Dimanche</v>
      </c>
      <c r="AH61" s="146">
        <f>$D61</f>
        <v>45683</v>
      </c>
      <c r="AI61" s="64"/>
      <c r="AJ61" s="170">
        <v>10.199999999999999</v>
      </c>
      <c r="AK61" s="64"/>
      <c r="AL61" s="148">
        <v>0.51597222222222217</v>
      </c>
      <c r="AM61" s="64"/>
      <c r="AN61" s="148">
        <v>0</v>
      </c>
      <c r="AO61" s="64"/>
      <c r="AP61" s="148">
        <v>7.2916666666666671E-2</v>
      </c>
      <c r="AQ61" s="64"/>
      <c r="AR61" s="148">
        <v>0.23541666666666669</v>
      </c>
      <c r="AS61" s="64"/>
      <c r="AT61" s="148">
        <v>0.20833333333333334</v>
      </c>
      <c r="AU61" s="669"/>
      <c r="AV61" s="8"/>
      <c r="AW61" s="66"/>
      <c r="AX61" s="145" t="str">
        <f>$C61</f>
        <v>Dimanche</v>
      </c>
      <c r="AY61" s="146">
        <f>$D61</f>
        <v>45683</v>
      </c>
      <c r="AZ61" s="64"/>
      <c r="BA61" s="148">
        <v>0</v>
      </c>
      <c r="BB61" s="669"/>
      <c r="BC61" s="67"/>
      <c r="BD61" s="36">
        <v>22</v>
      </c>
      <c r="BE61" s="34">
        <f>D61</f>
        <v>45683</v>
      </c>
      <c r="BF61" s="35" t="str">
        <f>$C61</f>
        <v>Dimanche</v>
      </c>
    </row>
    <row r="62" spans="1:58" ht="22.5" customHeight="1" x14ac:dyDescent="0.35">
      <c r="A62" s="261"/>
      <c r="B62" s="659"/>
      <c r="C62" s="63"/>
      <c r="D62" s="64"/>
      <c r="E62" s="120"/>
      <c r="F62" s="121"/>
      <c r="G62" s="121"/>
      <c r="H62" s="121"/>
      <c r="I62" s="121"/>
      <c r="J62" s="303"/>
      <c r="K62" s="84"/>
      <c r="L62" s="84"/>
      <c r="M62" s="84"/>
      <c r="N62" s="84"/>
      <c r="O62" s="84"/>
      <c r="P62" s="303"/>
      <c r="Q62" s="84"/>
      <c r="R62" s="84"/>
      <c r="S62" s="84"/>
      <c r="T62" s="84"/>
      <c r="U62" s="21"/>
      <c r="V62" s="22"/>
      <c r="W62" s="66"/>
      <c r="X62" s="63"/>
      <c r="Y62" s="64"/>
      <c r="Z62" s="64"/>
      <c r="AA62" s="64"/>
      <c r="AB62" s="64"/>
      <c r="AC62" s="65"/>
      <c r="AD62" s="21"/>
      <c r="AE62" s="22"/>
      <c r="AF62" s="66"/>
      <c r="AG62" s="63"/>
      <c r="AH62" s="64"/>
      <c r="AI62" s="64"/>
      <c r="AJ62" s="70"/>
      <c r="AK62" s="64"/>
      <c r="AL62" s="65"/>
      <c r="AM62" s="64"/>
      <c r="AN62" s="65"/>
      <c r="AO62" s="64"/>
      <c r="AP62" s="65"/>
      <c r="AQ62" s="64"/>
      <c r="AR62" s="65"/>
      <c r="AS62" s="64"/>
      <c r="AT62" s="65"/>
      <c r="AU62" s="669"/>
      <c r="AV62" s="8"/>
      <c r="AW62" s="66"/>
      <c r="AX62" s="63"/>
      <c r="AY62" s="64"/>
      <c r="AZ62" s="64"/>
      <c r="BA62" s="65"/>
      <c r="BB62" s="669"/>
      <c r="BC62" s="22"/>
      <c r="BD62" s="36"/>
      <c r="BE62" s="689"/>
      <c r="BF62" s="691"/>
    </row>
    <row r="63" spans="1:58" ht="27" customHeight="1" x14ac:dyDescent="0.25">
      <c r="A63" s="261"/>
      <c r="B63" s="659"/>
      <c r="C63" s="145" t="str">
        <f>PROPER(TEXT(D63,"JJJJ"))</f>
        <v>Lundi</v>
      </c>
      <c r="D63" s="146">
        <f>$D61+1</f>
        <v>45684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Lundi</v>
      </c>
      <c r="Y63" s="146">
        <f>$D63</f>
        <v>45684</v>
      </c>
      <c r="Z63" s="64"/>
      <c r="AA63" s="147"/>
      <c r="AB63" s="64"/>
      <c r="AC63" s="148"/>
      <c r="AD63" s="21"/>
      <c r="AE63" s="67"/>
      <c r="AF63" s="66"/>
      <c r="AG63" s="145" t="str">
        <f>$C63</f>
        <v>Lundi</v>
      </c>
      <c r="AH63" s="146">
        <f>$D63</f>
        <v>45684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9"/>
      <c r="AV63" s="8"/>
      <c r="AW63" s="66"/>
      <c r="AX63" s="145" t="str">
        <f>$C63</f>
        <v>Lundi</v>
      </c>
      <c r="AY63" s="146">
        <f>$D63</f>
        <v>45684</v>
      </c>
      <c r="AZ63" s="64"/>
      <c r="BA63" s="148"/>
      <c r="BB63" s="669"/>
      <c r="BC63" s="67"/>
      <c r="BD63" s="36">
        <v>23</v>
      </c>
      <c r="BE63" s="34">
        <f>D63</f>
        <v>45684</v>
      </c>
      <c r="BF63" s="35" t="str">
        <f>$C63</f>
        <v>Lundi</v>
      </c>
    </row>
    <row r="64" spans="1:58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9"/>
      <c r="AV64" s="8"/>
      <c r="AW64" s="66"/>
      <c r="AX64" s="63"/>
      <c r="AY64" s="64"/>
      <c r="AZ64" s="64"/>
      <c r="BA64" s="65"/>
      <c r="BB64" s="669"/>
      <c r="BC64" s="67"/>
      <c r="BD64" s="36"/>
      <c r="BE64" s="82"/>
      <c r="BF64" s="81"/>
    </row>
    <row r="65" spans="1:70" ht="27" customHeight="1" x14ac:dyDescent="0.25">
      <c r="A65" s="261"/>
      <c r="B65" s="659"/>
      <c r="C65" s="145" t="str">
        <f>PROPER(TEXT(D65,"JJJJ"))</f>
        <v>Mardi</v>
      </c>
      <c r="D65" s="146">
        <f>$D63+1</f>
        <v>45685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Mardi</v>
      </c>
      <c r="Y65" s="146">
        <f>$D65</f>
        <v>45685</v>
      </c>
      <c r="Z65" s="64"/>
      <c r="AA65" s="147"/>
      <c r="AB65" s="64"/>
      <c r="AC65" s="148"/>
      <c r="AD65" s="21"/>
      <c r="AE65" s="67"/>
      <c r="AF65" s="66"/>
      <c r="AG65" s="145" t="str">
        <f>$C65</f>
        <v>Mardi</v>
      </c>
      <c r="AH65" s="146">
        <f>$D65</f>
        <v>45685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9"/>
      <c r="AV65" s="8"/>
      <c r="AW65" s="66"/>
      <c r="AX65" s="145" t="str">
        <f>$C65</f>
        <v>Mardi</v>
      </c>
      <c r="AY65" s="146">
        <f>$D65</f>
        <v>45685</v>
      </c>
      <c r="AZ65" s="64"/>
      <c r="BA65" s="148"/>
      <c r="BB65" s="669"/>
      <c r="BC65" s="67"/>
      <c r="BD65" s="36">
        <v>20</v>
      </c>
      <c r="BE65" s="34">
        <f>D65</f>
        <v>45685</v>
      </c>
      <c r="BF65" s="35" t="str">
        <f>$C65</f>
        <v>Mardi</v>
      </c>
    </row>
    <row r="66" spans="1:70" ht="5.25" customHeight="1" x14ac:dyDescent="0.35">
      <c r="A66" s="261"/>
      <c r="B66" s="659"/>
      <c r="C66" s="63"/>
      <c r="D66" s="64"/>
      <c r="E66" s="120"/>
      <c r="F66" s="120"/>
      <c r="G66" s="121"/>
      <c r="H66" s="121"/>
      <c r="I66" s="121"/>
      <c r="J66" s="303"/>
      <c r="K66" s="84"/>
      <c r="L66" s="64"/>
      <c r="M66" s="84"/>
      <c r="N66" s="84"/>
      <c r="O66" s="84"/>
      <c r="P66" s="303"/>
      <c r="Q66" s="84"/>
      <c r="R66" s="64"/>
      <c r="S66" s="84"/>
      <c r="T66" s="84"/>
      <c r="U66" s="21"/>
      <c r="V66" s="67"/>
      <c r="W66" s="66"/>
      <c r="X66" s="63"/>
      <c r="Y66" s="64"/>
      <c r="Z66" s="64"/>
      <c r="AA66" s="64"/>
      <c r="AB66" s="64"/>
      <c r="AC66" s="65"/>
      <c r="AD66" s="21"/>
      <c r="AE66" s="67"/>
      <c r="AF66" s="66"/>
      <c r="AG66" s="63"/>
      <c r="AH66" s="64"/>
      <c r="AI66" s="64"/>
      <c r="AJ66" s="70"/>
      <c r="AK66" s="64"/>
      <c r="AL66" s="64"/>
      <c r="AM66" s="64"/>
      <c r="AN66" s="64"/>
      <c r="AO66" s="64"/>
      <c r="AP66" s="64"/>
      <c r="AQ66" s="64"/>
      <c r="AR66" s="64"/>
      <c r="AS66" s="64"/>
      <c r="AT66" s="64"/>
      <c r="AU66" s="669"/>
      <c r="AV66" s="8"/>
      <c r="AW66" s="66"/>
      <c r="AX66" s="63"/>
      <c r="AY66" s="64"/>
      <c r="AZ66" s="64"/>
      <c r="BA66" s="65"/>
      <c r="BB66" s="669"/>
      <c r="BC66" s="67"/>
      <c r="BD66" s="36"/>
      <c r="BE66" s="82"/>
      <c r="BF66" s="81"/>
    </row>
    <row r="67" spans="1:70" ht="27" customHeight="1" x14ac:dyDescent="0.25">
      <c r="A67" s="261"/>
      <c r="B67" s="659"/>
      <c r="C67" s="145" t="str">
        <f>PROPER(TEXT(D67,"JJJJ"))</f>
        <v>Mercredi</v>
      </c>
      <c r="D67" s="146">
        <f>$D65+1</f>
        <v>45686</v>
      </c>
      <c r="E67" s="120"/>
      <c r="F67" s="132"/>
      <c r="G67" s="121"/>
      <c r="H67" s="133"/>
      <c r="I67" s="121"/>
      <c r="J67" s="302" t="str">
        <f>IF(OR(L65="",L67=""),"",IF(L67&gt;L65,"»",IF(L67&lt;L65,"¼","¹º")))</f>
        <v/>
      </c>
      <c r="K67" s="84"/>
      <c r="L67" s="269"/>
      <c r="M67" s="84"/>
      <c r="N67" s="148"/>
      <c r="O67" s="84"/>
      <c r="P67" s="302" t="str">
        <f>IF(OR(R65="",R67=""),"",IF(R67&gt;R65,"»",IF(R67&lt;R65,"¼","¹º")))</f>
        <v/>
      </c>
      <c r="Q67" s="84"/>
      <c r="R67" s="269"/>
      <c r="S67" s="84"/>
      <c r="T67" s="148"/>
      <c r="U67" s="21"/>
      <c r="V67" s="67"/>
      <c r="W67" s="66"/>
      <c r="X67" s="145" t="str">
        <f>$C67</f>
        <v>Mercredi</v>
      </c>
      <c r="Y67" s="146">
        <f>$D67</f>
        <v>45686</v>
      </c>
      <c r="Z67" s="64"/>
      <c r="AA67" s="147"/>
      <c r="AB67" s="64"/>
      <c r="AC67" s="148"/>
      <c r="AD67" s="21"/>
      <c r="AE67" s="67"/>
      <c r="AF67" s="66"/>
      <c r="AG67" s="145" t="str">
        <f>$C67</f>
        <v>Mercredi</v>
      </c>
      <c r="AH67" s="146">
        <f>$D67</f>
        <v>45686</v>
      </c>
      <c r="AI67" s="64"/>
      <c r="AJ67" s="170"/>
      <c r="AK67" s="64"/>
      <c r="AL67" s="148"/>
      <c r="AM67" s="64"/>
      <c r="AN67" s="148"/>
      <c r="AO67" s="64"/>
      <c r="AP67" s="148"/>
      <c r="AQ67" s="64"/>
      <c r="AR67" s="148"/>
      <c r="AS67" s="64"/>
      <c r="AT67" s="148"/>
      <c r="AU67" s="669"/>
      <c r="AV67" s="8"/>
      <c r="AW67" s="66"/>
      <c r="AX67" s="145" t="str">
        <f>$C67</f>
        <v>Mercredi</v>
      </c>
      <c r="AY67" s="146">
        <f>$D67</f>
        <v>45686</v>
      </c>
      <c r="AZ67" s="64"/>
      <c r="BA67" s="148"/>
      <c r="BB67" s="669"/>
      <c r="BC67" s="67"/>
      <c r="BD67" s="36">
        <v>24</v>
      </c>
      <c r="BE67" s="34">
        <f>D67</f>
        <v>45686</v>
      </c>
      <c r="BF67" s="35" t="str">
        <f>$C67</f>
        <v>Mercredi</v>
      </c>
    </row>
    <row r="68" spans="1:70" ht="5.25" customHeight="1" x14ac:dyDescent="0.35">
      <c r="A68" s="261"/>
      <c r="B68" s="659"/>
      <c r="C68" s="63"/>
      <c r="D68" s="64"/>
      <c r="E68" s="120"/>
      <c r="F68" s="120"/>
      <c r="G68" s="121"/>
      <c r="H68" s="121"/>
      <c r="I68" s="121"/>
      <c r="J68" s="303"/>
      <c r="K68" s="84"/>
      <c r="L68" s="64"/>
      <c r="M68" s="84"/>
      <c r="N68" s="84"/>
      <c r="O68" s="84"/>
      <c r="P68" s="303"/>
      <c r="Q68" s="84"/>
      <c r="R68" s="64"/>
      <c r="S68" s="84"/>
      <c r="T68" s="84"/>
      <c r="U68" s="21"/>
      <c r="V68" s="67"/>
      <c r="W68" s="66"/>
      <c r="X68" s="63"/>
      <c r="Y68" s="64"/>
      <c r="Z68" s="64"/>
      <c r="AA68" s="64"/>
      <c r="AB68" s="64"/>
      <c r="AC68" s="65"/>
      <c r="AD68" s="21"/>
      <c r="AE68" s="67"/>
      <c r="AF68" s="66"/>
      <c r="AG68" s="63"/>
      <c r="AH68" s="64"/>
      <c r="AI68" s="64"/>
      <c r="AJ68" s="70"/>
      <c r="AK68" s="64"/>
      <c r="AL68" s="64"/>
      <c r="AM68" s="64"/>
      <c r="AN68" s="64"/>
      <c r="AO68" s="64"/>
      <c r="AP68" s="64"/>
      <c r="AQ68" s="64"/>
      <c r="AR68" s="64"/>
      <c r="AS68" s="64"/>
      <c r="AT68" s="64"/>
      <c r="AU68" s="669"/>
      <c r="AV68" s="8"/>
      <c r="AW68" s="66"/>
      <c r="AX68" s="63"/>
      <c r="AY68" s="64"/>
      <c r="AZ68" s="64"/>
      <c r="BA68" s="65"/>
      <c r="BB68" s="669"/>
      <c r="BC68" s="67"/>
      <c r="BD68" s="36"/>
      <c r="BE68" s="82"/>
      <c r="BF68" s="81"/>
    </row>
    <row r="69" spans="1:70" ht="27" customHeight="1" x14ac:dyDescent="0.25">
      <c r="A69" s="261"/>
      <c r="B69" s="659"/>
      <c r="C69" s="145" t="str">
        <f>PROPER(TEXT(D69,"JJJJ"))</f>
        <v>Jeudi</v>
      </c>
      <c r="D69" s="146">
        <f>$D67+1</f>
        <v>45687</v>
      </c>
      <c r="E69" s="120"/>
      <c r="F69" s="132"/>
      <c r="G69" s="121"/>
      <c r="H69" s="133"/>
      <c r="I69" s="121"/>
      <c r="J69" s="302" t="str">
        <f>IF(OR(L67="",L69=""),"",IF(L69&gt;L67,"»",IF(L69&lt;L67,"¼","¹º")))</f>
        <v/>
      </c>
      <c r="K69" s="84"/>
      <c r="L69" s="269"/>
      <c r="M69" s="84"/>
      <c r="N69" s="148"/>
      <c r="O69" s="84"/>
      <c r="P69" s="302" t="str">
        <f>IF(OR(R67="",R69=""),"",IF(R69&gt;R67,"»",IF(R69&lt;R67,"¼","¹º")))</f>
        <v/>
      </c>
      <c r="Q69" s="84"/>
      <c r="R69" s="269"/>
      <c r="S69" s="84"/>
      <c r="T69" s="148"/>
      <c r="U69" s="21"/>
      <c r="V69" s="67"/>
      <c r="W69" s="66"/>
      <c r="X69" s="145" t="str">
        <f>$C69</f>
        <v>Jeudi</v>
      </c>
      <c r="Y69" s="146">
        <f>$D69</f>
        <v>45687</v>
      </c>
      <c r="Z69" s="64"/>
      <c r="AA69" s="147"/>
      <c r="AB69" s="64"/>
      <c r="AC69" s="148"/>
      <c r="AD69" s="21"/>
      <c r="AE69" s="67"/>
      <c r="AF69" s="66"/>
      <c r="AG69" s="145" t="str">
        <f>$C69</f>
        <v>Jeudi</v>
      </c>
      <c r="AH69" s="146">
        <f>$D69</f>
        <v>45687</v>
      </c>
      <c r="AI69" s="64"/>
      <c r="AJ69" s="170"/>
      <c r="AK69" s="64"/>
      <c r="AL69" s="148"/>
      <c r="AM69" s="64"/>
      <c r="AN69" s="148"/>
      <c r="AO69" s="64"/>
      <c r="AP69" s="148"/>
      <c r="AQ69" s="64"/>
      <c r="AR69" s="148"/>
      <c r="AS69" s="64"/>
      <c r="AT69" s="148"/>
      <c r="AU69" s="669"/>
      <c r="AV69" s="8"/>
      <c r="AW69" s="66"/>
      <c r="AX69" s="145" t="str">
        <f>$C69</f>
        <v>Jeudi</v>
      </c>
      <c r="AY69" s="146">
        <f>$D69</f>
        <v>45687</v>
      </c>
      <c r="AZ69" s="64"/>
      <c r="BA69" s="148"/>
      <c r="BB69" s="669"/>
      <c r="BC69" s="67"/>
      <c r="BD69" s="36">
        <v>20</v>
      </c>
      <c r="BE69" s="34">
        <f>D69</f>
        <v>45687</v>
      </c>
      <c r="BF69" s="35" t="str">
        <f>$C69</f>
        <v>Jeudi</v>
      </c>
      <c r="BH69"/>
      <c r="BI69"/>
      <c r="BJ69"/>
      <c r="BK69"/>
      <c r="BR69" s="55"/>
    </row>
    <row r="70" spans="1:70" ht="5.25" customHeight="1" x14ac:dyDescent="0.35">
      <c r="A70" s="261"/>
      <c r="B70" s="659"/>
      <c r="C70" s="63"/>
      <c r="D70" s="64"/>
      <c r="E70" s="120"/>
      <c r="F70" s="120"/>
      <c r="G70" s="121"/>
      <c r="H70" s="121"/>
      <c r="I70" s="121"/>
      <c r="J70" s="303"/>
      <c r="K70" s="84"/>
      <c r="L70" s="64"/>
      <c r="M70" s="84"/>
      <c r="N70" s="84"/>
      <c r="O70" s="84"/>
      <c r="P70" s="303"/>
      <c r="Q70" s="84"/>
      <c r="R70" s="64"/>
      <c r="S70" s="84"/>
      <c r="T70" s="84"/>
      <c r="U70" s="21"/>
      <c r="V70" s="67"/>
      <c r="W70" s="66"/>
      <c r="X70" s="63"/>
      <c r="Y70" s="64"/>
      <c r="Z70" s="64"/>
      <c r="AA70" s="64"/>
      <c r="AB70" s="64"/>
      <c r="AC70" s="65"/>
      <c r="AD70" s="21"/>
      <c r="AE70" s="67"/>
      <c r="AF70" s="66"/>
      <c r="AG70" s="63"/>
      <c r="AH70" s="64"/>
      <c r="AI70" s="64"/>
      <c r="AJ70" s="70"/>
      <c r="AK70" s="64"/>
      <c r="AL70" s="64"/>
      <c r="AM70" s="64"/>
      <c r="AN70" s="64"/>
      <c r="AO70" s="64"/>
      <c r="AP70" s="64"/>
      <c r="AQ70" s="64"/>
      <c r="AR70" s="64"/>
      <c r="AS70" s="64"/>
      <c r="AT70" s="64"/>
      <c r="AU70" s="669"/>
      <c r="AV70" s="8"/>
      <c r="AW70" s="66"/>
      <c r="AX70" s="63"/>
      <c r="AY70" s="64"/>
      <c r="AZ70" s="64"/>
      <c r="BA70" s="65"/>
      <c r="BB70" s="669"/>
      <c r="BC70" s="67"/>
      <c r="BD70" s="36"/>
      <c r="BE70" s="82"/>
      <c r="BF70" s="81"/>
      <c r="BH70"/>
      <c r="BI70"/>
      <c r="BJ70"/>
      <c r="BK70"/>
      <c r="BR70" s="55"/>
    </row>
    <row r="71" spans="1:70" ht="27" customHeight="1" thickBot="1" x14ac:dyDescent="0.3">
      <c r="A71" s="261"/>
      <c r="B71" s="659"/>
      <c r="C71" s="145" t="str">
        <f>PROPER(TEXT(D71,"JJJJ"))</f>
        <v>Vendredi</v>
      </c>
      <c r="D71" s="146">
        <f>$D69+1</f>
        <v>45688</v>
      </c>
      <c r="E71" s="120"/>
      <c r="F71" s="132"/>
      <c r="G71" s="121"/>
      <c r="H71" s="133"/>
      <c r="I71" s="121"/>
      <c r="J71" s="302" t="str">
        <f>IF(OR(L69="",L71=""),"",IF(L71&gt;L69,"»",IF(L71&lt;L69,"¼","¹º")))</f>
        <v/>
      </c>
      <c r="K71" s="84"/>
      <c r="L71" s="269"/>
      <c r="M71" s="84"/>
      <c r="N71" s="148"/>
      <c r="O71" s="84"/>
      <c r="P71" s="302" t="str">
        <f>IF(OR(R69="",R71=""),"",IF(R71&gt;R69,"»",IF(R71&lt;R69,"¼","¹º")))</f>
        <v/>
      </c>
      <c r="Q71" s="84"/>
      <c r="R71" s="269"/>
      <c r="S71" s="84"/>
      <c r="T71" s="148"/>
      <c r="U71" s="21"/>
      <c r="V71" s="67"/>
      <c r="W71" s="66"/>
      <c r="X71" s="145" t="str">
        <f>$C71</f>
        <v>Vendredi</v>
      </c>
      <c r="Y71" s="146">
        <f>$D71</f>
        <v>45688</v>
      </c>
      <c r="Z71" s="64"/>
      <c r="AA71" s="147"/>
      <c r="AB71" s="64"/>
      <c r="AC71" s="148"/>
      <c r="AD71" s="21"/>
      <c r="AE71" s="67"/>
      <c r="AF71" s="66"/>
      <c r="AG71" s="145" t="str">
        <f>$C71</f>
        <v>Vendredi</v>
      </c>
      <c r="AH71" s="146">
        <f>$D71</f>
        <v>45688</v>
      </c>
      <c r="AI71" s="64"/>
      <c r="AJ71" s="170"/>
      <c r="AK71" s="64"/>
      <c r="AL71" s="148"/>
      <c r="AM71" s="64"/>
      <c r="AN71" s="148"/>
      <c r="AO71" s="64"/>
      <c r="AP71" s="148"/>
      <c r="AQ71" s="64"/>
      <c r="AR71" s="148"/>
      <c r="AS71" s="64"/>
      <c r="AT71" s="148"/>
      <c r="AU71" s="669"/>
      <c r="AV71" s="8"/>
      <c r="AW71" s="66"/>
      <c r="AX71" s="145" t="str">
        <f>$C71</f>
        <v>Vendredi</v>
      </c>
      <c r="AY71" s="146">
        <f>$D71</f>
        <v>45688</v>
      </c>
      <c r="AZ71" s="64"/>
      <c r="BA71" s="148"/>
      <c r="BB71" s="669"/>
      <c r="BC71" s="67"/>
      <c r="BD71" s="36">
        <v>24</v>
      </c>
      <c r="BE71" s="34">
        <f>D71</f>
        <v>45688</v>
      </c>
      <c r="BF71" s="35" t="str">
        <f>$C71</f>
        <v>Vendredi</v>
      </c>
      <c r="BH71"/>
      <c r="BI71"/>
      <c r="BJ71"/>
      <c r="BK71"/>
      <c r="BR71" s="55"/>
    </row>
    <row r="72" spans="1:70" ht="9.75" customHeight="1" thickTop="1" x14ac:dyDescent="0.35">
      <c r="A72" s="261"/>
      <c r="B72" s="659"/>
      <c r="C72" s="119"/>
      <c r="D72" s="120"/>
      <c r="E72" s="120"/>
      <c r="F72" s="122"/>
      <c r="G72" s="120"/>
      <c r="H72" s="123"/>
      <c r="I72" s="120"/>
      <c r="J72" s="303"/>
      <c r="K72" s="64"/>
      <c r="L72" s="122"/>
      <c r="M72" s="120"/>
      <c r="N72" s="123"/>
      <c r="O72" s="120"/>
      <c r="P72" s="303"/>
      <c r="Q72" s="120"/>
      <c r="R72" s="122"/>
      <c r="S72" s="120"/>
      <c r="T72" s="123"/>
      <c r="U72" s="21"/>
      <c r="V72" s="22"/>
      <c r="W72" s="66"/>
      <c r="X72" s="63"/>
      <c r="Y72" s="64"/>
      <c r="Z72" s="64"/>
      <c r="AA72" s="64"/>
      <c r="AB72" s="64"/>
      <c r="AC72" s="65"/>
      <c r="AD72" s="21"/>
      <c r="AE72" s="22"/>
      <c r="AF72" s="66"/>
      <c r="AG72" s="63"/>
      <c r="AH72" s="64"/>
      <c r="AI72" s="64"/>
      <c r="AJ72" s="64"/>
      <c r="AK72" s="64"/>
      <c r="AL72" s="65"/>
      <c r="AM72" s="64"/>
      <c r="AN72" s="65"/>
      <c r="AO72" s="64"/>
      <c r="AP72" s="65"/>
      <c r="AQ72" s="64"/>
      <c r="AR72" s="65"/>
      <c r="AS72" s="64"/>
      <c r="AT72" s="65"/>
      <c r="AU72" s="669"/>
      <c r="AV72" s="8"/>
      <c r="AW72" s="66"/>
      <c r="AX72" s="63"/>
      <c r="AY72" s="64"/>
      <c r="AZ72" s="64"/>
      <c r="BA72" s="65"/>
      <c r="BB72" s="669"/>
      <c r="BC72" s="22"/>
      <c r="BD72" s="36"/>
      <c r="BE72" s="83"/>
      <c r="BF72" s="83"/>
      <c r="BH72"/>
      <c r="BI72"/>
      <c r="BJ72"/>
      <c r="BK72"/>
    </row>
    <row r="73" spans="1:70" ht="12.75" customHeight="1" x14ac:dyDescent="0.25">
      <c r="A73" s="261"/>
      <c r="B73" s="261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4"/>
      <c r="D74" s="124"/>
      <c r="E74" s="124"/>
      <c r="F74" s="124"/>
      <c r="G74" s="124"/>
      <c r="H74" s="124"/>
      <c r="I74" s="124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4"/>
      <c r="D75" s="124"/>
      <c r="E75" s="124"/>
      <c r="F75" s="124"/>
      <c r="G75" s="124"/>
      <c r="H75" s="124"/>
      <c r="I75" s="124"/>
      <c r="J75"/>
      <c r="P75"/>
      <c r="AJ75" s="259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58</v>
      </c>
      <c r="BJ77" s="5"/>
      <c r="BK77" s="5" t="s">
        <v>59</v>
      </c>
      <c r="BL77" s="5"/>
      <c r="BM77" s="5" t="s">
        <v>60</v>
      </c>
      <c r="BN77" s="5"/>
      <c r="BO77" s="5" t="s">
        <v>61</v>
      </c>
      <c r="BP77" s="5"/>
      <c r="BQ77" s="5"/>
      <c r="BR77" s="5" t="s">
        <v>62</v>
      </c>
    </row>
    <row r="78" spans="1:70" s="5" customFormat="1" x14ac:dyDescent="0.25">
      <c r="J78"/>
      <c r="K78"/>
      <c r="L78"/>
      <c r="M78"/>
      <c r="N78" s="322"/>
      <c r="O78"/>
      <c r="P78" s="353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30">
        <f>SUM(BO82:BO101)/1.5</f>
        <v>78.799999999999983</v>
      </c>
      <c r="BP78" s="455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9">
        <f>SUM(BO83:BO102)</f>
        <v>118.19999999999997</v>
      </c>
      <c r="BP79" s="457">
        <f>SUM(BP83:BP102)</f>
        <v>5.3409722222222227</v>
      </c>
      <c r="BQ79"/>
      <c r="BR79" s="180">
        <f>SUM(BR83:BR102)</f>
        <v>0.34930555555555554</v>
      </c>
    </row>
    <row r="80" spans="1:70" s="5" customFormat="1" x14ac:dyDescent="0.25">
      <c r="C80" s="124"/>
      <c r="D80" s="124"/>
      <c r="E80" s="124"/>
      <c r="F80"/>
      <c r="G80"/>
      <c r="H80"/>
      <c r="I80"/>
      <c r="J80" s="304"/>
      <c r="K80"/>
      <c r="L80"/>
      <c r="M80"/>
      <c r="N80" s="322"/>
      <c r="O80"/>
      <c r="P80" s="304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4"/>
      <c r="D81" s="124"/>
      <c r="E81" s="124"/>
      <c r="F81">
        <v>16.399999999999999</v>
      </c>
      <c r="G81"/>
      <c r="H81">
        <v>0.59652777777777799</v>
      </c>
      <c r="I81"/>
      <c r="J81" s="304"/>
      <c r="K81"/>
      <c r="L81"/>
      <c r="M81"/>
      <c r="N81"/>
      <c r="O81"/>
      <c r="P81" s="304"/>
      <c r="Q81"/>
      <c r="R81"/>
      <c r="S81"/>
      <c r="T81"/>
      <c r="U81"/>
      <c r="V81"/>
      <c r="BE81"/>
      <c r="BF81"/>
      <c r="BG81"/>
      <c r="BH81" s="174" t="s">
        <v>55</v>
      </c>
      <c r="BI81" s="175">
        <f>MIN(BI83:BI94)</f>
        <v>-4.5</v>
      </c>
      <c r="BJ81" s="176" t="s">
        <v>56</v>
      </c>
      <c r="BK81" s="177">
        <f>MAX(BK83:BK102)</f>
        <v>13.5</v>
      </c>
      <c r="BL81" s="176" t="s">
        <v>4</v>
      </c>
      <c r="BM81" s="447">
        <f>MAX(BM83:BM102)</f>
        <v>67.7</v>
      </c>
      <c r="BN81" s="178" t="s">
        <v>5</v>
      </c>
      <c r="BO81" s="179">
        <f>MAX(BO83:BO105)</f>
        <v>118.19999999999997</v>
      </c>
      <c r="BP81" s="456"/>
      <c r="BQ81" s="176" t="s">
        <v>6</v>
      </c>
      <c r="BR81" s="180">
        <f>MAX(BR83:BR105)</f>
        <v>0.34930555555555554</v>
      </c>
    </row>
    <row r="83" spans="3:70" s="5" customFormat="1" x14ac:dyDescent="0.25">
      <c r="C83" s="124"/>
      <c r="D83" s="124"/>
      <c r="E83" s="124"/>
      <c r="F83">
        <v>17.100000000000001</v>
      </c>
      <c r="G83"/>
      <c r="H83">
        <v>0.63819444444477402</v>
      </c>
      <c r="I83"/>
      <c r="J83" s="304"/>
      <c r="K83"/>
      <c r="L83"/>
      <c r="M83"/>
      <c r="N83" t="s">
        <v>74</v>
      </c>
      <c r="O83"/>
      <c r="P83" s="304"/>
      <c r="Q83"/>
      <c r="R83"/>
      <c r="S83"/>
      <c r="T83"/>
      <c r="U83"/>
      <c r="V83"/>
      <c r="BE83"/>
      <c r="BF83"/>
      <c r="BG83"/>
      <c r="BH83" s="93" t="s">
        <v>57</v>
      </c>
      <c r="BI83" s="260">
        <f>$L$7</f>
        <v>-4.5</v>
      </c>
      <c r="BJ83" s="181" t="str">
        <f>BH83</f>
        <v>Janvier</v>
      </c>
      <c r="BK83" s="185">
        <f>$R$7</f>
        <v>13.5</v>
      </c>
      <c r="BL83" s="181" t="str">
        <f>BH83</f>
        <v>Janvier</v>
      </c>
      <c r="BM83" s="186">
        <f>$AA$9</f>
        <v>67.7</v>
      </c>
      <c r="BN83" s="181" t="str">
        <f>BH83</f>
        <v>Janvier</v>
      </c>
      <c r="BO83" s="184">
        <f>$AJ$5</f>
        <v>118.19999999999997</v>
      </c>
      <c r="BP83" s="187">
        <f>AL5</f>
        <v>5.3409722222222227</v>
      </c>
      <c r="BQ83" s="181" t="str">
        <f>BH83</f>
        <v>Janvier</v>
      </c>
      <c r="BR83" s="187">
        <f>$BA$9</f>
        <v>0.34930555555555554</v>
      </c>
    </row>
    <row r="84" spans="3:70" s="5" customFormat="1" x14ac:dyDescent="0.25">
      <c r="C84" s="90" t="s">
        <v>72</v>
      </c>
      <c r="D84" s="124"/>
      <c r="E84" s="124"/>
      <c r="F84"/>
      <c r="G84"/>
      <c r="H84"/>
      <c r="I84"/>
      <c r="J84" s="304"/>
      <c r="K84"/>
      <c r="L84"/>
      <c r="M84"/>
      <c r="N84"/>
      <c r="O84"/>
      <c r="P84" s="304"/>
      <c r="Q84"/>
      <c r="R84"/>
      <c r="S84"/>
      <c r="T84"/>
      <c r="U84"/>
      <c r="V84"/>
      <c r="BE84"/>
      <c r="BF84"/>
      <c r="BG84"/>
      <c r="BH84" s="181"/>
      <c r="BI84" s="182"/>
      <c r="BJ84" s="181"/>
      <c r="BK84" s="182"/>
      <c r="BL84" s="181"/>
      <c r="BM84" s="183"/>
      <c r="BN84" s="181"/>
      <c r="BO84" s="184"/>
      <c r="BP84" s="187"/>
      <c r="BQ84" s="181"/>
      <c r="BR84" s="187"/>
    </row>
    <row r="85" spans="3:70" s="5" customFormat="1" x14ac:dyDescent="0.25">
      <c r="C85" s="124"/>
      <c r="D85" s="124"/>
      <c r="E85" s="124"/>
      <c r="F85">
        <v>18.3</v>
      </c>
      <c r="G85"/>
      <c r="H85">
        <v>0.55486111111111103</v>
      </c>
      <c r="I85"/>
      <c r="J85" s="304"/>
      <c r="K85"/>
      <c r="L85"/>
      <c r="M85"/>
      <c r="N85"/>
      <c r="O85"/>
      <c r="P85" s="304"/>
      <c r="Q85"/>
      <c r="R85"/>
      <c r="S85"/>
      <c r="T85"/>
      <c r="U85"/>
      <c r="V85"/>
      <c r="BB85"/>
      <c r="BE85"/>
      <c r="BF85"/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3:70" x14ac:dyDescent="0.25">
      <c r="C86" s="90" t="s">
        <v>73</v>
      </c>
      <c r="D86" s="124"/>
      <c r="E86" s="124"/>
      <c r="BG86"/>
      <c r="BH86" s="93"/>
      <c r="BI86" s="185"/>
      <c r="BJ86" s="181"/>
      <c r="BK86" s="185"/>
      <c r="BL86" s="181"/>
      <c r="BM86" s="186"/>
      <c r="BN86" s="181"/>
      <c r="BO86" s="184"/>
      <c r="BP86" s="187"/>
      <c r="BQ86" s="181"/>
      <c r="BR86" s="187"/>
    </row>
    <row r="87" spans="3:70" x14ac:dyDescent="0.25">
      <c r="F87">
        <v>17.5</v>
      </c>
      <c r="H87">
        <v>0.19166666666666701</v>
      </c>
      <c r="BG87"/>
      <c r="BH87" s="93"/>
      <c r="BI87" s="185"/>
      <c r="BJ87" s="181"/>
      <c r="BK87" s="185"/>
      <c r="BL87" s="181"/>
      <c r="BM87" s="186"/>
      <c r="BN87" s="181"/>
      <c r="BO87" s="184"/>
      <c r="BP87" s="187"/>
      <c r="BQ87" s="181"/>
      <c r="BR87" s="187"/>
    </row>
    <row r="88" spans="3:70" x14ac:dyDescent="0.25">
      <c r="BG88"/>
      <c r="BH88" s="93"/>
      <c r="BI88" s="185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3:70" x14ac:dyDescent="0.25">
      <c r="F89">
        <v>16.8</v>
      </c>
      <c r="H89">
        <v>0.60069444444444398</v>
      </c>
      <c r="BG89"/>
      <c r="BH89" s="93"/>
      <c r="BI89" s="260"/>
      <c r="BJ89" s="181"/>
      <c r="BK89" s="185"/>
      <c r="BL89" s="181"/>
      <c r="BM89" s="186"/>
      <c r="BN89" s="181"/>
      <c r="BO89" s="184"/>
      <c r="BP89" s="187"/>
      <c r="BQ89" s="181"/>
      <c r="BR89" s="187"/>
    </row>
    <row r="90" spans="3:70" x14ac:dyDescent="0.25">
      <c r="BG90"/>
      <c r="BH90" s="93"/>
      <c r="BI90" s="260"/>
      <c r="BJ90" s="181"/>
      <c r="BK90" s="185"/>
      <c r="BL90" s="181"/>
      <c r="BM90" s="186"/>
      <c r="BN90" s="181"/>
      <c r="BO90" s="184"/>
      <c r="BP90" s="187"/>
      <c r="BQ90" s="181"/>
      <c r="BR90" s="187"/>
    </row>
    <row r="91" spans="3:70" x14ac:dyDescent="0.25">
      <c r="F91">
        <v>15.9</v>
      </c>
      <c r="H91">
        <v>0.54930555555555605</v>
      </c>
      <c r="BG91"/>
      <c r="BH91" s="93"/>
      <c r="BI91" s="185"/>
      <c r="BJ91" s="181"/>
      <c r="BK91" s="185"/>
      <c r="BL91" s="181"/>
      <c r="BM91" s="186"/>
      <c r="BN91" s="181"/>
      <c r="BO91" s="184"/>
      <c r="BP91" s="187"/>
      <c r="BQ91" s="181"/>
      <c r="BR91" s="187"/>
    </row>
    <row r="92" spans="3:70" x14ac:dyDescent="0.25">
      <c r="BG92"/>
      <c r="BH92" s="93"/>
      <c r="BI92" s="260"/>
      <c r="BJ92" s="93"/>
      <c r="BK92" s="185"/>
      <c r="BL92" s="93"/>
      <c r="BM92" s="186"/>
      <c r="BN92" s="93"/>
      <c r="BO92" s="184"/>
      <c r="BP92" s="187"/>
      <c r="BQ92" s="93"/>
      <c r="BR92" s="187"/>
    </row>
    <row r="93" spans="3:70" x14ac:dyDescent="0.25">
      <c r="F93">
        <v>16.5</v>
      </c>
      <c r="H93">
        <v>0.64791666666666703</v>
      </c>
      <c r="BG93"/>
      <c r="BH93" s="93"/>
      <c r="BI93" s="260"/>
      <c r="BJ93" s="93"/>
      <c r="BK93" s="185"/>
      <c r="BL93" s="93"/>
      <c r="BM93" s="186"/>
      <c r="BN93" s="93"/>
      <c r="BO93" s="184"/>
      <c r="BP93" s="187"/>
      <c r="BQ93" s="93"/>
      <c r="BR93" s="187"/>
    </row>
    <row r="94" spans="3:70" x14ac:dyDescent="0.25">
      <c r="BG94"/>
      <c r="BH94" s="93"/>
      <c r="BI94" s="260"/>
      <c r="BJ94" s="181"/>
      <c r="BK94" s="185"/>
      <c r="BL94" s="181"/>
      <c r="BM94" s="186"/>
      <c r="BN94" s="181"/>
      <c r="BO94" s="184"/>
      <c r="BP94" s="187"/>
      <c r="BQ94" s="181"/>
      <c r="BR94" s="187"/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7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9" priority="25" operator="equal">
      <formula>"»"</formula>
    </cfRule>
    <cfRule type="cellIs" dxfId="8" priority="26" operator="equal">
      <formula>"¼"</formula>
    </cfRule>
    <cfRule type="cellIs" dxfId="7" priority="27" operator="equal">
      <formula>"¹º"</formula>
    </cfRule>
  </conditionalFormatting>
  <conditionalFormatting sqref="AN11:AT71">
    <cfRule type="dataBar" priority="14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71 X11:Y71 AG11:AH71 AX11:AY71">
    <cfRule type="expression" dxfId="6" priority="8">
      <formula>OR($C11="Samedi",$C11="Dimanche")</formula>
    </cfRule>
  </conditionalFormatting>
  <conditionalFormatting sqref="L11:L71 R11:R71">
    <cfRule type="cellIs" dxfId="5" priority="1" operator="lessThan">
      <formula>0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AN11:AT71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9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0.5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Janvier_2025!$AL$1</f>
        <v>118.69999999999997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Janvier_2025!$BO$79+$Y$1</f>
        <v>118.69999999999997</v>
      </c>
      <c r="Z3" t="s">
        <v>168</v>
      </c>
      <c r="AB3" s="504"/>
      <c r="AC3" s="527"/>
      <c r="AD3" s="635">
        <f ca="1">NOW()</f>
        <v>45684.378849537039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28.1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10.7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129.4</v>
      </c>
      <c r="X6" s="470" t="s">
        <v>145</v>
      </c>
      <c r="Y6" s="648">
        <f>LOOKUP(9^9,Relevés!$C:$C)</f>
        <v>71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7.9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5.6</v>
      </c>
      <c r="Z9" s="463" t="s">
        <v>108</v>
      </c>
      <c r="AC9" s="526"/>
      <c r="AD9" s="642">
        <f>Relevés!$N$5</f>
        <v>12.3</v>
      </c>
      <c r="AE9" s="526"/>
      <c r="AF9" s="643">
        <f>$V$4</f>
        <v>28.1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IF(Relevés!$Q$4&gt;Janvier_2025!$AA$9,Relevés!$Q$4,Janvier_2025!$AA$9)</f>
        <v>67.7</v>
      </c>
      <c r="X10" s="462" t="s">
        <v>126</v>
      </c>
      <c r="Y10" s="464">
        <f>243.04*(LN($Y$6)+17.625*$Y$5/(243.04+$Y$5))/(17.625-(LN($Y$6)+17.625*$Y$5/(243.04+$Y$5)))</f>
        <v>96.412399981979235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89.3</v>
      </c>
      <c r="X12" s="395" t="s">
        <v>129</v>
      </c>
      <c r="Y12" s="472">
        <f>LOOKUP(9^9,Relevés!$E:$E)</f>
        <v>10.7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9.8490713743193972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82" t="s">
        <v>154</v>
      </c>
      <c r="G14" s="683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10.1</v>
      </c>
      <c r="AE15" s="526"/>
      <c r="AF15" s="643">
        <f>$V$10</f>
        <v>67.7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Janvier_2025!$AC$3</f>
        <v>28.1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128.9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Janvier_2025!AC2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71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71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994.7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57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80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27</v>
      </c>
      <c r="S33" s="445" t="s">
        <v>21</v>
      </c>
      <c r="T33" s="446">
        <f>T35-T34</f>
        <v>0.39305555555555555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45684.378849537039</v>
      </c>
      <c r="C34" s="728"/>
      <c r="D34" s="728"/>
      <c r="E34" s="728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0.3576388888888889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0.75069444444444444</v>
      </c>
      <c r="V35" s="454">
        <f>Relevés!N5</f>
        <v>12.3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46.2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97.5</v>
      </c>
      <c r="D41" s="533">
        <v>44</v>
      </c>
      <c r="E41" s="534">
        <v>20</v>
      </c>
      <c r="F41" s="508"/>
      <c r="G41" s="537">
        <f>100*(1-($Y$2/$I$41))</f>
        <v>50.541666666666686</v>
      </c>
      <c r="H41" s="533">
        <v>48</v>
      </c>
      <c r="I41" s="538">
        <v>240</v>
      </c>
      <c r="J41" s="508"/>
      <c r="K41" s="537">
        <f>100*(1-($Y$3/M41))</f>
        <v>89.209090909090918</v>
      </c>
      <c r="L41" s="533">
        <v>50</v>
      </c>
      <c r="M41" s="538">
        <v>1100</v>
      </c>
      <c r="T41" s="515"/>
      <c r="V41" s="454">
        <f>Relevés!$K$5</f>
        <v>10.1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19.5</v>
      </c>
      <c r="E42" s="541" t="s">
        <v>177</v>
      </c>
      <c r="F42" s="508"/>
      <c r="G42" s="539" t="s">
        <v>180</v>
      </c>
      <c r="H42" s="540">
        <f>20*$G$41/100</f>
        <v>10.108333333333338</v>
      </c>
      <c r="I42" s="542" t="s">
        <v>178</v>
      </c>
      <c r="J42" s="508"/>
      <c r="K42" s="539" t="s">
        <v>180</v>
      </c>
      <c r="L42" s="540">
        <f>20*$K$41/100</f>
        <v>17.841818181818184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48.4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4.8611111111111112E-2</v>
      </c>
      <c r="AE54" s="640">
        <f>Janvier_2025!$AL$5</f>
        <v>5.3409722222222227</v>
      </c>
      <c r="AF54" s="641">
        <f>Janvier_2025!$BP$79</f>
        <v>5.3409722222222227</v>
      </c>
      <c r="AG54" s="526"/>
    </row>
    <row r="55" spans="29:33" ht="15.75" thickBot="1" x14ac:dyDescent="0.3">
      <c r="AC55" s="526"/>
      <c r="AD55" s="674"/>
      <c r="AE55" s="622"/>
      <c r="AF55" s="675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5"/>
      <c r="B1" s="651" t="s">
        <v>219</v>
      </c>
      <c r="C1" s="264"/>
      <c r="D1" s="399">
        <f ca="1">NOW()</f>
        <v>45684.378849537039</v>
      </c>
      <c r="E1" s="414"/>
      <c r="F1" s="651" t="s">
        <v>220</v>
      </c>
      <c r="G1" s="684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6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6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7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8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8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6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8"/>
      <c r="F22" s="676"/>
      <c r="G22" s="677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8"/>
      <c r="B44" s="676"/>
      <c r="C44" s="677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5" activePane="bottomRight" state="frozen"/>
      <selection pane="topRight" activeCell="B1" sqref="B1"/>
      <selection pane="bottomLeft" activeCell="A5" sqref="A5"/>
      <selection pane="bottomRight" activeCell="J63" sqref="J63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0.13541666666666666</v>
      </c>
      <c r="D2" s="379">
        <f ca="1">INDIRECT("D"&amp;(Console!$R$33*2+3))</f>
        <v>0.38263888888888886</v>
      </c>
      <c r="E2" s="380">
        <f ca="1">INDIRECT("E"&amp;(Console!$R$33*2+3))</f>
        <v>55</v>
      </c>
    </row>
    <row r="3" spans="1:9" x14ac:dyDescent="0.25">
      <c r="B3" s="381" t="s">
        <v>112</v>
      </c>
      <c r="C3" s="379">
        <f ca="1">INDIRECT("C"&amp;(Console!$R$33*2+4))</f>
        <v>0.65694444444444444</v>
      </c>
      <c r="D3" s="379">
        <f ca="1">INDIRECT("D"&amp;(Console!$R$33*2+4))</f>
        <v>0.9</v>
      </c>
      <c r="E3" s="380">
        <f ca="1">INDIRECT("E"&amp;(Console!$R$33*2+4))</f>
        <v>61</v>
      </c>
      <c r="G3" s="353"/>
    </row>
    <row r="4" spans="1:9" x14ac:dyDescent="0.25">
      <c r="A4" s="94" t="s">
        <v>57</v>
      </c>
      <c r="B4" s="373">
        <f ca="1">DAY(TODAY())</f>
        <v>27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>
        <v>0.22291666666666668</v>
      </c>
      <c r="D5" s="434">
        <v>0.48472222222222222</v>
      </c>
      <c r="E5" s="363">
        <v>80</v>
      </c>
      <c r="F5" s="364"/>
      <c r="G5" s="369"/>
      <c r="H5" s="434"/>
      <c r="I5" s="363"/>
    </row>
    <row r="6" spans="1:9" x14ac:dyDescent="0.25">
      <c r="A6" s="368"/>
      <c r="B6" s="365" t="s">
        <v>112</v>
      </c>
      <c r="C6" s="370">
        <v>0.73888888888888893</v>
      </c>
      <c r="D6" s="433">
        <v>0.99722222222222223</v>
      </c>
      <c r="E6" s="366">
        <v>81</v>
      </c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>
        <v>0.25138888888888888</v>
      </c>
      <c r="D7" s="432">
        <v>0.51388888888888884</v>
      </c>
      <c r="E7" s="363">
        <v>82</v>
      </c>
      <c r="F7" s="364"/>
      <c r="G7" s="369"/>
      <c r="H7" s="432"/>
      <c r="I7" s="363"/>
    </row>
    <row r="8" spans="1:9" x14ac:dyDescent="0.25">
      <c r="B8" s="365" t="s">
        <v>112</v>
      </c>
      <c r="C8" s="370">
        <v>0.76597222222222228</v>
      </c>
      <c r="D8" s="433" t="s">
        <v>228</v>
      </c>
      <c r="E8" s="366">
        <v>83</v>
      </c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>
        <v>0.28125</v>
      </c>
      <c r="D9" s="432">
        <v>2.6388888888888889E-2</v>
      </c>
      <c r="E9" s="363">
        <v>82</v>
      </c>
      <c r="F9" s="364"/>
      <c r="G9" s="369"/>
      <c r="H9" s="432"/>
      <c r="I9" s="363"/>
    </row>
    <row r="10" spans="1:9" x14ac:dyDescent="0.25">
      <c r="B10" s="365" t="s">
        <v>112</v>
      </c>
      <c r="C10" s="370">
        <v>0.79583333333333328</v>
      </c>
      <c r="D10" s="433">
        <v>0.54305555555555551</v>
      </c>
      <c r="E10" s="366">
        <v>81</v>
      </c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>
        <v>0.3125</v>
      </c>
      <c r="D11" s="432">
        <v>5.6250000000000001E-2</v>
      </c>
      <c r="E11" s="363">
        <v>80</v>
      </c>
      <c r="F11" s="364"/>
      <c r="G11" s="369"/>
      <c r="H11" s="432"/>
      <c r="I11" s="363"/>
    </row>
    <row r="12" spans="1:9" x14ac:dyDescent="0.25">
      <c r="B12" s="365" t="s">
        <v>112</v>
      </c>
      <c r="C12" s="370">
        <v>0.82777777777777772</v>
      </c>
      <c r="D12" s="433">
        <v>0.57361111111111107</v>
      </c>
      <c r="E12" s="366">
        <v>78</v>
      </c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0.34791666666666665</v>
      </c>
      <c r="D13" s="432">
        <v>8.7499999999999994E-2</v>
      </c>
      <c r="E13" s="363">
        <v>75</v>
      </c>
      <c r="F13" s="364"/>
      <c r="G13" s="369"/>
      <c r="H13" s="432"/>
      <c r="I13" s="363"/>
    </row>
    <row r="14" spans="1:9" x14ac:dyDescent="0.25">
      <c r="B14" s="365" t="s">
        <v>112</v>
      </c>
      <c r="C14" s="370">
        <v>0.8666666666666667</v>
      </c>
      <c r="D14" s="433">
        <v>0.60555555555555551</v>
      </c>
      <c r="E14" s="366">
        <v>72</v>
      </c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0.38958333333333334</v>
      </c>
      <c r="D15" s="432">
        <v>0.12152777777777778</v>
      </c>
      <c r="E15" s="363">
        <v>68</v>
      </c>
      <c r="F15" s="364"/>
      <c r="G15" s="369"/>
      <c r="H15" s="432"/>
      <c r="I15" s="363"/>
    </row>
    <row r="16" spans="1:9" x14ac:dyDescent="0.25">
      <c r="B16" s="365" t="s">
        <v>112</v>
      </c>
      <c r="C16" s="370">
        <v>0.91736111111111107</v>
      </c>
      <c r="D16" s="433">
        <v>0.64097222222222228</v>
      </c>
      <c r="E16" s="366">
        <v>64</v>
      </c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0.44027777777777777</v>
      </c>
      <c r="D17" s="432">
        <v>0.15902777777777777</v>
      </c>
      <c r="E17" s="363">
        <v>61</v>
      </c>
      <c r="F17" s="364"/>
      <c r="G17" s="369"/>
      <c r="H17" s="432"/>
      <c r="I17" s="363"/>
    </row>
    <row r="18" spans="1:9" x14ac:dyDescent="0.25">
      <c r="B18" s="365" t="s">
        <v>112</v>
      </c>
      <c r="C18" s="370">
        <v>0.97430555555555554</v>
      </c>
      <c r="D18" s="433">
        <v>0.68055555555555558</v>
      </c>
      <c r="E18" s="366">
        <v>58</v>
      </c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0.49513888888888891</v>
      </c>
      <c r="D19" s="432">
        <v>0.2013888888888889</v>
      </c>
      <c r="E19" s="363">
        <v>55</v>
      </c>
      <c r="F19" s="364"/>
      <c r="G19" s="369"/>
      <c r="H19" s="432"/>
      <c r="I19" s="363"/>
    </row>
    <row r="20" spans="1:9" x14ac:dyDescent="0.25">
      <c r="B20" s="365" t="s">
        <v>112</v>
      </c>
      <c r="C20" s="370" t="s">
        <v>228</v>
      </c>
      <c r="D20" s="433">
        <v>0.72499999999999998</v>
      </c>
      <c r="E20" s="366" t="s">
        <v>228</v>
      </c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2.5694444444444443E-2</v>
      </c>
      <c r="D21" s="432">
        <v>0.24861111111111112</v>
      </c>
      <c r="E21" s="363">
        <v>54</v>
      </c>
      <c r="F21" s="364"/>
      <c r="G21" s="369"/>
      <c r="H21" s="432"/>
      <c r="I21" s="363"/>
    </row>
    <row r="22" spans="1:9" x14ac:dyDescent="0.25">
      <c r="B22" s="365" t="s">
        <v>112</v>
      </c>
      <c r="C22" s="370">
        <v>0.54583333333333328</v>
      </c>
      <c r="D22" s="433">
        <v>0.7729166666666667</v>
      </c>
      <c r="E22" s="366">
        <v>54</v>
      </c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2.9166666666666667E-2</v>
      </c>
      <c r="D23" s="432">
        <v>0.29791666666666666</v>
      </c>
      <c r="E23" s="363">
        <v>55</v>
      </c>
      <c r="F23" s="364"/>
      <c r="G23" s="369"/>
      <c r="H23" s="432"/>
      <c r="I23" s="363"/>
    </row>
    <row r="24" spans="1:9" x14ac:dyDescent="0.25">
      <c r="B24" s="365" t="s">
        <v>112</v>
      </c>
      <c r="C24" s="370">
        <v>0.59166666666666667</v>
      </c>
      <c r="D24" s="433">
        <v>0.8208333333333333</v>
      </c>
      <c r="E24" s="366">
        <v>58</v>
      </c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0.1111111111111111</v>
      </c>
      <c r="D25" s="432">
        <v>0.34583333333333333</v>
      </c>
      <c r="E25" s="363">
        <v>61</v>
      </c>
      <c r="F25" s="364"/>
      <c r="G25" s="369"/>
      <c r="H25" s="432"/>
      <c r="I25" s="363"/>
    </row>
    <row r="26" spans="1:9" x14ac:dyDescent="0.25">
      <c r="B26" s="365" t="s">
        <v>112</v>
      </c>
      <c r="C26" s="370">
        <v>0.63194444444444442</v>
      </c>
      <c r="D26" s="433">
        <v>0.11458333333333333</v>
      </c>
      <c r="E26" s="366">
        <v>65</v>
      </c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0.14722222222222223</v>
      </c>
      <c r="D27" s="432">
        <v>0.3888888888888889</v>
      </c>
      <c r="E27" s="363">
        <v>69</v>
      </c>
      <c r="F27" s="364"/>
      <c r="G27" s="369"/>
      <c r="H27" s="432"/>
      <c r="I27" s="363"/>
    </row>
    <row r="28" spans="1:9" x14ac:dyDescent="0.25">
      <c r="B28" s="365" t="s">
        <v>112</v>
      </c>
      <c r="C28" s="370">
        <v>0.66736111111111107</v>
      </c>
      <c r="D28" s="433">
        <v>0.90347222222222223</v>
      </c>
      <c r="E28" s="366">
        <v>74</v>
      </c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0.17986111111111111</v>
      </c>
      <c r="D29" s="432">
        <v>0.42638888888888887</v>
      </c>
      <c r="E29" s="363">
        <v>77</v>
      </c>
      <c r="F29" s="364"/>
      <c r="G29" s="369"/>
      <c r="H29" s="432"/>
      <c r="I29" s="363"/>
    </row>
    <row r="30" spans="1:9" x14ac:dyDescent="0.25">
      <c r="B30" s="365" t="s">
        <v>112</v>
      </c>
      <c r="C30" s="370">
        <v>0.69791666666666663</v>
      </c>
      <c r="D30" s="433">
        <v>0.93819444444444444</v>
      </c>
      <c r="E30" s="366">
        <v>81</v>
      </c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0.20833333333333334</v>
      </c>
      <c r="D31" s="432">
        <v>0.46041666666666664</v>
      </c>
      <c r="E31" s="363">
        <v>83</v>
      </c>
      <c r="F31" s="364"/>
      <c r="G31" s="369"/>
      <c r="H31" s="432"/>
      <c r="I31" s="363"/>
    </row>
    <row r="32" spans="1:9" x14ac:dyDescent="0.25">
      <c r="B32" s="365" t="s">
        <v>112</v>
      </c>
      <c r="C32" s="370">
        <v>0.72430555555555554</v>
      </c>
      <c r="D32" s="433">
        <v>0.97013888888888888</v>
      </c>
      <c r="E32" s="366">
        <v>85</v>
      </c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0.23333333333333334</v>
      </c>
      <c r="D33" s="432">
        <v>0.4909722222222222</v>
      </c>
      <c r="E33" s="363">
        <v>86</v>
      </c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0.74722222222222223</v>
      </c>
      <c r="D34" s="433">
        <v>0.99930555555555556</v>
      </c>
      <c r="E34" s="366">
        <v>86</v>
      </c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0.25486111111111109</v>
      </c>
      <c r="D35" s="432">
        <v>0.51944444444444449</v>
      </c>
      <c r="E35" s="363">
        <v>86</v>
      </c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0.76666666666666672</v>
      </c>
      <c r="D36" s="433" t="s">
        <v>228</v>
      </c>
      <c r="E36" s="366">
        <v>85</v>
      </c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0.27291666666666664</v>
      </c>
      <c r="D37" s="432">
        <v>2.7083333333333334E-2</v>
      </c>
      <c r="E37" s="363">
        <v>83</v>
      </c>
      <c r="F37" s="364"/>
      <c r="G37" s="369"/>
      <c r="H37" s="432"/>
      <c r="I37" s="363"/>
    </row>
    <row r="38" spans="1:9" x14ac:dyDescent="0.25">
      <c r="B38" s="365" t="s">
        <v>112</v>
      </c>
      <c r="C38" s="370">
        <v>0.78472222222222221</v>
      </c>
      <c r="D38" s="433" t="s">
        <v>245</v>
      </c>
      <c r="E38" s="366">
        <v>80</v>
      </c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0.29166666666666669</v>
      </c>
      <c r="D39" s="432">
        <v>5.4166666666666669E-2</v>
      </c>
      <c r="E39" s="363">
        <v>76</v>
      </c>
      <c r="F39" s="364"/>
      <c r="G39" s="369"/>
      <c r="H39" s="432"/>
      <c r="I39" s="363"/>
    </row>
    <row r="40" spans="1:9" x14ac:dyDescent="0.25">
      <c r="B40" s="365" t="s">
        <v>112</v>
      </c>
      <c r="C40" s="370">
        <v>0.8041666666666667</v>
      </c>
      <c r="D40" s="433">
        <v>0.57291666666666663</v>
      </c>
      <c r="E40" s="366">
        <v>72</v>
      </c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0.3125</v>
      </c>
      <c r="D41" s="432">
        <v>8.0555555555555561E-2</v>
      </c>
      <c r="E41" s="363">
        <v>68</v>
      </c>
      <c r="F41" s="364"/>
      <c r="G41" s="369"/>
      <c r="H41" s="432"/>
      <c r="I41" s="363"/>
    </row>
    <row r="42" spans="1:9" x14ac:dyDescent="0.25">
      <c r="B42" s="365" t="s">
        <v>112</v>
      </c>
      <c r="C42" s="370">
        <v>0.82638888888888884</v>
      </c>
      <c r="D42" s="433">
        <v>0.59861111111111109</v>
      </c>
      <c r="E42" s="366">
        <v>63</v>
      </c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0.3347222222222222</v>
      </c>
      <c r="D43" s="432">
        <v>0.10694444444444444</v>
      </c>
      <c r="E43" s="363">
        <v>59</v>
      </c>
      <c r="F43" s="364"/>
      <c r="G43" s="369"/>
      <c r="H43" s="432"/>
      <c r="I43" s="363"/>
    </row>
    <row r="44" spans="1:9" x14ac:dyDescent="0.25">
      <c r="B44" s="365" t="s">
        <v>112</v>
      </c>
      <c r="C44" s="370">
        <v>0.85069444444444442</v>
      </c>
      <c r="D44" s="433">
        <v>0.59861111111111109</v>
      </c>
      <c r="E44" s="366">
        <v>53</v>
      </c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0.35833333333333334</v>
      </c>
      <c r="D45" s="432">
        <v>0.13472222222222222</v>
      </c>
      <c r="E45" s="363">
        <v>48</v>
      </c>
      <c r="F45" s="364"/>
      <c r="G45" s="369"/>
      <c r="H45" s="432"/>
      <c r="I45" s="363"/>
    </row>
    <row r="46" spans="1:9" x14ac:dyDescent="0.25">
      <c r="B46" s="365" t="s">
        <v>112</v>
      </c>
      <c r="C46" s="370">
        <v>0.88402777777777775</v>
      </c>
      <c r="D46" s="433">
        <v>0.65416666666666667</v>
      </c>
      <c r="E46" s="366">
        <v>43</v>
      </c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0.3888888888888889</v>
      </c>
      <c r="D47" s="432">
        <v>0.16597222222222222</v>
      </c>
      <c r="E47" s="363">
        <v>39</v>
      </c>
      <c r="F47" s="364"/>
      <c r="G47" s="369"/>
      <c r="H47" s="432"/>
      <c r="I47" s="363"/>
    </row>
    <row r="48" spans="1:9" x14ac:dyDescent="0.25">
      <c r="B48" s="365" t="s">
        <v>112</v>
      </c>
      <c r="C48" s="370">
        <v>0.95694444444444449</v>
      </c>
      <c r="D48" s="433">
        <v>0.68819444444444444</v>
      </c>
      <c r="E48" s="366">
        <v>35</v>
      </c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0.4777777777777778</v>
      </c>
      <c r="D49" s="432">
        <v>0.20347222222222222</v>
      </c>
      <c r="E49" s="363">
        <v>32</v>
      </c>
      <c r="F49" s="364"/>
      <c r="G49" s="369"/>
      <c r="H49" s="432"/>
      <c r="I49" s="363"/>
    </row>
    <row r="50" spans="1:9" x14ac:dyDescent="0.25">
      <c r="B50" s="365" t="s">
        <v>112</v>
      </c>
      <c r="C50" s="370" t="s">
        <v>228</v>
      </c>
      <c r="D50" s="433">
        <v>0.72986111111111107</v>
      </c>
      <c r="E50" s="366" t="s">
        <v>228</v>
      </c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2.4305555555555556E-2</v>
      </c>
      <c r="D51" s="432">
        <v>0.24861111111111112</v>
      </c>
      <c r="E51" s="363">
        <v>31</v>
      </c>
      <c r="F51" s="364"/>
      <c r="G51" s="369"/>
      <c r="H51" s="432"/>
      <c r="I51" s="363"/>
    </row>
    <row r="52" spans="1:9" x14ac:dyDescent="0.25">
      <c r="B52" s="365" t="s">
        <v>112</v>
      </c>
      <c r="C52" s="370">
        <v>0.55000000000000004</v>
      </c>
      <c r="D52" s="433">
        <v>0.78055555555555556</v>
      </c>
      <c r="E52" s="366">
        <v>31</v>
      </c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6.805555555555555E-2</v>
      </c>
      <c r="D53" s="432">
        <v>0.29930555555555555</v>
      </c>
      <c r="E53" s="363">
        <v>34</v>
      </c>
      <c r="F53" s="364"/>
      <c r="G53" s="369"/>
      <c r="H53" s="432"/>
      <c r="I53" s="363"/>
    </row>
    <row r="54" spans="1:9" x14ac:dyDescent="0.25">
      <c r="B54" s="365" t="s">
        <v>112</v>
      </c>
      <c r="C54" s="370">
        <v>0.59444444444444444</v>
      </c>
      <c r="D54" s="433">
        <v>0.82777777777777772</v>
      </c>
      <c r="E54" s="366">
        <v>37</v>
      </c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0.10416666666666667</v>
      </c>
      <c r="D55" s="432">
        <v>0.34513888888888888</v>
      </c>
      <c r="E55" s="363">
        <v>43</v>
      </c>
      <c r="F55" s="364"/>
      <c r="G55" s="369"/>
      <c r="H55" s="432"/>
      <c r="I55" s="363"/>
    </row>
    <row r="56" spans="1:9" x14ac:dyDescent="0.25">
      <c r="B56" s="365" t="s">
        <v>112</v>
      </c>
      <c r="C56" s="370">
        <v>0.62777777777777777</v>
      </c>
      <c r="D56" s="433">
        <v>0.8666666666666667</v>
      </c>
      <c r="E56" s="366">
        <v>48</v>
      </c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0.13541666666666666</v>
      </c>
      <c r="D57" s="432">
        <v>0.38263888888888886</v>
      </c>
      <c r="E57" s="363">
        <v>55</v>
      </c>
      <c r="F57" s="364"/>
      <c r="G57" s="369"/>
      <c r="H57" s="432"/>
      <c r="I57" s="363"/>
    </row>
    <row r="58" spans="1:9" x14ac:dyDescent="0.25">
      <c r="B58" s="365" t="s">
        <v>112</v>
      </c>
      <c r="C58" s="370">
        <v>0.65694444444444444</v>
      </c>
      <c r="D58" s="433">
        <v>0.9</v>
      </c>
      <c r="E58" s="366">
        <v>61</v>
      </c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0.16388888888888889</v>
      </c>
      <c r="D59" s="432">
        <v>0.4152777777777778</v>
      </c>
      <c r="E59" s="363">
        <v>67</v>
      </c>
      <c r="F59" s="364"/>
      <c r="G59" s="369"/>
      <c r="H59" s="432"/>
      <c r="I59" s="363"/>
    </row>
    <row r="60" spans="1:9" x14ac:dyDescent="0.25">
      <c r="B60" s="365" t="s">
        <v>112</v>
      </c>
      <c r="C60" s="370">
        <v>0.68263888888888891</v>
      </c>
      <c r="D60" s="433">
        <v>0.92986111111111114</v>
      </c>
      <c r="E60" s="366">
        <v>73</v>
      </c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>
        <v>0.19097222222222221</v>
      </c>
      <c r="D61" s="432">
        <v>0.44583333333333336</v>
      </c>
      <c r="E61" s="363">
        <v>79</v>
      </c>
      <c r="F61" s="364"/>
      <c r="G61" s="369"/>
      <c r="H61" s="432"/>
      <c r="I61" s="363"/>
    </row>
    <row r="62" spans="1:9" x14ac:dyDescent="0.25">
      <c r="B62" s="365" t="s">
        <v>112</v>
      </c>
      <c r="C62" s="370">
        <v>0.70833333333333337</v>
      </c>
      <c r="D62" s="433">
        <v>0.95902777777777781</v>
      </c>
      <c r="E62" s="366">
        <v>84</v>
      </c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>
        <v>0.21736111111111112</v>
      </c>
      <c r="D63" s="432">
        <v>0.47499999999999998</v>
      </c>
      <c r="E63" s="363">
        <v>89</v>
      </c>
      <c r="F63" s="364"/>
      <c r="G63" s="369"/>
      <c r="H63" s="432"/>
      <c r="I63" s="363"/>
    </row>
    <row r="64" spans="1:9" x14ac:dyDescent="0.25">
      <c r="B64" s="365" t="s">
        <v>112</v>
      </c>
      <c r="C64" s="370">
        <v>0.73263888888888884</v>
      </c>
      <c r="D64" s="433">
        <v>0.98750000000000004</v>
      </c>
      <c r="E64" s="366">
        <v>93</v>
      </c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>
        <v>0.24374999999999999</v>
      </c>
      <c r="D65" s="432">
        <v>0.50347222222222221</v>
      </c>
      <c r="E65" s="363">
        <v>96</v>
      </c>
      <c r="F65" s="364"/>
      <c r="G65" s="369"/>
      <c r="H65" s="432"/>
      <c r="I65" s="363"/>
    </row>
    <row r="66" spans="1:9" x14ac:dyDescent="0.25">
      <c r="B66" s="365" t="s">
        <v>112</v>
      </c>
      <c r="C66" s="370">
        <v>0.75763888888888886</v>
      </c>
      <c r="D66" s="433" t="s">
        <v>228</v>
      </c>
      <c r="E66" s="366">
        <v>98</v>
      </c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Janvier_2025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2025-01-27T08:05:37Z</dcterms:modified>
</cp:coreProperties>
</file>