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7E4CAF0-56C5-452E-AE0F-A2115E5A4556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<sst xmlns="http://schemas.openxmlformats.org/spreadsheetml/2006/main" count="426" uniqueCount="252">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</sst>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432</c:v>
                </c:pt>
                <c:pt idx="1">
                  <c:v>30</c:v>
                </c:pt>
                <c:pt idx="2">
                  <c:v>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31 janvier 2025 à 16:07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97 h 11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12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6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6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164 h 29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12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164 h 29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D45C718-B16E-407B-9BE9-B67D2D2D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31 janvier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janvier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7" sqref="T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</v>
      </c>
      <c r="AI3" s="393">
        <f>Janvier_2025!BA5</f>
        <v>4.0493055555555548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432</v>
      </c>
      <c r="AI4" s="438">
        <f>$W$1450/60/24</f>
        <v>0.3</v>
      </c>
    </row>
    <row r="5" spans="2:54" s="6" customFormat="1" ht="15.75" thickBot="1" x14ac:dyDescent="0.3">
      <c r="B5" s="223">
        <f>MIN(H9:H1448)</f>
        <v>1025.4000000000001</v>
      </c>
      <c r="C5" s="334">
        <f>MAX(C9:C1448)/100</f>
        <v>0.91</v>
      </c>
      <c r="D5" s="228">
        <f>VLOOKUP($B5,$H$9:$R$1448,11,0)</f>
        <v>0.66666666666666696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92">
        <f>MAX($F$9:$G$1448)</f>
        <v>18</v>
      </c>
      <c r="R5" s="194"/>
      <c r="S5" s="429">
        <f>VLOOKUP($Q5,$G$9:$R$3327,12,0)</f>
        <v>0.47430555555555598</v>
      </c>
      <c r="T5" s="410"/>
      <c r="U5" s="692">
        <f>AVERAGE($F$9:$G$1448)</f>
        <v>3.2233160621761678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4.3320207253886016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432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56" activePane="bottomLeft" state="frozen"/>
      <selection activeCell="C29" sqref="C29"/>
      <selection pane="bottomLeft" activeCell="AN69" sqref="AN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45688.671567245372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153.49999999999997</v>
      </c>
      <c r="AK5" s="17"/>
      <c r="AL5" s="159">
        <f>SUM($AL$11:$AL$72)</f>
        <v>6.853472222222222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4.0493055555555548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4.3986111111111104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102.33333333333331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153.49999999999997</v>
      </c>
      <c r="BP79" s="457">
        <f>SUM(BP83:BP102)</f>
        <v>6.853472222222222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153.49999999999997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153.49999999999997</v>
      </c>
      <c r="BP83" s="187">
        <f>AL5</f>
        <v>6.853472222222222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45688.671567245372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73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6.1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97.1613165150453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10.54923348565368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432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432</v>
      </c>
      <c r="X22" s="395" t="s">
        <v>6</v>
      </c>
      <c r="Y22" s="543">
        <f>Relevés!AH4</f>
        <v>432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568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1025.5999999999999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45688.671567245372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6.853472222222222</v>
      </c>
      <c r="AF54" s="641">
        <f>Janvier_2025!$BP$79</f>
        <v>6.853472222222222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45688.671567245372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0.24374999999999999</v>
      </c>
      <c r="D2" s="379">
        <f ca="1">INDIRECT("D"&amp;(Console!$R$33*2+3))</f>
        <v>0.50347222222222221</v>
      </c>
      <c r="E2" s="380">
        <f ca="1">INDIRECT("E"&amp;(Console!$R$33*2+3))</f>
        <v>96</v>
      </c>
    </row>
    <row r="3" spans="1:9" x14ac:dyDescent="0.25">
      <c r="B3" s="381" t="s">
        <v>112</v>
      </c>
      <c r="C3" s="379">
        <f ca="1">INDIRECT("C"&amp;(Console!$R$33*2+4))</f>
        <v>0.75763888888888886</v>
      </c>
      <c r="D3" s="379" t="str">
        <f ca="1">INDIRECT("D"&amp;(Console!$R$33*2+4))</f>
        <v>*****</v>
      </c>
      <c r="E3" s="380">
        <f ca="1">INDIRECT("E"&amp;(Console!$R$33*2+4))</f>
        <v>98</v>
      </c>
      <c r="G3" s="353"/>
    </row>
    <row r="4" spans="1:9" x14ac:dyDescent="0.25">
      <c r="A4" s="94" t="s">
        <v>57</v>
      </c>
      <c r="B4" s="373">
        <f ca="1">DAY(TODAY())</f>
        <v>31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2025-01-31T15:07:57Z</dcterms:modified>
</cp:coreProperties>
</file>