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0494D878-10A9-458E-9E03-EE5640CD609F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5" i="2" l="1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M91" i="2"/>
  <c r="BM79" i="2" s="1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W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W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W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W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W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W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W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W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W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W844" i="1"/>
  <c r="T845" i="1"/>
  <c r="U845" i="1" s="1"/>
  <c r="V845" i="1"/>
  <c r="T846" i="1"/>
  <c r="U846" i="1" s="1"/>
  <c r="V846" i="1"/>
  <c r="T847" i="1"/>
  <c r="U847" i="1" s="1"/>
  <c r="V847" i="1"/>
  <c r="W847" i="1"/>
  <c r="T848" i="1"/>
  <c r="U848" i="1" s="1"/>
  <c r="V848" i="1"/>
  <c r="T849" i="1"/>
  <c r="U849" i="1" s="1"/>
  <c r="V849" i="1"/>
  <c r="T850" i="1"/>
  <c r="U850" i="1" s="1"/>
  <c r="V850" i="1"/>
  <c r="W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W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W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W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W938" i="1"/>
  <c r="T939" i="1"/>
  <c r="U939" i="1" s="1"/>
  <c r="V939" i="1"/>
  <c r="T940" i="1"/>
  <c r="U940" i="1" s="1"/>
  <c r="V940" i="1"/>
  <c r="T941" i="1"/>
  <c r="U941" i="1" s="1"/>
  <c r="V941" i="1"/>
  <c r="W941" i="1"/>
  <c r="T942" i="1"/>
  <c r="U942" i="1" s="1"/>
  <c r="V942" i="1"/>
  <c r="T943" i="1"/>
  <c r="U943" i="1" s="1"/>
  <c r="V943" i="1"/>
  <c r="T944" i="1"/>
  <c r="U944" i="1" s="1"/>
  <c r="V944" i="1"/>
  <c r="W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T972" i="1"/>
  <c r="U972" i="1" s="1"/>
  <c r="V972" i="1"/>
  <c r="T973" i="1"/>
  <c r="U973" i="1" s="1"/>
  <c r="V973" i="1"/>
  <c r="W973" i="1"/>
  <c r="T974" i="1"/>
  <c r="U974" i="1" s="1"/>
  <c r="V974" i="1"/>
  <c r="T975" i="1"/>
  <c r="U975" i="1" s="1"/>
  <c r="V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W1001" i="1"/>
  <c r="T1002" i="1"/>
  <c r="U1002" i="1" s="1"/>
  <c r="V1002" i="1"/>
  <c r="T1003" i="1"/>
  <c r="U1003" i="1" s="1"/>
  <c r="V1003" i="1"/>
  <c r="T1004" i="1"/>
  <c r="U1004" i="1" s="1"/>
  <c r="V1004" i="1"/>
  <c r="W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W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W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W1050" i="1"/>
  <c r="T1051" i="1"/>
  <c r="U1051" i="1" s="1"/>
  <c r="V1051" i="1"/>
  <c r="T1052" i="1"/>
  <c r="U1052" i="1" s="1"/>
  <c r="V1052" i="1"/>
  <c r="T1053" i="1"/>
  <c r="U1053" i="1" s="1"/>
  <c r="V1053" i="1"/>
  <c r="W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W1063" i="1"/>
  <c r="T1064" i="1"/>
  <c r="U1064" i="1" s="1"/>
  <c r="V1064" i="1"/>
  <c r="T1065" i="1"/>
  <c r="U1065" i="1" s="1"/>
  <c r="V1065" i="1"/>
  <c r="T1066" i="1"/>
  <c r="U1066" i="1" s="1"/>
  <c r="V1066" i="1"/>
  <c r="W1066" i="1"/>
  <c r="T1067" i="1"/>
  <c r="U1067" i="1" s="1"/>
  <c r="V1067" i="1"/>
  <c r="T1068" i="1"/>
  <c r="U1068" i="1" s="1"/>
  <c r="V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T1102" i="1"/>
  <c r="U1102" i="1" s="1"/>
  <c r="V1102" i="1"/>
  <c r="T1103" i="1"/>
  <c r="U1103" i="1" s="1"/>
  <c r="V1103" i="1"/>
  <c r="W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T1118" i="1"/>
  <c r="U1118" i="1" s="1"/>
  <c r="V1118" i="1"/>
  <c r="T1119" i="1"/>
  <c r="U1119" i="1" s="1"/>
  <c r="V1119" i="1"/>
  <c r="W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T1134" i="1"/>
  <c r="U1134" i="1" s="1"/>
  <c r="V1134" i="1"/>
  <c r="T1135" i="1"/>
  <c r="U1135" i="1" s="1"/>
  <c r="V1135" i="1"/>
  <c r="W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T1166" i="1"/>
  <c r="U1166" i="1" s="1"/>
  <c r="V1166" i="1"/>
  <c r="T1167" i="1"/>
  <c r="U1167" i="1" s="1"/>
  <c r="V1167" i="1"/>
  <c r="W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T1182" i="1"/>
  <c r="U1182" i="1" s="1"/>
  <c r="V1182" i="1"/>
  <c r="T1183" i="1"/>
  <c r="U1183" i="1" s="1"/>
  <c r="V1183" i="1"/>
  <c r="W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T1206" i="1"/>
  <c r="U1206" i="1" s="1"/>
  <c r="V1206" i="1"/>
  <c r="W1206" i="1"/>
  <c r="T1207" i="1"/>
  <c r="U1207" i="1" s="1"/>
  <c r="V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T1214" i="1"/>
  <c r="U1214" i="1" s="1"/>
  <c r="V1214" i="1"/>
  <c r="W1214" i="1"/>
  <c r="T1215" i="1"/>
  <c r="U1215" i="1" s="1"/>
  <c r="V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T1222" i="1"/>
  <c r="U1222" i="1" s="1"/>
  <c r="V1222" i="1"/>
  <c r="W1222" i="1"/>
  <c r="T1223" i="1"/>
  <c r="U1223" i="1" s="1"/>
  <c r="V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T1230" i="1"/>
  <c r="U1230" i="1" s="1"/>
  <c r="V1230" i="1"/>
  <c r="W1230" i="1"/>
  <c r="T1231" i="1"/>
  <c r="U1231" i="1" s="1"/>
  <c r="V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T1246" i="1"/>
  <c r="U1246" i="1" s="1"/>
  <c r="V1246" i="1"/>
  <c r="W1246" i="1"/>
  <c r="T1247" i="1"/>
  <c r="U1247" i="1" s="1"/>
  <c r="V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T1254" i="1"/>
  <c r="U1254" i="1" s="1"/>
  <c r="V1254" i="1"/>
  <c r="W1254" i="1"/>
  <c r="T1255" i="1"/>
  <c r="U1255" i="1" s="1"/>
  <c r="V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T1270" i="1"/>
  <c r="U1270" i="1" s="1"/>
  <c r="V1270" i="1"/>
  <c r="W1270" i="1"/>
  <c r="T1271" i="1"/>
  <c r="U1271" i="1" s="1"/>
  <c r="V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T1278" i="1"/>
  <c r="U1278" i="1" s="1"/>
  <c r="V1278" i="1"/>
  <c r="W1278" i="1"/>
  <c r="T1279" i="1"/>
  <c r="U1279" i="1" s="1"/>
  <c r="V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T1286" i="1"/>
  <c r="U1286" i="1" s="1"/>
  <c r="V1286" i="1"/>
  <c r="W1286" i="1"/>
  <c r="T1287" i="1"/>
  <c r="U1287" i="1" s="1"/>
  <c r="V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T1294" i="1"/>
  <c r="U1294" i="1" s="1"/>
  <c r="V1294" i="1"/>
  <c r="W1294" i="1"/>
  <c r="T1295" i="1"/>
  <c r="U1295" i="1" s="1"/>
  <c r="V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T1318" i="1"/>
  <c r="U1318" i="1" s="1"/>
  <c r="V1318" i="1"/>
  <c r="W1318" i="1"/>
  <c r="T1319" i="1"/>
  <c r="U1319" i="1" s="1"/>
  <c r="V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T1326" i="1"/>
  <c r="U1326" i="1" s="1"/>
  <c r="V1326" i="1"/>
  <c r="W1326" i="1"/>
  <c r="T1327" i="1"/>
  <c r="U1327" i="1" s="1"/>
  <c r="V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T1331" i="1"/>
  <c r="U1331" i="1" s="1"/>
  <c r="W1331" i="1"/>
  <c r="T1332" i="1"/>
  <c r="U1332" i="1" s="1"/>
  <c r="V1332" i="1"/>
  <c r="W1332" i="1"/>
  <c r="T1333" i="1"/>
  <c r="U1333" i="1" s="1"/>
  <c r="V1333" i="1"/>
  <c r="T1334" i="1"/>
  <c r="V1334" i="1"/>
  <c r="W1334" i="1"/>
  <c r="T1335" i="1"/>
  <c r="V1335" i="1"/>
  <c r="W1335" i="1"/>
  <c r="T1336" i="1"/>
  <c r="W1336" i="1" s="1"/>
  <c r="V1336" i="1"/>
  <c r="T1337" i="1"/>
  <c r="V1337" i="1"/>
  <c r="W1337" i="1"/>
  <c r="T1338" i="1"/>
  <c r="W1338" i="1" s="1"/>
  <c r="V1338" i="1"/>
  <c r="T1339" i="1"/>
  <c r="V1339" i="1"/>
  <c r="W1339" i="1"/>
  <c r="T1340" i="1"/>
  <c r="V1340" i="1"/>
  <c r="W1340" i="1"/>
  <c r="T1341" i="1"/>
  <c r="W1341" i="1" s="1"/>
  <c r="V1341" i="1"/>
  <c r="T1342" i="1"/>
  <c r="V1342" i="1"/>
  <c r="W1342" i="1"/>
  <c r="T1343" i="1"/>
  <c r="V1343" i="1"/>
  <c r="W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V1355" i="1"/>
  <c r="W1355" i="1"/>
  <c r="T1356" i="1"/>
  <c r="V1356" i="1"/>
  <c r="W1356" i="1"/>
  <c r="T1357" i="1"/>
  <c r="W1357" i="1" s="1"/>
  <c r="V1357" i="1"/>
  <c r="T1358" i="1"/>
  <c r="V1358" i="1"/>
  <c r="W1358" i="1"/>
  <c r="T1359" i="1"/>
  <c r="V1359" i="1"/>
  <c r="W1359" i="1"/>
  <c r="T1360" i="1"/>
  <c r="W1360" i="1" s="1"/>
  <c r="V1360" i="1"/>
  <c r="T1361" i="1"/>
  <c r="V1361" i="1"/>
  <c r="W1361" i="1"/>
  <c r="T1362" i="1"/>
  <c r="W1362" i="1" s="1"/>
  <c r="V1362" i="1"/>
  <c r="T1363" i="1"/>
  <c r="V1363" i="1"/>
  <c r="W1363" i="1"/>
  <c r="T1364" i="1"/>
  <c r="V1364" i="1"/>
  <c r="W1364" i="1"/>
  <c r="T1365" i="1"/>
  <c r="W1365" i="1" s="1"/>
  <c r="V1365" i="1"/>
  <c r="T1366" i="1"/>
  <c r="V1366" i="1"/>
  <c r="W1366" i="1"/>
  <c r="T1367" i="1"/>
  <c r="V1367" i="1"/>
  <c r="W1367" i="1"/>
  <c r="T1368" i="1"/>
  <c r="W1368" i="1" s="1"/>
  <c r="V1368" i="1"/>
  <c r="T1369" i="1"/>
  <c r="V1369" i="1"/>
  <c r="W1369" i="1"/>
  <c r="T1370" i="1"/>
  <c r="W1370" i="1" s="1"/>
  <c r="V1370" i="1"/>
  <c r="T1371" i="1"/>
  <c r="V1371" i="1"/>
  <c r="W1371" i="1"/>
  <c r="T1372" i="1"/>
  <c r="V1372" i="1"/>
  <c r="W1372" i="1"/>
  <c r="T1373" i="1"/>
  <c r="W1373" i="1" s="1"/>
  <c r="V1373" i="1"/>
  <c r="T1374" i="1"/>
  <c r="V1374" i="1"/>
  <c r="W1374" i="1"/>
  <c r="T1375" i="1"/>
  <c r="V1375" i="1"/>
  <c r="W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V1387" i="1"/>
  <c r="W1387" i="1"/>
  <c r="T1388" i="1"/>
  <c r="V1388" i="1"/>
  <c r="W1388" i="1"/>
  <c r="T1389" i="1"/>
  <c r="W1389" i="1" s="1"/>
  <c r="V1389" i="1"/>
  <c r="T1390" i="1"/>
  <c r="V1390" i="1"/>
  <c r="W1390" i="1"/>
  <c r="T1391" i="1"/>
  <c r="V1391" i="1"/>
  <c r="W1391" i="1"/>
  <c r="T1392" i="1"/>
  <c r="W1392" i="1" s="1"/>
  <c r="V1392" i="1"/>
  <c r="T1393" i="1"/>
  <c r="V1393" i="1"/>
  <c r="W1393" i="1"/>
  <c r="T1394" i="1"/>
  <c r="W1394" i="1" s="1"/>
  <c r="V1394" i="1"/>
  <c r="T1395" i="1"/>
  <c r="V1395" i="1"/>
  <c r="W1395" i="1"/>
  <c r="T1396" i="1"/>
  <c r="V1396" i="1"/>
  <c r="W1396" i="1"/>
  <c r="T1397" i="1"/>
  <c r="W1397" i="1" s="1"/>
  <c r="V1397" i="1"/>
  <c r="T1398" i="1"/>
  <c r="V1398" i="1"/>
  <c r="W1398" i="1"/>
  <c r="T1399" i="1"/>
  <c r="V1399" i="1"/>
  <c r="W1399" i="1"/>
  <c r="T1400" i="1"/>
  <c r="W1400" i="1" s="1"/>
  <c r="V1400" i="1"/>
  <c r="T1401" i="1"/>
  <c r="V1401" i="1"/>
  <c r="W1401" i="1"/>
  <c r="T1402" i="1"/>
  <c r="W1402" i="1" s="1"/>
  <c r="V1402" i="1"/>
  <c r="T1403" i="1"/>
  <c r="V1403" i="1"/>
  <c r="W1403" i="1"/>
  <c r="T1404" i="1"/>
  <c r="V1404" i="1"/>
  <c r="W1404" i="1"/>
  <c r="T1405" i="1"/>
  <c r="W1405" i="1" s="1"/>
  <c r="V1405" i="1"/>
  <c r="T1406" i="1"/>
  <c r="V1406" i="1"/>
  <c r="W1406" i="1"/>
  <c r="T1407" i="1"/>
  <c r="V1407" i="1"/>
  <c r="W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V1419" i="1"/>
  <c r="W1419" i="1"/>
  <c r="T1420" i="1"/>
  <c r="V1420" i="1"/>
  <c r="W1420" i="1"/>
  <c r="T1421" i="1"/>
  <c r="W1421" i="1" s="1"/>
  <c r="V1421" i="1"/>
  <c r="T1422" i="1"/>
  <c r="V1422" i="1"/>
  <c r="W1422" i="1"/>
  <c r="T1423" i="1"/>
  <c r="V1423" i="1"/>
  <c r="W1423" i="1"/>
  <c r="T1424" i="1"/>
  <c r="W1424" i="1" s="1"/>
  <c r="V1424" i="1"/>
  <c r="T1425" i="1"/>
  <c r="V1425" i="1"/>
  <c r="W1425" i="1"/>
  <c r="T1426" i="1"/>
  <c r="W1426" i="1" s="1"/>
  <c r="V1426" i="1"/>
  <c r="T1427" i="1"/>
  <c r="V1427" i="1"/>
  <c r="W1427" i="1"/>
  <c r="T1428" i="1"/>
  <c r="V1428" i="1"/>
  <c r="W1428" i="1"/>
  <c r="T1429" i="1"/>
  <c r="W1429" i="1" s="1"/>
  <c r="V1429" i="1"/>
  <c r="T1430" i="1"/>
  <c r="V1430" i="1"/>
  <c r="W1430" i="1"/>
  <c r="T1431" i="1"/>
  <c r="V1431" i="1"/>
  <c r="W1431" i="1"/>
  <c r="T1432" i="1"/>
  <c r="W1432" i="1" s="1"/>
  <c r="V1432" i="1"/>
  <c r="T1433" i="1"/>
  <c r="V1433" i="1"/>
  <c r="W1433" i="1"/>
  <c r="T1434" i="1"/>
  <c r="W1434" i="1" s="1"/>
  <c r="V1434" i="1"/>
  <c r="T1435" i="1"/>
  <c r="V1435" i="1"/>
  <c r="W1435" i="1"/>
  <c r="T1436" i="1"/>
  <c r="V1436" i="1"/>
  <c r="W1436" i="1"/>
  <c r="T1437" i="1"/>
  <c r="W1437" i="1" s="1"/>
  <c r="V1437" i="1"/>
  <c r="T1438" i="1"/>
  <c r="V1438" i="1"/>
  <c r="W1438" i="1"/>
  <c r="T1439" i="1"/>
  <c r="V1439" i="1"/>
  <c r="W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621" i="1" l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2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603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2" i="5"/>
  <c r="C2" i="5"/>
  <c r="D2" i="5"/>
  <c r="E3" i="5"/>
  <c r="D3" i="5"/>
  <c r="R5" i="1" l="1"/>
  <c r="V5" i="1"/>
  <c r="AG7" i="1" s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X17" i="2" l="1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<sst xmlns="http://schemas.openxmlformats.org/spreadsheetml/2006/main" count="428" uniqueCount="244">
  <si>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</si>
  <si>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</si>
  <si>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</si>
  <si>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</si>
  <si>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</si>
  <si>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</si>
  <si>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</si>
  <si>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</si>
  <si>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</si>
  <si>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</si>
  <si>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</si>
  <si>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</si>
  <si>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</si>
  <si>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</si>
  <si>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</si>
  <si>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</si>
  <si>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</si>
  <si>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</si>
  <si>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</si>
  <si>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</si>
  <si>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</si>
  <si>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</si>
  <si>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</si>
  <si>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</si>
  <si>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</si>
  <si>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</si>
  <si>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</si>
  <si>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</si>
  <si>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</si>
  <si>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</si>
  <si>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</si>
  <si>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</si>
  <si>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</si>
  <si>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</si>
  <si>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</si>
  <si>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</si>
  <si>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</si>
  <si>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</si>
  <si>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</si>
  <si>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</si>
  <si>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</si>
  <si>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</si>
  <si>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</si>
  <si>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</si>
  <si>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</si>
  <si>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</si>
  <si>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</si>
  <si>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</si>
  <si>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</si>
  <si>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</si>
  <si>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</si>
  <si>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</si>
  <si>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</si>
  <si>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</si>
  <si>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</si>
  <si>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</si>
  <si>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</si>
  <si>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</si>
  <si>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</si>
  <si>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</si>
  <si>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</si>
  <si>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</si>
  <si>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</si>
  <si>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</si>
  <si>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</si>
  <si>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</si>
  <si>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</si>
  <si>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</si>
  <si>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</si>
  <si>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</si>
  <si>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</si>
  <si>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</si>
  <si>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</si>
  <si>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</si>
  <si>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</si>
  <si>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</si>
  <si>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</si>
  <si>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</si>
  <si>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</si>
  <si>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</si>
  <si>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</si>
  <si>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</si>
  <si>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</si>
  <si>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</si>
  <si>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</si>
  <si>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</si>
  <si>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</si>
  <si>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</si>
  <si>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</si>
  <si>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</si>
  <si>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</si>
  <si>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</si>
  <si>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</si>
  <si>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</si>
  <si>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</si>
  <si>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</si>
  <si>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</si>
  <si>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</si>
  <si>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</si>
  <si>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</si>
  <si>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</si>
  <si>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</si>
  <si>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</si>
  <si>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</si>
  <si>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</si>
  <si>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</si>
  <si>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</si>
  <si>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</si>
  <si>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</si>
  <si>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</si>
  <si>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</si>
  <si>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</si>
  <si>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</si>
  <si>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</si>
  <si>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</si>
  <si>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</si>
  <si>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</si>
  <si>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</si>
  <si>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</si>
  <si>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</si>
  <si>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</si>
  <si>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</si>
  <si>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</si>
  <si>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</si>
  <si>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</si>
  <si>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</si>
  <si>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</si>
  <si>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</si>
  <si>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</si>
  <si>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</si>
  <si>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</si>
  <si>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</si>
  <si>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</si>
  <si>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</si>
  <si>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</si>
  <si>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</si>
  <si>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</si>
  <si>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</si>
  <si>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</si>
  <si>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</si>
  <si>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</si>
  <si>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</si>
  <si>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</si>
  <si>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</si>
  <si>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</si>
  <si>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</si>
  <si>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</si>
  <si>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</si>
  <si>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</si>
  <si>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</si>
  <si>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</si>
  <si>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</si>
  <si>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</si>
  <si>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</si>
  <si>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</si>
  <si>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</si>
  <si>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</si>
  <si>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</si>
  <si>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</si>
  <si>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</si>
  <si>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</si>
  <si>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</si>
  <si>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</si>
  <si>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</si>
  <si>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</si>
  <si>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</si>
  <si>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</si>
  <si>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</si>
  <si>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</si>
  <si>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</si>
  <si>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</si>
  <si>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</si>
  <si>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</si>
  <si>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</si>
  <si>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</si>
  <si>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</si>
  <si>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</si>
  <si>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</si>
  <si>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</si>
  <si>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</si>
  <si>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</si>
  <si>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</si>
  <si>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</si>
  <si>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</si>
  <si>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</si>
  <si>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</si>
  <si>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</si>
  <si>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</si>
  <si>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</si>
  <si>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</si>
  <si>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</si>
  <si>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</si>
  <si>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</si>
  <si>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</si>
  <si>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</si>
  <si>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</si>
  <si>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</si>
  <si>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</si>
  <si>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</si>
  <si>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</si>
  <si>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</si>
  <si>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</si>
  <si>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</si>
  <si>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</si>
  <si>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</si>
  <si>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</si>
  <si>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</si>
  <si>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</si>
  <si>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</si>
  <si>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</si>
  <si>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</si>
  <si>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</si>
  <si>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</si>
  <si>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</si>
  <si>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</si>
  <si>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</si>
  <si>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</si>
  <si>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</si>
  <si>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</si>
  <si>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</si>
  <si>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</si>
  <si>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</si>
  <si>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</si>
  <si>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</si>
  <si>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</si>
  <si>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</si>
  <si>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</si>
  <si>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</si>
  <si>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</si>
  <si>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</si>
  <si>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</si>
  <si>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</si>
  <si>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</si>
  <si>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</si>
  <si>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</si>
  <si>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</si>
  <si>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</si>
  <si>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</si>
  <si>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</si>
  <si>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</si>
  <si>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</si>
  <si>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</si>
  <si>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</si>
  <si>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20251122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</si>
</sst>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76</c:v>
                </c:pt>
                <c:pt idx="1">
                  <c:v>30</c:v>
                </c:pt>
                <c:pt idx="2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91</c:v>
                </c:pt>
                <c:pt idx="501">
                  <c:v>79</c:v>
                </c:pt>
                <c:pt idx="502">
                  <c:v>79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  <c:pt idx="464">
                  <c:v>-3.1</c:v>
                </c:pt>
                <c:pt idx="465">
                  <c:v>-3.1</c:v>
                </c:pt>
                <c:pt idx="466">
                  <c:v>-3.1</c:v>
                </c:pt>
                <c:pt idx="467">
                  <c:v>-3.1</c:v>
                </c:pt>
                <c:pt idx="468">
                  <c:v>-3.1</c:v>
                </c:pt>
                <c:pt idx="469">
                  <c:v>-3.1</c:v>
                </c:pt>
                <c:pt idx="470">
                  <c:v>-3.1</c:v>
                </c:pt>
                <c:pt idx="471">
                  <c:v>-3.1</c:v>
                </c:pt>
                <c:pt idx="472">
                  <c:v>-3.1</c:v>
                </c:pt>
                <c:pt idx="473">
                  <c:v>-3.1</c:v>
                </c:pt>
                <c:pt idx="474">
                  <c:v>-3.1</c:v>
                </c:pt>
                <c:pt idx="475">
                  <c:v>-3.1</c:v>
                </c:pt>
                <c:pt idx="476">
                  <c:v>-3.1</c:v>
                </c:pt>
                <c:pt idx="477">
                  <c:v>-3.1</c:v>
                </c:pt>
                <c:pt idx="478">
                  <c:v>-3.1</c:v>
                </c:pt>
                <c:pt idx="479">
                  <c:v>-3.1</c:v>
                </c:pt>
                <c:pt idx="480">
                  <c:v>-3.1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-3.1</c:v>
                </c:pt>
                <c:pt idx="487">
                  <c:v>-3.1</c:v>
                </c:pt>
                <c:pt idx="488">
                  <c:v>-3.1</c:v>
                </c:pt>
                <c:pt idx="489">
                  <c:v>-3.1</c:v>
                </c:pt>
                <c:pt idx="490">
                  <c:v>-3.1</c:v>
                </c:pt>
                <c:pt idx="491">
                  <c:v>-3.1</c:v>
                </c:pt>
                <c:pt idx="492">
                  <c:v>-3.1</c:v>
                </c:pt>
                <c:pt idx="493">
                  <c:v>-3.1</c:v>
                </c:pt>
                <c:pt idx="494">
                  <c:v>-3.1</c:v>
                </c:pt>
                <c:pt idx="495">
                  <c:v>-3.1</c:v>
                </c:pt>
                <c:pt idx="496">
                  <c:v>-3.1</c:v>
                </c:pt>
                <c:pt idx="497">
                  <c:v>-3.1</c:v>
                </c:pt>
                <c:pt idx="498">
                  <c:v>-3.1</c:v>
                </c:pt>
                <c:pt idx="499">
                  <c:v>-3.1</c:v>
                </c:pt>
                <c:pt idx="500">
                  <c:v>-3.1</c:v>
                </c:pt>
                <c:pt idx="501">
                  <c:v>4.5999999999999996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4.5999999999999996</c:v>
                </c:pt>
                <c:pt idx="509">
                  <c:v>4.5999999999999996</c:v>
                </c:pt>
                <c:pt idx="510">
                  <c:v>4.5999999999999996</c:v>
                </c:pt>
                <c:pt idx="511">
                  <c:v>4.5999999999999996</c:v>
                </c:pt>
                <c:pt idx="512">
                  <c:v>4.7</c:v>
                </c:pt>
                <c:pt idx="513">
                  <c:v>4.7</c:v>
                </c:pt>
                <c:pt idx="514">
                  <c:v>4.7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4.9000000000000004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4.5999999999999996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4.5999999999999996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4.9000000000000004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4.7</c:v>
                </c:pt>
                <c:pt idx="582">
                  <c:v>4.7</c:v>
                </c:pt>
                <c:pt idx="583">
                  <c:v>4.7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4.9000000000000004</c:v>
                </c:pt>
                <c:pt idx="593">
                  <c:v>4.8</c:v>
                </c:pt>
                <c:pt idx="594">
                  <c:v>4.5999999999999996</c:v>
                </c:pt>
                <c:pt idx="595">
                  <c:v>4.5999999999999996</c:v>
                </c:pt>
                <c:pt idx="596">
                  <c:v>4.5999999999999996</c:v>
                </c:pt>
                <c:pt idx="597">
                  <c:v>4.5999999999999996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4.5999999999999996</c:v>
                </c:pt>
                <c:pt idx="602">
                  <c:v>4.5999999999999996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4.7</c:v>
                </c:pt>
                <c:pt idx="606">
                  <c:v>4.7</c:v>
                </c:pt>
                <c:pt idx="607">
                  <c:v>4.7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4.8</c:v>
                </c:pt>
                <c:pt idx="620">
                  <c:v>4.8</c:v>
                </c:pt>
                <c:pt idx="621">
                  <c:v>4.8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1.8</c:v>
                </c:pt>
                <c:pt idx="477">
                  <c:v>2.5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1.8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2.5</c:v>
                </c:pt>
                <c:pt idx="499">
                  <c:v>2.5</c:v>
                </c:pt>
                <c:pt idx="500">
                  <c:v>2.9</c:v>
                </c:pt>
                <c:pt idx="501">
                  <c:v>7.2</c:v>
                </c:pt>
                <c:pt idx="502">
                  <c:v>10.1</c:v>
                </c:pt>
                <c:pt idx="503">
                  <c:v>13.7</c:v>
                </c:pt>
                <c:pt idx="504">
                  <c:v>12.6</c:v>
                </c:pt>
                <c:pt idx="505">
                  <c:v>13.3</c:v>
                </c:pt>
                <c:pt idx="506">
                  <c:v>10.4</c:v>
                </c:pt>
                <c:pt idx="507">
                  <c:v>11.2</c:v>
                </c:pt>
                <c:pt idx="508">
                  <c:v>6.8</c:v>
                </c:pt>
                <c:pt idx="509">
                  <c:v>7.2</c:v>
                </c:pt>
                <c:pt idx="510">
                  <c:v>5.4</c:v>
                </c:pt>
                <c:pt idx="511">
                  <c:v>9.4</c:v>
                </c:pt>
                <c:pt idx="512">
                  <c:v>10.1</c:v>
                </c:pt>
                <c:pt idx="513">
                  <c:v>8.6</c:v>
                </c:pt>
                <c:pt idx="514">
                  <c:v>15.5</c:v>
                </c:pt>
                <c:pt idx="515">
                  <c:v>8.3000000000000007</c:v>
                </c:pt>
                <c:pt idx="516">
                  <c:v>9</c:v>
                </c:pt>
                <c:pt idx="517">
                  <c:v>10.4</c:v>
                </c:pt>
                <c:pt idx="518">
                  <c:v>7.6</c:v>
                </c:pt>
                <c:pt idx="519">
                  <c:v>8.3000000000000007</c:v>
                </c:pt>
                <c:pt idx="520">
                  <c:v>10.1</c:v>
                </c:pt>
                <c:pt idx="521">
                  <c:v>11.5</c:v>
                </c:pt>
                <c:pt idx="522">
                  <c:v>9</c:v>
                </c:pt>
                <c:pt idx="523">
                  <c:v>6.8</c:v>
                </c:pt>
                <c:pt idx="524">
                  <c:v>7.2</c:v>
                </c:pt>
                <c:pt idx="525">
                  <c:v>10.1</c:v>
                </c:pt>
                <c:pt idx="526">
                  <c:v>13.7</c:v>
                </c:pt>
                <c:pt idx="527">
                  <c:v>12.6</c:v>
                </c:pt>
                <c:pt idx="528">
                  <c:v>13.3</c:v>
                </c:pt>
                <c:pt idx="529">
                  <c:v>10.4</c:v>
                </c:pt>
                <c:pt idx="530">
                  <c:v>11.2</c:v>
                </c:pt>
                <c:pt idx="531">
                  <c:v>6.8</c:v>
                </c:pt>
                <c:pt idx="532">
                  <c:v>7.2</c:v>
                </c:pt>
                <c:pt idx="533">
                  <c:v>5.4</c:v>
                </c:pt>
                <c:pt idx="534">
                  <c:v>9.4</c:v>
                </c:pt>
                <c:pt idx="535">
                  <c:v>10.1</c:v>
                </c:pt>
                <c:pt idx="536">
                  <c:v>8.6</c:v>
                </c:pt>
                <c:pt idx="537">
                  <c:v>15.5</c:v>
                </c:pt>
                <c:pt idx="538">
                  <c:v>8.3000000000000007</c:v>
                </c:pt>
                <c:pt idx="539">
                  <c:v>9</c:v>
                </c:pt>
                <c:pt idx="540">
                  <c:v>10.4</c:v>
                </c:pt>
                <c:pt idx="541">
                  <c:v>7.6</c:v>
                </c:pt>
                <c:pt idx="542">
                  <c:v>8.3000000000000007</c:v>
                </c:pt>
                <c:pt idx="543">
                  <c:v>10.1</c:v>
                </c:pt>
                <c:pt idx="544">
                  <c:v>11.5</c:v>
                </c:pt>
                <c:pt idx="545">
                  <c:v>9</c:v>
                </c:pt>
                <c:pt idx="546">
                  <c:v>6.8</c:v>
                </c:pt>
                <c:pt idx="547">
                  <c:v>7.2</c:v>
                </c:pt>
                <c:pt idx="548">
                  <c:v>10.1</c:v>
                </c:pt>
                <c:pt idx="549">
                  <c:v>13.7</c:v>
                </c:pt>
                <c:pt idx="550">
                  <c:v>12.6</c:v>
                </c:pt>
                <c:pt idx="551">
                  <c:v>13.3</c:v>
                </c:pt>
                <c:pt idx="552">
                  <c:v>10.4</c:v>
                </c:pt>
                <c:pt idx="553">
                  <c:v>11.2</c:v>
                </c:pt>
                <c:pt idx="554">
                  <c:v>6.8</c:v>
                </c:pt>
                <c:pt idx="555">
                  <c:v>7.2</c:v>
                </c:pt>
                <c:pt idx="556">
                  <c:v>5.4</c:v>
                </c:pt>
                <c:pt idx="557">
                  <c:v>9.4</c:v>
                </c:pt>
                <c:pt idx="558">
                  <c:v>10.1</c:v>
                </c:pt>
                <c:pt idx="559">
                  <c:v>8.6</c:v>
                </c:pt>
                <c:pt idx="560">
                  <c:v>15.5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7.6</c:v>
                </c:pt>
                <c:pt idx="565">
                  <c:v>8.3000000000000007</c:v>
                </c:pt>
                <c:pt idx="566">
                  <c:v>10.1</c:v>
                </c:pt>
                <c:pt idx="567">
                  <c:v>11.5</c:v>
                </c:pt>
                <c:pt idx="568">
                  <c:v>9</c:v>
                </c:pt>
                <c:pt idx="569">
                  <c:v>6.8</c:v>
                </c:pt>
                <c:pt idx="570">
                  <c:v>7.2</c:v>
                </c:pt>
                <c:pt idx="571">
                  <c:v>10.1</c:v>
                </c:pt>
                <c:pt idx="572">
                  <c:v>13.7</c:v>
                </c:pt>
                <c:pt idx="573">
                  <c:v>12.6</c:v>
                </c:pt>
                <c:pt idx="574">
                  <c:v>13.3</c:v>
                </c:pt>
                <c:pt idx="575">
                  <c:v>10.4</c:v>
                </c:pt>
                <c:pt idx="576">
                  <c:v>11.2</c:v>
                </c:pt>
                <c:pt idx="577">
                  <c:v>6.8</c:v>
                </c:pt>
                <c:pt idx="578">
                  <c:v>7.2</c:v>
                </c:pt>
                <c:pt idx="579">
                  <c:v>5.4</c:v>
                </c:pt>
                <c:pt idx="580">
                  <c:v>9.4</c:v>
                </c:pt>
                <c:pt idx="581">
                  <c:v>10.1</c:v>
                </c:pt>
                <c:pt idx="582">
                  <c:v>8.6</c:v>
                </c:pt>
                <c:pt idx="583">
                  <c:v>15.5</c:v>
                </c:pt>
                <c:pt idx="584">
                  <c:v>8.3000000000000007</c:v>
                </c:pt>
                <c:pt idx="585">
                  <c:v>9</c:v>
                </c:pt>
                <c:pt idx="586">
                  <c:v>10.4</c:v>
                </c:pt>
                <c:pt idx="587">
                  <c:v>7.6</c:v>
                </c:pt>
                <c:pt idx="588">
                  <c:v>8.3000000000000007</c:v>
                </c:pt>
                <c:pt idx="589">
                  <c:v>10.1</c:v>
                </c:pt>
                <c:pt idx="590">
                  <c:v>11.5</c:v>
                </c:pt>
                <c:pt idx="591">
                  <c:v>9</c:v>
                </c:pt>
                <c:pt idx="592">
                  <c:v>6.8</c:v>
                </c:pt>
                <c:pt idx="593">
                  <c:v>9</c:v>
                </c:pt>
                <c:pt idx="594">
                  <c:v>7.2</c:v>
                </c:pt>
                <c:pt idx="595">
                  <c:v>10.1</c:v>
                </c:pt>
                <c:pt idx="596">
                  <c:v>13.7</c:v>
                </c:pt>
                <c:pt idx="597">
                  <c:v>12.6</c:v>
                </c:pt>
                <c:pt idx="598">
                  <c:v>13.3</c:v>
                </c:pt>
                <c:pt idx="599">
                  <c:v>10.4</c:v>
                </c:pt>
                <c:pt idx="600">
                  <c:v>11.2</c:v>
                </c:pt>
                <c:pt idx="601">
                  <c:v>6.8</c:v>
                </c:pt>
                <c:pt idx="602">
                  <c:v>7.2</c:v>
                </c:pt>
                <c:pt idx="603">
                  <c:v>5.4</c:v>
                </c:pt>
                <c:pt idx="604">
                  <c:v>9.4</c:v>
                </c:pt>
                <c:pt idx="605">
                  <c:v>10.1</c:v>
                </c:pt>
                <c:pt idx="606">
                  <c:v>8.6</c:v>
                </c:pt>
                <c:pt idx="607">
                  <c:v>15.5</c:v>
                </c:pt>
                <c:pt idx="608">
                  <c:v>8.3000000000000007</c:v>
                </c:pt>
                <c:pt idx="609">
                  <c:v>9</c:v>
                </c:pt>
                <c:pt idx="610">
                  <c:v>10.4</c:v>
                </c:pt>
                <c:pt idx="611">
                  <c:v>7.6</c:v>
                </c:pt>
                <c:pt idx="612">
                  <c:v>8.3000000000000007</c:v>
                </c:pt>
                <c:pt idx="613">
                  <c:v>10.1</c:v>
                </c:pt>
                <c:pt idx="614">
                  <c:v>11.5</c:v>
                </c:pt>
                <c:pt idx="615">
                  <c:v>9</c:v>
                </c:pt>
                <c:pt idx="616">
                  <c:v>6.8</c:v>
                </c:pt>
                <c:pt idx="617">
                  <c:v>8.6</c:v>
                </c:pt>
                <c:pt idx="618">
                  <c:v>14.4</c:v>
                </c:pt>
                <c:pt idx="619">
                  <c:v>11.9</c:v>
                </c:pt>
                <c:pt idx="620">
                  <c:v>7.2</c:v>
                </c:pt>
                <c:pt idx="621">
                  <c:v>9</c:v>
                </c:pt>
                <c:pt idx="622">
                  <c:v>6.1</c:v>
                </c:pt>
                <c:pt idx="623">
                  <c:v>15.1</c:v>
                </c:pt>
                <c:pt idx="624">
                  <c:v>10.1</c:v>
                </c:pt>
                <c:pt idx="625">
                  <c:v>5.4</c:v>
                </c:pt>
                <c:pt idx="626">
                  <c:v>6.8</c:v>
                </c:pt>
                <c:pt idx="627">
                  <c:v>10.1</c:v>
                </c:pt>
                <c:pt idx="628">
                  <c:v>16.600000000000001</c:v>
                </c:pt>
                <c:pt idx="629">
                  <c:v>12.6</c:v>
                </c:pt>
                <c:pt idx="630">
                  <c:v>10.1</c:v>
                </c:pt>
                <c:pt idx="631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-2.6999999999999997</c:v>
                </c:pt>
                <c:pt idx="465">
                  <c:v>-2.6999999999999997</c:v>
                </c:pt>
                <c:pt idx="466">
                  <c:v>-2.6999999999999997</c:v>
                </c:pt>
                <c:pt idx="467">
                  <c:v>-2.6999999999999997</c:v>
                </c:pt>
                <c:pt idx="468">
                  <c:v>-2.6999999999999997</c:v>
                </c:pt>
                <c:pt idx="469">
                  <c:v>-2.6999999999999997</c:v>
                </c:pt>
                <c:pt idx="470">
                  <c:v>-2.6999999999999997</c:v>
                </c:pt>
                <c:pt idx="471">
                  <c:v>-2.6999999999999997</c:v>
                </c:pt>
                <c:pt idx="472">
                  <c:v>-2.6999999999999997</c:v>
                </c:pt>
                <c:pt idx="473">
                  <c:v>-2.6999999999999997</c:v>
                </c:pt>
                <c:pt idx="474">
                  <c:v>-2.6999999999999997</c:v>
                </c:pt>
                <c:pt idx="475">
                  <c:v>-2.6999999999999997</c:v>
                </c:pt>
                <c:pt idx="476">
                  <c:v>-2.6999999999999997</c:v>
                </c:pt>
                <c:pt idx="477">
                  <c:v>-2.6999999999999997</c:v>
                </c:pt>
                <c:pt idx="478">
                  <c:v>-2.6999999999999997</c:v>
                </c:pt>
                <c:pt idx="479">
                  <c:v>-2.6999999999999997</c:v>
                </c:pt>
                <c:pt idx="480">
                  <c:v>-2.6999999999999997</c:v>
                </c:pt>
                <c:pt idx="481">
                  <c:v>-2.6999999999999997</c:v>
                </c:pt>
                <c:pt idx="482">
                  <c:v>-2.6999999999999997</c:v>
                </c:pt>
                <c:pt idx="483">
                  <c:v>-2.6999999999999997</c:v>
                </c:pt>
                <c:pt idx="484">
                  <c:v>-2.6999999999999997</c:v>
                </c:pt>
                <c:pt idx="485">
                  <c:v>-2.6999999999999997</c:v>
                </c:pt>
                <c:pt idx="486">
                  <c:v>-2.6999999999999997</c:v>
                </c:pt>
                <c:pt idx="487">
                  <c:v>-2.6999999999999997</c:v>
                </c:pt>
                <c:pt idx="488">
                  <c:v>-2.6999999999999997</c:v>
                </c:pt>
                <c:pt idx="489">
                  <c:v>-2.6999999999999997</c:v>
                </c:pt>
                <c:pt idx="490">
                  <c:v>-2.6999999999999997</c:v>
                </c:pt>
                <c:pt idx="491">
                  <c:v>-2.6999999999999997</c:v>
                </c:pt>
                <c:pt idx="492">
                  <c:v>-2.6999999999999997</c:v>
                </c:pt>
                <c:pt idx="493">
                  <c:v>-2.6999999999999997</c:v>
                </c:pt>
                <c:pt idx="494">
                  <c:v>-2.6999999999999997</c:v>
                </c:pt>
                <c:pt idx="495">
                  <c:v>-2.6999999999999997</c:v>
                </c:pt>
                <c:pt idx="496">
                  <c:v>-2.6999999999999997</c:v>
                </c:pt>
                <c:pt idx="497">
                  <c:v>-2.6999999999999997</c:v>
                </c:pt>
                <c:pt idx="498">
                  <c:v>-2.6999999999999997</c:v>
                </c:pt>
                <c:pt idx="499">
                  <c:v>-2.6999999999999997</c:v>
                </c:pt>
                <c:pt idx="500">
                  <c:v>-2.6999999999999997</c:v>
                </c:pt>
                <c:pt idx="501">
                  <c:v>-10.399999999999999</c:v>
                </c:pt>
                <c:pt idx="502">
                  <c:v>0.10000000000000053</c:v>
                </c:pt>
                <c:pt idx="503">
                  <c:v>0.10000000000000053</c:v>
                </c:pt>
                <c:pt idx="504">
                  <c:v>0.10000000000000053</c:v>
                </c:pt>
                <c:pt idx="505">
                  <c:v>0.10000000000000053</c:v>
                </c:pt>
                <c:pt idx="506">
                  <c:v>0.10000000000000053</c:v>
                </c:pt>
                <c:pt idx="507">
                  <c:v>0.10000000000000053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-0.10000000000000053</c:v>
                </c:pt>
                <c:pt idx="513">
                  <c:v>0</c:v>
                </c:pt>
                <c:pt idx="514">
                  <c:v>0</c:v>
                </c:pt>
                <c:pt idx="515">
                  <c:v>-9.9999999999999645E-2</c:v>
                </c:pt>
                <c:pt idx="516">
                  <c:v>0</c:v>
                </c:pt>
                <c:pt idx="517">
                  <c:v>0</c:v>
                </c:pt>
                <c:pt idx="518">
                  <c:v>0.10000000000000053</c:v>
                </c:pt>
                <c:pt idx="519">
                  <c:v>0.10000000000000053</c:v>
                </c:pt>
                <c:pt idx="520">
                  <c:v>0.20000000000000018</c:v>
                </c:pt>
                <c:pt idx="521">
                  <c:v>0.20000000000000018</c:v>
                </c:pt>
                <c:pt idx="522">
                  <c:v>0.29999999999999982</c:v>
                </c:pt>
                <c:pt idx="523">
                  <c:v>0.19999999999999929</c:v>
                </c:pt>
                <c:pt idx="524">
                  <c:v>-10.399999999999999</c:v>
                </c:pt>
                <c:pt idx="525">
                  <c:v>0.10000000000000053</c:v>
                </c:pt>
                <c:pt idx="526">
                  <c:v>0.10000000000000053</c:v>
                </c:pt>
                <c:pt idx="527">
                  <c:v>0.10000000000000053</c:v>
                </c:pt>
                <c:pt idx="528">
                  <c:v>0.10000000000000053</c:v>
                </c:pt>
                <c:pt idx="529">
                  <c:v>0.10000000000000053</c:v>
                </c:pt>
                <c:pt idx="530">
                  <c:v>0.10000000000000053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-0.10000000000000053</c:v>
                </c:pt>
                <c:pt idx="536">
                  <c:v>0</c:v>
                </c:pt>
                <c:pt idx="537">
                  <c:v>0</c:v>
                </c:pt>
                <c:pt idx="538">
                  <c:v>-9.9999999999999645E-2</c:v>
                </c:pt>
                <c:pt idx="539">
                  <c:v>0</c:v>
                </c:pt>
                <c:pt idx="540">
                  <c:v>0</c:v>
                </c:pt>
                <c:pt idx="541">
                  <c:v>0.10000000000000053</c:v>
                </c:pt>
                <c:pt idx="542">
                  <c:v>0.10000000000000053</c:v>
                </c:pt>
                <c:pt idx="543">
                  <c:v>0.20000000000000018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0.19999999999999929</c:v>
                </c:pt>
                <c:pt idx="547">
                  <c:v>-10.399999999999999</c:v>
                </c:pt>
                <c:pt idx="548">
                  <c:v>0.10000000000000053</c:v>
                </c:pt>
                <c:pt idx="549">
                  <c:v>0.10000000000000053</c:v>
                </c:pt>
                <c:pt idx="550">
                  <c:v>0.10000000000000053</c:v>
                </c:pt>
                <c:pt idx="551">
                  <c:v>0.10000000000000053</c:v>
                </c:pt>
                <c:pt idx="552">
                  <c:v>0.10000000000000053</c:v>
                </c:pt>
                <c:pt idx="553">
                  <c:v>0.10000000000000053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-0.10000000000000053</c:v>
                </c:pt>
                <c:pt idx="559">
                  <c:v>0</c:v>
                </c:pt>
                <c:pt idx="560">
                  <c:v>0</c:v>
                </c:pt>
                <c:pt idx="561">
                  <c:v>-9.9999999999999645E-2</c:v>
                </c:pt>
                <c:pt idx="562">
                  <c:v>0</c:v>
                </c:pt>
                <c:pt idx="563">
                  <c:v>0</c:v>
                </c:pt>
                <c:pt idx="564">
                  <c:v>0.10000000000000053</c:v>
                </c:pt>
                <c:pt idx="565">
                  <c:v>0.10000000000000053</c:v>
                </c:pt>
                <c:pt idx="566">
                  <c:v>0.20000000000000018</c:v>
                </c:pt>
                <c:pt idx="567">
                  <c:v>0.20000000000000018</c:v>
                </c:pt>
                <c:pt idx="568">
                  <c:v>0.29999999999999982</c:v>
                </c:pt>
                <c:pt idx="569">
                  <c:v>0.19999999999999929</c:v>
                </c:pt>
                <c:pt idx="570">
                  <c:v>-10.399999999999999</c:v>
                </c:pt>
                <c:pt idx="571">
                  <c:v>0.10000000000000053</c:v>
                </c:pt>
                <c:pt idx="572">
                  <c:v>0.10000000000000053</c:v>
                </c:pt>
                <c:pt idx="573">
                  <c:v>0.10000000000000053</c:v>
                </c:pt>
                <c:pt idx="574">
                  <c:v>0.10000000000000053</c:v>
                </c:pt>
                <c:pt idx="575">
                  <c:v>0.10000000000000053</c:v>
                </c:pt>
                <c:pt idx="576">
                  <c:v>0.10000000000000053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-0.10000000000000053</c:v>
                </c:pt>
                <c:pt idx="582">
                  <c:v>0</c:v>
                </c:pt>
                <c:pt idx="583">
                  <c:v>0</c:v>
                </c:pt>
                <c:pt idx="584">
                  <c:v>-9.9999999999999645E-2</c:v>
                </c:pt>
                <c:pt idx="585">
                  <c:v>0</c:v>
                </c:pt>
                <c:pt idx="586">
                  <c:v>0</c:v>
                </c:pt>
                <c:pt idx="587">
                  <c:v>0.10000000000000053</c:v>
                </c:pt>
                <c:pt idx="588">
                  <c:v>0.10000000000000053</c:v>
                </c:pt>
                <c:pt idx="589">
                  <c:v>0.20000000000000018</c:v>
                </c:pt>
                <c:pt idx="590">
                  <c:v>0.20000000000000018</c:v>
                </c:pt>
                <c:pt idx="591">
                  <c:v>0.29999999999999982</c:v>
                </c:pt>
                <c:pt idx="592">
                  <c:v>0.19999999999999929</c:v>
                </c:pt>
                <c:pt idx="593">
                  <c:v>0.29999999999999982</c:v>
                </c:pt>
                <c:pt idx="594">
                  <c:v>-10.399999999999999</c:v>
                </c:pt>
                <c:pt idx="595">
                  <c:v>0.10000000000000053</c:v>
                </c:pt>
                <c:pt idx="596">
                  <c:v>0.10000000000000053</c:v>
                </c:pt>
                <c:pt idx="597">
                  <c:v>0.10000000000000053</c:v>
                </c:pt>
                <c:pt idx="598">
                  <c:v>0.10000000000000053</c:v>
                </c:pt>
                <c:pt idx="599">
                  <c:v>0.10000000000000053</c:v>
                </c:pt>
                <c:pt idx="600">
                  <c:v>0.10000000000000053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-0.10000000000000053</c:v>
                </c:pt>
                <c:pt idx="606">
                  <c:v>0</c:v>
                </c:pt>
                <c:pt idx="607">
                  <c:v>0</c:v>
                </c:pt>
                <c:pt idx="608">
                  <c:v>-9.9999999999999645E-2</c:v>
                </c:pt>
                <c:pt idx="609">
                  <c:v>0</c:v>
                </c:pt>
                <c:pt idx="610">
                  <c:v>0</c:v>
                </c:pt>
                <c:pt idx="611">
                  <c:v>0.10000000000000053</c:v>
                </c:pt>
                <c:pt idx="612">
                  <c:v>0.10000000000000053</c:v>
                </c:pt>
                <c:pt idx="613">
                  <c:v>0.20000000000000018</c:v>
                </c:pt>
                <c:pt idx="614">
                  <c:v>0.20000000000000018</c:v>
                </c:pt>
                <c:pt idx="615">
                  <c:v>0.29999999999999982</c:v>
                </c:pt>
                <c:pt idx="616">
                  <c:v>0.19999999999999929</c:v>
                </c:pt>
                <c:pt idx="617">
                  <c:v>0.29999999999999982</c:v>
                </c:pt>
                <c:pt idx="618">
                  <c:v>0.29999999999999982</c:v>
                </c:pt>
                <c:pt idx="619">
                  <c:v>0.40000000000000036</c:v>
                </c:pt>
                <c:pt idx="620">
                  <c:v>0.40000000000000036</c:v>
                </c:pt>
                <c:pt idx="621">
                  <c:v>0.5</c:v>
                </c:pt>
                <c:pt idx="622">
                  <c:v>0.39999999999999947</c:v>
                </c:pt>
                <c:pt idx="623">
                  <c:v>0.39999999999999947</c:v>
                </c:pt>
                <c:pt idx="624">
                  <c:v>0.39999999999999947</c:v>
                </c:pt>
                <c:pt idx="625">
                  <c:v>0.40000000000000036</c:v>
                </c:pt>
                <c:pt idx="626">
                  <c:v>0.40000000000000036</c:v>
                </c:pt>
                <c:pt idx="627">
                  <c:v>0.30000000000000071</c:v>
                </c:pt>
                <c:pt idx="628">
                  <c:v>0.40000000000000036</c:v>
                </c:pt>
                <c:pt idx="629">
                  <c:v>0.40000000000000036</c:v>
                </c:pt>
                <c:pt idx="630">
                  <c:v>0.5</c:v>
                </c:pt>
                <c:pt idx="631">
                  <c:v>0.5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8230</c:v>
                </c:pt>
                <c:pt idx="502">
                  <c:v>8230</c:v>
                </c:pt>
                <c:pt idx="503">
                  <c:v>8330</c:v>
                </c:pt>
                <c:pt idx="504">
                  <c:v>8510</c:v>
                </c:pt>
                <c:pt idx="505">
                  <c:v>8740</c:v>
                </c:pt>
                <c:pt idx="506">
                  <c:v>9020</c:v>
                </c:pt>
                <c:pt idx="507">
                  <c:v>9380</c:v>
                </c:pt>
                <c:pt idx="508">
                  <c:v>9790</c:v>
                </c:pt>
                <c:pt idx="509">
                  <c:v>10190</c:v>
                </c:pt>
                <c:pt idx="510">
                  <c:v>10600</c:v>
                </c:pt>
                <c:pt idx="511">
                  <c:v>10910</c:v>
                </c:pt>
                <c:pt idx="512">
                  <c:v>11220</c:v>
                </c:pt>
                <c:pt idx="513">
                  <c:v>11370</c:v>
                </c:pt>
                <c:pt idx="514">
                  <c:v>11440</c:v>
                </c:pt>
                <c:pt idx="515">
                  <c:v>11400</c:v>
                </c:pt>
                <c:pt idx="516">
                  <c:v>11350</c:v>
                </c:pt>
                <c:pt idx="517">
                  <c:v>11290</c:v>
                </c:pt>
                <c:pt idx="518">
                  <c:v>11250</c:v>
                </c:pt>
                <c:pt idx="519">
                  <c:v>11250</c:v>
                </c:pt>
                <c:pt idx="520">
                  <c:v>11330</c:v>
                </c:pt>
                <c:pt idx="521">
                  <c:v>11320</c:v>
                </c:pt>
                <c:pt idx="522">
                  <c:v>11290</c:v>
                </c:pt>
                <c:pt idx="523">
                  <c:v>11370</c:v>
                </c:pt>
                <c:pt idx="524">
                  <c:v>8230</c:v>
                </c:pt>
                <c:pt idx="525">
                  <c:v>8230</c:v>
                </c:pt>
                <c:pt idx="526">
                  <c:v>8330</c:v>
                </c:pt>
                <c:pt idx="527">
                  <c:v>8510</c:v>
                </c:pt>
                <c:pt idx="528">
                  <c:v>8740</c:v>
                </c:pt>
                <c:pt idx="529">
                  <c:v>9020</c:v>
                </c:pt>
                <c:pt idx="530">
                  <c:v>9380</c:v>
                </c:pt>
                <c:pt idx="531">
                  <c:v>9790</c:v>
                </c:pt>
                <c:pt idx="532">
                  <c:v>10190</c:v>
                </c:pt>
                <c:pt idx="533">
                  <c:v>10600</c:v>
                </c:pt>
                <c:pt idx="534">
                  <c:v>10910</c:v>
                </c:pt>
                <c:pt idx="535">
                  <c:v>11220</c:v>
                </c:pt>
                <c:pt idx="536">
                  <c:v>11370</c:v>
                </c:pt>
                <c:pt idx="537">
                  <c:v>11440</c:v>
                </c:pt>
                <c:pt idx="538">
                  <c:v>11400</c:v>
                </c:pt>
                <c:pt idx="539">
                  <c:v>11350</c:v>
                </c:pt>
                <c:pt idx="540">
                  <c:v>11290</c:v>
                </c:pt>
                <c:pt idx="541">
                  <c:v>11250</c:v>
                </c:pt>
                <c:pt idx="542">
                  <c:v>11250</c:v>
                </c:pt>
                <c:pt idx="543">
                  <c:v>11330</c:v>
                </c:pt>
                <c:pt idx="544">
                  <c:v>11320</c:v>
                </c:pt>
                <c:pt idx="545">
                  <c:v>11290</c:v>
                </c:pt>
                <c:pt idx="546">
                  <c:v>11370</c:v>
                </c:pt>
                <c:pt idx="547">
                  <c:v>8230</c:v>
                </c:pt>
                <c:pt idx="548">
                  <c:v>8230</c:v>
                </c:pt>
                <c:pt idx="549">
                  <c:v>8330</c:v>
                </c:pt>
                <c:pt idx="550">
                  <c:v>8510</c:v>
                </c:pt>
                <c:pt idx="551">
                  <c:v>8740</c:v>
                </c:pt>
                <c:pt idx="552">
                  <c:v>9020</c:v>
                </c:pt>
                <c:pt idx="553">
                  <c:v>9380</c:v>
                </c:pt>
                <c:pt idx="554">
                  <c:v>9790</c:v>
                </c:pt>
                <c:pt idx="555">
                  <c:v>10190</c:v>
                </c:pt>
                <c:pt idx="556">
                  <c:v>10600</c:v>
                </c:pt>
                <c:pt idx="557">
                  <c:v>10910</c:v>
                </c:pt>
                <c:pt idx="558">
                  <c:v>11220</c:v>
                </c:pt>
                <c:pt idx="559">
                  <c:v>11370</c:v>
                </c:pt>
                <c:pt idx="560">
                  <c:v>11440</c:v>
                </c:pt>
                <c:pt idx="561">
                  <c:v>11400</c:v>
                </c:pt>
                <c:pt idx="562">
                  <c:v>11350</c:v>
                </c:pt>
                <c:pt idx="563">
                  <c:v>11290</c:v>
                </c:pt>
                <c:pt idx="564">
                  <c:v>11250</c:v>
                </c:pt>
                <c:pt idx="565">
                  <c:v>11250</c:v>
                </c:pt>
                <c:pt idx="566">
                  <c:v>11330</c:v>
                </c:pt>
                <c:pt idx="567">
                  <c:v>11320</c:v>
                </c:pt>
                <c:pt idx="568">
                  <c:v>11290</c:v>
                </c:pt>
                <c:pt idx="569">
                  <c:v>11370</c:v>
                </c:pt>
                <c:pt idx="570">
                  <c:v>8230</c:v>
                </c:pt>
                <c:pt idx="571">
                  <c:v>8230</c:v>
                </c:pt>
                <c:pt idx="572">
                  <c:v>8330</c:v>
                </c:pt>
                <c:pt idx="573">
                  <c:v>8510</c:v>
                </c:pt>
                <c:pt idx="574">
                  <c:v>8740</c:v>
                </c:pt>
                <c:pt idx="575">
                  <c:v>9020</c:v>
                </c:pt>
                <c:pt idx="576">
                  <c:v>9380</c:v>
                </c:pt>
                <c:pt idx="577">
                  <c:v>9790</c:v>
                </c:pt>
                <c:pt idx="578">
                  <c:v>10190</c:v>
                </c:pt>
                <c:pt idx="579">
                  <c:v>10600</c:v>
                </c:pt>
                <c:pt idx="580">
                  <c:v>10910</c:v>
                </c:pt>
                <c:pt idx="581">
                  <c:v>11220</c:v>
                </c:pt>
                <c:pt idx="582">
                  <c:v>11370</c:v>
                </c:pt>
                <c:pt idx="583">
                  <c:v>11440</c:v>
                </c:pt>
                <c:pt idx="584">
                  <c:v>11400</c:v>
                </c:pt>
                <c:pt idx="585">
                  <c:v>11350</c:v>
                </c:pt>
                <c:pt idx="586">
                  <c:v>11290</c:v>
                </c:pt>
                <c:pt idx="587">
                  <c:v>11250</c:v>
                </c:pt>
                <c:pt idx="588">
                  <c:v>11250</c:v>
                </c:pt>
                <c:pt idx="589">
                  <c:v>11330</c:v>
                </c:pt>
                <c:pt idx="590">
                  <c:v>11320</c:v>
                </c:pt>
                <c:pt idx="591">
                  <c:v>11290</c:v>
                </c:pt>
                <c:pt idx="592">
                  <c:v>11370</c:v>
                </c:pt>
                <c:pt idx="593">
                  <c:v>11290</c:v>
                </c:pt>
                <c:pt idx="594">
                  <c:v>8230</c:v>
                </c:pt>
                <c:pt idx="595">
                  <c:v>8230</c:v>
                </c:pt>
                <c:pt idx="596">
                  <c:v>8330</c:v>
                </c:pt>
                <c:pt idx="597">
                  <c:v>8510</c:v>
                </c:pt>
                <c:pt idx="598">
                  <c:v>8740</c:v>
                </c:pt>
                <c:pt idx="599">
                  <c:v>9020</c:v>
                </c:pt>
                <c:pt idx="600">
                  <c:v>9380</c:v>
                </c:pt>
                <c:pt idx="601">
                  <c:v>9790</c:v>
                </c:pt>
                <c:pt idx="602">
                  <c:v>10190</c:v>
                </c:pt>
                <c:pt idx="603">
                  <c:v>10600</c:v>
                </c:pt>
                <c:pt idx="604">
                  <c:v>10910</c:v>
                </c:pt>
                <c:pt idx="605">
                  <c:v>11220</c:v>
                </c:pt>
                <c:pt idx="606">
                  <c:v>11370</c:v>
                </c:pt>
                <c:pt idx="607">
                  <c:v>11440</c:v>
                </c:pt>
                <c:pt idx="608">
                  <c:v>11400</c:v>
                </c:pt>
                <c:pt idx="609">
                  <c:v>11350</c:v>
                </c:pt>
                <c:pt idx="610">
                  <c:v>11290</c:v>
                </c:pt>
                <c:pt idx="611">
                  <c:v>11250</c:v>
                </c:pt>
                <c:pt idx="612">
                  <c:v>11250</c:v>
                </c:pt>
                <c:pt idx="613">
                  <c:v>11330</c:v>
                </c:pt>
                <c:pt idx="614">
                  <c:v>11320</c:v>
                </c:pt>
                <c:pt idx="615">
                  <c:v>11290</c:v>
                </c:pt>
                <c:pt idx="616">
                  <c:v>11370</c:v>
                </c:pt>
                <c:pt idx="617">
                  <c:v>11530</c:v>
                </c:pt>
                <c:pt idx="618">
                  <c:v>11710</c:v>
                </c:pt>
                <c:pt idx="619">
                  <c:v>11840</c:v>
                </c:pt>
                <c:pt idx="620">
                  <c:v>12070</c:v>
                </c:pt>
                <c:pt idx="621">
                  <c:v>12370</c:v>
                </c:pt>
                <c:pt idx="622">
                  <c:v>12610</c:v>
                </c:pt>
                <c:pt idx="623">
                  <c:v>12860</c:v>
                </c:pt>
                <c:pt idx="624">
                  <c:v>12950</c:v>
                </c:pt>
                <c:pt idx="625">
                  <c:v>13220</c:v>
                </c:pt>
                <c:pt idx="626">
                  <c:v>13130</c:v>
                </c:pt>
                <c:pt idx="627">
                  <c:v>13190</c:v>
                </c:pt>
                <c:pt idx="628">
                  <c:v>13390</c:v>
                </c:pt>
                <c:pt idx="629">
                  <c:v>13470</c:v>
                </c:pt>
                <c:pt idx="630">
                  <c:v>13500</c:v>
                </c:pt>
                <c:pt idx="631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 hidden="1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empérature maxi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novembre 2025 à 10:44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25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2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-1.2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130 h 11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-1.2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0.0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95251</xdr:colOff>
      <xdr:row>18</xdr:row>
      <xdr:rowOff>57150</xdr:rowOff>
    </xdr:from>
    <xdr:to>
      <xdr:col>6</xdr:col>
      <xdr:colOff>122230</xdr:colOff>
      <xdr:row>26</xdr:row>
      <xdr:rowOff>43050</xdr:rowOff>
    </xdr:to>
    <xdr:pic>
      <xdr:nvPicPr>
        <xdr:cNvPr id="3256" name="Image 3255">
          <a:extLst>
            <a:ext uri="{FF2B5EF4-FFF2-40B4-BE49-F238E27FC236}">
              <a16:creationId xmlns:a16="http://schemas.microsoft.com/office/drawing/2014/main" id="{91FF34D7-C946-50C3-866F-F042BF595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57226" y="3505200"/>
          <a:ext cx="297972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C$3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130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10:44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C$3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603" sqref="W60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5.2777777777777778E-2</v>
      </c>
      <c r="AI3" s="151">
        <f>Novembre_2025!BA5</f>
        <v>5.4243055555555557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76</v>
      </c>
      <c r="AI4" s="133">
        <f>$W$1450/60/24</f>
        <v>5.2777777777777778E-2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5.0999999999999996</v>
      </c>
      <c r="I5" s="125"/>
      <c r="J5" s="124">
        <f>VLOOKUP($H5,$B$9:$R$1448,17,0)</f>
        <v>0.43472222222222223</v>
      </c>
      <c r="K5" s="91">
        <f>MAX($G$9:$G$1448)</f>
        <v>16.600000000000001</v>
      </c>
      <c r="L5" s="107"/>
      <c r="M5" s="123">
        <f>VLOOKUP($K5,$G$9:$R$1448,12,0)</f>
        <v>0.43541666666666667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5.2777777777777778E-2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16.600000000000001</v>
      </c>
      <c r="L7" s="90"/>
      <c r="M7" s="89">
        <f>VLOOKUP($K5,$G$9:$R$1448,12,0)</f>
        <v>0.43541666666666667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1" t="s">
        <v>29</v>
      </c>
      <c r="AG10" s="582"/>
      <c r="AH10" s="582"/>
      <c r="AI10" s="582"/>
      <c r="AJ10" s="58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8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-3.1</v>
      </c>
      <c r="C473" s="2">
        <v>92</v>
      </c>
      <c r="D473" s="2">
        <v>-4.2</v>
      </c>
      <c r="E473" s="2">
        <v>-3.1</v>
      </c>
      <c r="F473" s="2">
        <v>2.2000000000000002</v>
      </c>
      <c r="G473" s="2">
        <v>2.5</v>
      </c>
      <c r="H473" s="2">
        <v>1028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-4.4000000000000004</v>
      </c>
      <c r="Q473">
        <v>-3.8</v>
      </c>
      <c r="R473" s="5">
        <v>0.32222222222222202</v>
      </c>
      <c r="T473" s="13">
        <f t="shared" si="13"/>
        <v>-3.8</v>
      </c>
      <c r="U473" s="13">
        <f t="shared" si="14"/>
        <v>-2.6999999999999997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-3.1</v>
      </c>
      <c r="C474" s="2">
        <v>91</v>
      </c>
      <c r="D474" s="2">
        <v>-4.3</v>
      </c>
      <c r="E474" s="2">
        <v>-3.1</v>
      </c>
      <c r="F474" s="2">
        <v>1.8</v>
      </c>
      <c r="G474" s="2">
        <v>2.9</v>
      </c>
      <c r="H474" s="2">
        <v>1028.0999999999999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-4.3</v>
      </c>
      <c r="Q474">
        <v>-3.8</v>
      </c>
      <c r="R474" s="5">
        <v>0.32291666666666702</v>
      </c>
      <c r="T474" s="13">
        <f t="shared" si="13"/>
        <v>-3.8</v>
      </c>
      <c r="U474" s="13">
        <f t="shared" si="14"/>
        <v>-2.6999999999999997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-3.1</v>
      </c>
      <c r="C475" s="2">
        <v>91</v>
      </c>
      <c r="D475" s="2">
        <v>-4.3</v>
      </c>
      <c r="E475" s="2">
        <v>-3.1</v>
      </c>
      <c r="F475" s="2">
        <v>0</v>
      </c>
      <c r="G475" s="2">
        <v>2.2000000000000002</v>
      </c>
      <c r="H475" s="2">
        <v>1028.0999999999999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-4.4000000000000004</v>
      </c>
      <c r="Q475">
        <v>-3.8</v>
      </c>
      <c r="R475" s="5">
        <v>0.32361111111111102</v>
      </c>
      <c r="T475" s="13">
        <f t="shared" si="13"/>
        <v>-3.8</v>
      </c>
      <c r="U475" s="13">
        <f t="shared" si="14"/>
        <v>-2.6999999999999997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L475" s="15"/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-3.1</v>
      </c>
      <c r="C476" s="2">
        <v>91</v>
      </c>
      <c r="D476" s="2">
        <v>-4.3</v>
      </c>
      <c r="E476" s="2">
        <v>-3.1</v>
      </c>
      <c r="F476" s="2">
        <v>0</v>
      </c>
      <c r="G476" s="2">
        <v>1.8</v>
      </c>
      <c r="H476" s="2">
        <v>1027.9000000000001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-4.4000000000000004</v>
      </c>
      <c r="Q476">
        <v>-3.8</v>
      </c>
      <c r="R476" s="5">
        <v>0.32430555555555601</v>
      </c>
      <c r="T476" s="13">
        <f t="shared" si="13"/>
        <v>-3.8</v>
      </c>
      <c r="U476" s="13">
        <f t="shared" si="14"/>
        <v>-2.6999999999999997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-3.1</v>
      </c>
      <c r="C477" s="2">
        <v>91</v>
      </c>
      <c r="D477" s="2">
        <v>-4.3</v>
      </c>
      <c r="E477" s="2">
        <v>-3.1</v>
      </c>
      <c r="F477" s="2">
        <v>0</v>
      </c>
      <c r="G477" s="2">
        <v>0</v>
      </c>
      <c r="H477" s="2">
        <v>1028.0999999999999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-4.4000000000000004</v>
      </c>
      <c r="Q477">
        <v>-3.8</v>
      </c>
      <c r="R477" s="5">
        <v>0.32500000000000001</v>
      </c>
      <c r="T477" s="13">
        <f t="shared" si="13"/>
        <v>-3.8</v>
      </c>
      <c r="U477" s="13">
        <f t="shared" si="14"/>
        <v>-2.6999999999999997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-3.1</v>
      </c>
      <c r="C478" s="2">
        <v>92</v>
      </c>
      <c r="D478" s="2">
        <v>-4.2</v>
      </c>
      <c r="E478" s="2">
        <v>-3.1</v>
      </c>
      <c r="F478" s="2">
        <v>1.8</v>
      </c>
      <c r="G478" s="2">
        <v>1.8</v>
      </c>
      <c r="H478" s="2">
        <v>1027.9000000000001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-4.4000000000000004</v>
      </c>
      <c r="Q478">
        <v>-3.8</v>
      </c>
      <c r="R478" s="5">
        <v>0.32569444444444401</v>
      </c>
      <c r="T478" s="13">
        <f t="shared" si="13"/>
        <v>-3.8</v>
      </c>
      <c r="U478" s="13">
        <f t="shared" si="14"/>
        <v>-2.6999999999999997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-3.1</v>
      </c>
      <c r="C479" s="2">
        <v>92</v>
      </c>
      <c r="D479" s="2">
        <v>-4.2</v>
      </c>
      <c r="E479" s="2">
        <v>-3.1</v>
      </c>
      <c r="F479" s="2">
        <v>0</v>
      </c>
      <c r="G479" s="2">
        <v>2.5</v>
      </c>
      <c r="H479" s="2">
        <v>1028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-4.4000000000000004</v>
      </c>
      <c r="Q479">
        <v>-3.8</v>
      </c>
      <c r="R479" s="5">
        <v>0.32638888888888901</v>
      </c>
      <c r="T479" s="13">
        <f t="shared" si="13"/>
        <v>-3.8</v>
      </c>
      <c r="U479" s="13">
        <f t="shared" si="14"/>
        <v>-2.6999999999999997</v>
      </c>
      <c r="V479" s="12" t="str">
        <f t="shared" si="12"/>
        <v/>
      </c>
      <c r="W479" s="11"/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-3.1</v>
      </c>
      <c r="C480" s="2">
        <v>92</v>
      </c>
      <c r="D480" s="2">
        <v>-4.2</v>
      </c>
      <c r="E480" s="2">
        <v>-3.1</v>
      </c>
      <c r="F480" s="2">
        <v>2.2000000000000002</v>
      </c>
      <c r="G480" s="2">
        <v>2.5</v>
      </c>
      <c r="H480" s="2">
        <v>1028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-4.4000000000000004</v>
      </c>
      <c r="Q480">
        <v>-3.8</v>
      </c>
      <c r="R480" s="5">
        <v>0.327083333333333</v>
      </c>
      <c r="T480" s="13">
        <f t="shared" si="13"/>
        <v>-3.8</v>
      </c>
      <c r="U480" s="13">
        <f t="shared" si="14"/>
        <v>-2.6999999999999997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-3.1</v>
      </c>
      <c r="C481" s="2">
        <v>91</v>
      </c>
      <c r="D481" s="2">
        <v>-4.3</v>
      </c>
      <c r="E481" s="2">
        <v>-3.1</v>
      </c>
      <c r="F481" s="2">
        <v>1.8</v>
      </c>
      <c r="G481" s="2">
        <v>2.9</v>
      </c>
      <c r="H481" s="2">
        <v>1028.0999999999999</v>
      </c>
      <c r="I481" s="2">
        <v>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-4.3</v>
      </c>
      <c r="Q481">
        <v>-3.8</v>
      </c>
      <c r="R481" s="5">
        <v>0.32708333333333334</v>
      </c>
      <c r="T481" s="13">
        <f t="shared" si="13"/>
        <v>-3.8</v>
      </c>
      <c r="U481" s="13">
        <f t="shared" si="14"/>
        <v>-2.6999999999999997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-3.1</v>
      </c>
      <c r="C482" s="2">
        <v>91</v>
      </c>
      <c r="D482" s="2">
        <v>-4.3</v>
      </c>
      <c r="E482" s="2">
        <v>-3.1</v>
      </c>
      <c r="F482" s="2">
        <v>0</v>
      </c>
      <c r="G482" s="2">
        <v>2.2000000000000002</v>
      </c>
      <c r="H482" s="2">
        <v>1028.0999999999999</v>
      </c>
      <c r="I482" s="2">
        <v>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-4.4000000000000004</v>
      </c>
      <c r="Q482">
        <v>-3.8</v>
      </c>
      <c r="R482" s="5">
        <v>0.32777777777777778</v>
      </c>
      <c r="T482" s="13">
        <f t="shared" si="13"/>
        <v>-3.8</v>
      </c>
      <c r="U482" s="13">
        <f t="shared" si="14"/>
        <v>-2.6999999999999997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-3.1</v>
      </c>
      <c r="C483" s="2">
        <v>91</v>
      </c>
      <c r="D483" s="2">
        <v>-4.3</v>
      </c>
      <c r="E483" s="2">
        <v>-3.1</v>
      </c>
      <c r="F483" s="2">
        <v>0</v>
      </c>
      <c r="G483" s="2">
        <v>1.8</v>
      </c>
      <c r="H483" s="2">
        <v>1027.9000000000001</v>
      </c>
      <c r="I483" s="2">
        <v>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-4.4000000000000004</v>
      </c>
      <c r="Q483">
        <v>-3.8</v>
      </c>
      <c r="R483" s="5">
        <v>0.32847222222222222</v>
      </c>
      <c r="T483" s="13">
        <f t="shared" si="13"/>
        <v>-3.8</v>
      </c>
      <c r="U483" s="13">
        <f t="shared" si="14"/>
        <v>-2.6999999999999997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-3.1</v>
      </c>
      <c r="C484" s="2">
        <v>91</v>
      </c>
      <c r="D484" s="2">
        <v>-4.3</v>
      </c>
      <c r="E484" s="2">
        <v>-3.1</v>
      </c>
      <c r="F484" s="2">
        <v>0</v>
      </c>
      <c r="G484" s="2">
        <v>0</v>
      </c>
      <c r="H484" s="2">
        <v>1028.0999999999999</v>
      </c>
      <c r="I484" s="2">
        <v>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-4.4000000000000004</v>
      </c>
      <c r="Q484">
        <v>-3.8</v>
      </c>
      <c r="R484" s="5">
        <v>0.32916666666666666</v>
      </c>
      <c r="T484" s="13">
        <f t="shared" si="13"/>
        <v>-3.8</v>
      </c>
      <c r="U484" s="13">
        <f t="shared" si="14"/>
        <v>-2.6999999999999997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-3.1</v>
      </c>
      <c r="C485" s="2">
        <v>92</v>
      </c>
      <c r="D485" s="2">
        <v>-4.2</v>
      </c>
      <c r="E485" s="2">
        <v>-3.1</v>
      </c>
      <c r="F485" s="2">
        <v>1.8</v>
      </c>
      <c r="G485" s="2">
        <v>1.8</v>
      </c>
      <c r="H485" s="2">
        <v>1027.9000000000001</v>
      </c>
      <c r="I485" s="2">
        <v>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-4.4000000000000004</v>
      </c>
      <c r="Q485">
        <v>-3.8</v>
      </c>
      <c r="R485" s="5">
        <v>0.3298611111111111</v>
      </c>
      <c r="T485" s="13">
        <f t="shared" si="13"/>
        <v>-3.8</v>
      </c>
      <c r="U485" s="13">
        <f t="shared" si="14"/>
        <v>-2.6999999999999997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-3.1</v>
      </c>
      <c r="C486" s="2">
        <v>92</v>
      </c>
      <c r="D486" s="2">
        <v>-4.2</v>
      </c>
      <c r="E486" s="2">
        <v>-3.1</v>
      </c>
      <c r="F486" s="2">
        <v>0</v>
      </c>
      <c r="G486" s="2">
        <v>2.5</v>
      </c>
      <c r="H486" s="2">
        <v>1028</v>
      </c>
      <c r="I486" s="2">
        <v>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-4.4000000000000004</v>
      </c>
      <c r="Q486">
        <v>-3.8</v>
      </c>
      <c r="R486" s="5">
        <v>0.33055555555555555</v>
      </c>
      <c r="T486" s="13">
        <f t="shared" si="13"/>
        <v>-3.8</v>
      </c>
      <c r="U486" s="13">
        <f t="shared" si="14"/>
        <v>-2.6999999999999997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-3.1</v>
      </c>
      <c r="C487" s="2">
        <v>92</v>
      </c>
      <c r="D487" s="2">
        <v>-4.2</v>
      </c>
      <c r="E487" s="2">
        <v>-3.1</v>
      </c>
      <c r="F487" s="2">
        <v>2.2000000000000002</v>
      </c>
      <c r="G487" s="2">
        <v>2.5</v>
      </c>
      <c r="H487" s="2">
        <v>1028</v>
      </c>
      <c r="I487" s="2">
        <v>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-4.4000000000000004</v>
      </c>
      <c r="Q487">
        <v>-3.8</v>
      </c>
      <c r="R487" s="5">
        <v>0.33124999999999999</v>
      </c>
      <c r="T487" s="13">
        <f t="shared" si="13"/>
        <v>-3.8</v>
      </c>
      <c r="U487" s="13">
        <f t="shared" si="14"/>
        <v>-2.6999999999999997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-3.1</v>
      </c>
      <c r="C488" s="2">
        <v>91</v>
      </c>
      <c r="D488" s="2">
        <v>-4.3</v>
      </c>
      <c r="E488" s="2">
        <v>-3.1</v>
      </c>
      <c r="F488" s="2">
        <v>1.8</v>
      </c>
      <c r="G488" s="2">
        <v>2.9</v>
      </c>
      <c r="H488" s="2">
        <v>1028.0999999999999</v>
      </c>
      <c r="I488" s="2">
        <v>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-4.3</v>
      </c>
      <c r="Q488">
        <v>-3.8</v>
      </c>
      <c r="R488" s="5">
        <v>0.33194444444444443</v>
      </c>
      <c r="T488" s="13">
        <f t="shared" si="13"/>
        <v>-3.8</v>
      </c>
      <c r="U488" s="13">
        <f t="shared" si="14"/>
        <v>-2.6999999999999997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-3.1</v>
      </c>
      <c r="C489" s="2">
        <v>91</v>
      </c>
      <c r="D489" s="2">
        <v>-4.3</v>
      </c>
      <c r="E489" s="2">
        <v>-3.1</v>
      </c>
      <c r="F489" s="2">
        <v>0</v>
      </c>
      <c r="G489" s="2">
        <v>2.2000000000000002</v>
      </c>
      <c r="H489" s="2">
        <v>1028.0999999999999</v>
      </c>
      <c r="I489" s="2">
        <v>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-4.4000000000000004</v>
      </c>
      <c r="Q489">
        <v>-3.8</v>
      </c>
      <c r="R489" s="5">
        <v>0.33263888888888887</v>
      </c>
      <c r="T489" s="13">
        <f t="shared" si="13"/>
        <v>-3.8</v>
      </c>
      <c r="U489" s="13">
        <f t="shared" si="14"/>
        <v>-2.6999999999999997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-3.1</v>
      </c>
      <c r="C490" s="2">
        <v>91</v>
      </c>
      <c r="D490" s="2">
        <v>-4.3</v>
      </c>
      <c r="E490" s="2">
        <v>-3.1</v>
      </c>
      <c r="F490" s="2">
        <v>0</v>
      </c>
      <c r="G490" s="2">
        <v>1.8</v>
      </c>
      <c r="H490" s="2">
        <v>1027.9000000000001</v>
      </c>
      <c r="I490" s="2">
        <v>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-4.4000000000000004</v>
      </c>
      <c r="Q490">
        <v>-3.8</v>
      </c>
      <c r="R490" s="5">
        <v>0.33333333333333331</v>
      </c>
      <c r="T490" s="13">
        <f t="shared" si="13"/>
        <v>-3.8</v>
      </c>
      <c r="U490" s="13">
        <f t="shared" si="14"/>
        <v>-2.6999999999999997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-3.1</v>
      </c>
      <c r="C491" s="2">
        <v>91</v>
      </c>
      <c r="D491" s="2">
        <v>-4.3</v>
      </c>
      <c r="E491" s="2">
        <v>-3.1</v>
      </c>
      <c r="F491" s="2">
        <v>0</v>
      </c>
      <c r="G491" s="2">
        <v>0</v>
      </c>
      <c r="H491" s="2">
        <v>1028.0999999999999</v>
      </c>
      <c r="I491" s="2">
        <v>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-4.4000000000000004</v>
      </c>
      <c r="Q491">
        <v>-3.8</v>
      </c>
      <c r="R491" s="5">
        <v>0.33402777777777776</v>
      </c>
      <c r="T491" s="13">
        <f t="shared" si="13"/>
        <v>-3.8</v>
      </c>
      <c r="U491" s="13">
        <f t="shared" si="14"/>
        <v>-2.6999999999999997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-3.1</v>
      </c>
      <c r="C492" s="2">
        <v>92</v>
      </c>
      <c r="D492" s="2">
        <v>-4.2</v>
      </c>
      <c r="E492" s="2">
        <v>-3.1</v>
      </c>
      <c r="F492" s="2">
        <v>1.8</v>
      </c>
      <c r="G492" s="2">
        <v>1.8</v>
      </c>
      <c r="H492" s="2">
        <v>1027.9000000000001</v>
      </c>
      <c r="I492" s="2">
        <v>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-4.4000000000000004</v>
      </c>
      <c r="Q492">
        <v>-3.8</v>
      </c>
      <c r="R492" s="5">
        <v>0.3347222222222222</v>
      </c>
      <c r="T492" s="13">
        <f t="shared" si="13"/>
        <v>-3.8</v>
      </c>
      <c r="U492" s="13">
        <f t="shared" si="14"/>
        <v>-2.6999999999999997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-3.1</v>
      </c>
      <c r="C493" s="2">
        <v>92</v>
      </c>
      <c r="D493" s="2">
        <v>-4.2</v>
      </c>
      <c r="E493" s="2">
        <v>-3.1</v>
      </c>
      <c r="F493" s="2">
        <v>0</v>
      </c>
      <c r="G493" s="2">
        <v>2.5</v>
      </c>
      <c r="H493" s="2">
        <v>1028</v>
      </c>
      <c r="I493" s="2">
        <v>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-4.4000000000000004</v>
      </c>
      <c r="Q493">
        <v>-3.8</v>
      </c>
      <c r="R493" s="5">
        <v>0.33541666666666664</v>
      </c>
      <c r="T493" s="13">
        <f t="shared" si="13"/>
        <v>-3.8</v>
      </c>
      <c r="U493" s="13">
        <f t="shared" si="14"/>
        <v>-2.6999999999999997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-3.1</v>
      </c>
      <c r="C494" s="2">
        <v>92</v>
      </c>
      <c r="D494" s="2">
        <v>-4.2</v>
      </c>
      <c r="E494" s="2">
        <v>-3.1</v>
      </c>
      <c r="F494" s="2">
        <v>2.2000000000000002</v>
      </c>
      <c r="G494" s="2">
        <v>2.5</v>
      </c>
      <c r="H494" s="2">
        <v>1028</v>
      </c>
      <c r="I494" s="2">
        <v>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-4.4000000000000004</v>
      </c>
      <c r="Q494">
        <v>-3.8</v>
      </c>
      <c r="R494" s="5">
        <v>0.33611111111111114</v>
      </c>
      <c r="T494" s="13">
        <f t="shared" si="13"/>
        <v>-3.8</v>
      </c>
      <c r="U494" s="13">
        <f t="shared" si="14"/>
        <v>-2.6999999999999997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-3.1</v>
      </c>
      <c r="C495" s="2">
        <v>91</v>
      </c>
      <c r="D495" s="2">
        <v>-4.3</v>
      </c>
      <c r="E495" s="2">
        <v>-3.1</v>
      </c>
      <c r="F495" s="2">
        <v>1.8</v>
      </c>
      <c r="G495" s="2">
        <v>2.9</v>
      </c>
      <c r="H495" s="2">
        <v>1028.0999999999999</v>
      </c>
      <c r="I495" s="2">
        <v>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-4.3</v>
      </c>
      <c r="Q495">
        <v>-3.8</v>
      </c>
      <c r="R495" s="5">
        <v>0.33680555555555558</v>
      </c>
      <c r="T495" s="13">
        <f t="shared" si="13"/>
        <v>-3.8</v>
      </c>
      <c r="U495" s="13">
        <f t="shared" si="14"/>
        <v>-2.6999999999999997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-3.1</v>
      </c>
      <c r="C496" s="2">
        <v>91</v>
      </c>
      <c r="D496" s="2">
        <v>-4.3</v>
      </c>
      <c r="E496" s="2">
        <v>-3.1</v>
      </c>
      <c r="F496" s="2">
        <v>0</v>
      </c>
      <c r="G496" s="2">
        <v>2.2000000000000002</v>
      </c>
      <c r="H496" s="2">
        <v>1028.0999999999999</v>
      </c>
      <c r="I496" s="2">
        <v>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-4.4000000000000004</v>
      </c>
      <c r="Q496">
        <v>-3.8</v>
      </c>
      <c r="R496" s="5">
        <v>0.33750000000000002</v>
      </c>
      <c r="T496" s="13">
        <f t="shared" si="13"/>
        <v>-3.8</v>
      </c>
      <c r="U496" s="13">
        <f t="shared" si="14"/>
        <v>-2.6999999999999997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-3.1</v>
      </c>
      <c r="C497" s="2">
        <v>91</v>
      </c>
      <c r="D497" s="2">
        <v>-4.3</v>
      </c>
      <c r="E497" s="2">
        <v>-3.1</v>
      </c>
      <c r="F497" s="2">
        <v>0</v>
      </c>
      <c r="G497" s="2">
        <v>1.8</v>
      </c>
      <c r="H497" s="2">
        <v>1027.9000000000001</v>
      </c>
      <c r="I497" s="2">
        <v>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-4.4000000000000004</v>
      </c>
      <c r="Q497">
        <v>-3.8</v>
      </c>
      <c r="R497" s="5">
        <v>0.33819444444444446</v>
      </c>
      <c r="T497" s="13">
        <f t="shared" si="13"/>
        <v>-3.8</v>
      </c>
      <c r="U497" s="13">
        <f t="shared" si="14"/>
        <v>-2.6999999999999997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-3.1</v>
      </c>
      <c r="C498" s="2">
        <v>91</v>
      </c>
      <c r="D498" s="2">
        <v>-4.3</v>
      </c>
      <c r="E498" s="2">
        <v>-3.1</v>
      </c>
      <c r="F498" s="2">
        <v>0</v>
      </c>
      <c r="G498" s="2">
        <v>0</v>
      </c>
      <c r="H498" s="2">
        <v>1028.0999999999999</v>
      </c>
      <c r="I498" s="2">
        <v>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-4.4000000000000004</v>
      </c>
      <c r="Q498">
        <v>-3.8</v>
      </c>
      <c r="R498" s="5">
        <v>0.33888888888888891</v>
      </c>
      <c r="T498" s="13">
        <f t="shared" si="13"/>
        <v>-3.8</v>
      </c>
      <c r="U498" s="13">
        <f t="shared" si="14"/>
        <v>-2.6999999999999997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-3.1</v>
      </c>
      <c r="C499" s="2">
        <v>92</v>
      </c>
      <c r="D499" s="2">
        <v>-4.2</v>
      </c>
      <c r="E499" s="2">
        <v>-3.1</v>
      </c>
      <c r="F499" s="2">
        <v>1.8</v>
      </c>
      <c r="G499" s="2">
        <v>1.8</v>
      </c>
      <c r="H499" s="2">
        <v>1027.9000000000001</v>
      </c>
      <c r="I499" s="2">
        <v>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-4.4000000000000004</v>
      </c>
      <c r="Q499">
        <v>-3.8</v>
      </c>
      <c r="R499" s="5">
        <v>0.33958333333333335</v>
      </c>
      <c r="T499" s="13">
        <f t="shared" si="13"/>
        <v>-3.8</v>
      </c>
      <c r="U499" s="13">
        <f t="shared" si="14"/>
        <v>-2.6999999999999997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-3.1</v>
      </c>
      <c r="C500" s="2">
        <v>92</v>
      </c>
      <c r="D500" s="2">
        <v>-4.2</v>
      </c>
      <c r="E500" s="2">
        <v>-3.1</v>
      </c>
      <c r="F500" s="2">
        <v>0</v>
      </c>
      <c r="G500" s="2">
        <v>2.5</v>
      </c>
      <c r="H500" s="2">
        <v>1028</v>
      </c>
      <c r="I500" s="2">
        <v>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-4.4000000000000004</v>
      </c>
      <c r="Q500">
        <v>-3.8</v>
      </c>
      <c r="R500" s="5">
        <v>0.34027777777777779</v>
      </c>
      <c r="T500" s="13">
        <f t="shared" si="13"/>
        <v>-3.8</v>
      </c>
      <c r="U500" s="13">
        <f t="shared" si="14"/>
        <v>-2.6999999999999997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-3.1</v>
      </c>
      <c r="C501" s="2">
        <v>92</v>
      </c>
      <c r="D501" s="2">
        <v>-4.2</v>
      </c>
      <c r="E501" s="2">
        <v>-3.1</v>
      </c>
      <c r="F501" s="2">
        <v>2.2000000000000002</v>
      </c>
      <c r="G501" s="2">
        <v>2.5</v>
      </c>
      <c r="H501" s="2">
        <v>1028</v>
      </c>
      <c r="I501" s="2">
        <v>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-4.4000000000000004</v>
      </c>
      <c r="Q501">
        <v>-3.8</v>
      </c>
      <c r="R501" s="5">
        <v>0.34097222222222223</v>
      </c>
      <c r="T501" s="13">
        <f t="shared" si="13"/>
        <v>-3.8</v>
      </c>
      <c r="U501" s="13">
        <f t="shared" si="14"/>
        <v>-2.6999999999999997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-3.1</v>
      </c>
      <c r="C502" s="2">
        <v>91</v>
      </c>
      <c r="D502" s="2">
        <v>-4.3</v>
      </c>
      <c r="E502" s="2">
        <v>-3.1</v>
      </c>
      <c r="F502" s="2">
        <v>1.8</v>
      </c>
      <c r="G502" s="2">
        <v>2.9</v>
      </c>
      <c r="H502" s="2">
        <v>1028.0999999999999</v>
      </c>
      <c r="I502" s="2">
        <v>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-4.3</v>
      </c>
      <c r="Q502">
        <v>-3.8</v>
      </c>
      <c r="R502" s="5">
        <v>0.34166666666666667</v>
      </c>
      <c r="T502" s="13">
        <f t="shared" si="13"/>
        <v>-3.8</v>
      </c>
      <c r="U502" s="13">
        <f t="shared" si="14"/>
        <v>-2.6999999999999997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-3.1</v>
      </c>
      <c r="C503" s="2">
        <v>91</v>
      </c>
      <c r="D503" s="2">
        <v>-4.3</v>
      </c>
      <c r="E503" s="2">
        <v>-3.1</v>
      </c>
      <c r="F503" s="2">
        <v>0</v>
      </c>
      <c r="G503" s="2">
        <v>2.2000000000000002</v>
      </c>
      <c r="H503" s="2">
        <v>1028.0999999999999</v>
      </c>
      <c r="I503" s="2">
        <v>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-4.4000000000000004</v>
      </c>
      <c r="Q503">
        <v>-3.8</v>
      </c>
      <c r="R503" s="5">
        <v>0.34236111111111112</v>
      </c>
      <c r="T503" s="13">
        <f t="shared" si="13"/>
        <v>-3.8</v>
      </c>
      <c r="U503" s="13">
        <f t="shared" si="14"/>
        <v>-2.6999999999999997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-3.1</v>
      </c>
      <c r="C504" s="2">
        <v>91</v>
      </c>
      <c r="D504" s="2">
        <v>-4.3</v>
      </c>
      <c r="E504" s="2">
        <v>-3.1</v>
      </c>
      <c r="F504" s="2">
        <v>0</v>
      </c>
      <c r="G504" s="2">
        <v>1.8</v>
      </c>
      <c r="H504" s="2">
        <v>1027.9000000000001</v>
      </c>
      <c r="I504" s="2">
        <v>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-4.4000000000000004</v>
      </c>
      <c r="Q504">
        <v>-3.8</v>
      </c>
      <c r="R504" s="5">
        <v>0.343055555555556</v>
      </c>
      <c r="T504" s="13">
        <f t="shared" si="13"/>
        <v>-3.8</v>
      </c>
      <c r="U504" s="13">
        <f t="shared" si="14"/>
        <v>-2.6999999999999997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-3.1</v>
      </c>
      <c r="C505" s="2">
        <v>91</v>
      </c>
      <c r="D505" s="2">
        <v>-4.3</v>
      </c>
      <c r="E505" s="2">
        <v>-3.1</v>
      </c>
      <c r="F505" s="2">
        <v>0</v>
      </c>
      <c r="G505" s="2">
        <v>0</v>
      </c>
      <c r="H505" s="2">
        <v>1028.0999999999999</v>
      </c>
      <c r="I505" s="2">
        <v>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-4.4000000000000004</v>
      </c>
      <c r="Q505">
        <v>-3.8</v>
      </c>
      <c r="R505" s="5">
        <v>0.34375</v>
      </c>
      <c r="T505" s="13">
        <f t="shared" si="13"/>
        <v>-3.8</v>
      </c>
      <c r="U505" s="13">
        <f t="shared" si="14"/>
        <v>-2.6999999999999997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-3.1</v>
      </c>
      <c r="C506" s="2">
        <v>92</v>
      </c>
      <c r="D506" s="2">
        <v>-4.2</v>
      </c>
      <c r="E506" s="2">
        <v>-3.1</v>
      </c>
      <c r="F506" s="2">
        <v>1.8</v>
      </c>
      <c r="G506" s="2">
        <v>1.8</v>
      </c>
      <c r="H506" s="2">
        <v>1027.9000000000001</v>
      </c>
      <c r="I506" s="2">
        <v>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-4.4000000000000004</v>
      </c>
      <c r="Q506">
        <v>-3.8</v>
      </c>
      <c r="R506" s="5">
        <v>0.344444444444444</v>
      </c>
      <c r="T506" s="13">
        <f t="shared" si="13"/>
        <v>-3.8</v>
      </c>
      <c r="U506" s="13">
        <f t="shared" si="14"/>
        <v>-2.6999999999999997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-3.1</v>
      </c>
      <c r="C507" s="2">
        <v>92</v>
      </c>
      <c r="D507" s="2">
        <v>-4.2</v>
      </c>
      <c r="E507" s="2">
        <v>-3.1</v>
      </c>
      <c r="F507" s="2">
        <v>0</v>
      </c>
      <c r="G507" s="2">
        <v>2.5</v>
      </c>
      <c r="H507" s="2">
        <v>1028</v>
      </c>
      <c r="I507" s="2">
        <v>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-4.4000000000000004</v>
      </c>
      <c r="Q507">
        <v>-3.8</v>
      </c>
      <c r="R507" s="5">
        <v>0.34513888888888888</v>
      </c>
      <c r="T507" s="13">
        <f t="shared" si="13"/>
        <v>-3.8</v>
      </c>
      <c r="U507" s="13">
        <f t="shared" si="14"/>
        <v>-2.6999999999999997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-3.1</v>
      </c>
      <c r="C508" s="2">
        <v>92</v>
      </c>
      <c r="D508" s="2">
        <v>-4.2</v>
      </c>
      <c r="E508" s="2">
        <v>-3.1</v>
      </c>
      <c r="F508" s="2">
        <v>2.2000000000000002</v>
      </c>
      <c r="G508" s="2">
        <v>2.5</v>
      </c>
      <c r="H508" s="2">
        <v>1028</v>
      </c>
      <c r="I508" s="2">
        <v>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-4.4000000000000004</v>
      </c>
      <c r="Q508">
        <v>-3.8</v>
      </c>
      <c r="R508" s="5">
        <v>0.34583333333333333</v>
      </c>
      <c r="T508" s="13">
        <f t="shared" si="13"/>
        <v>-3.8</v>
      </c>
      <c r="U508" s="13">
        <f t="shared" si="14"/>
        <v>-2.6999999999999997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-3.1</v>
      </c>
      <c r="C509" s="2">
        <v>91</v>
      </c>
      <c r="D509" s="2">
        <v>-4.3</v>
      </c>
      <c r="E509" s="2">
        <v>-3.1</v>
      </c>
      <c r="F509" s="2">
        <v>1.8</v>
      </c>
      <c r="G509" s="2">
        <v>2.9</v>
      </c>
      <c r="H509" s="2">
        <v>1028.0999999999999</v>
      </c>
      <c r="I509" s="2">
        <v>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-4.3</v>
      </c>
      <c r="Q509">
        <v>-3.8</v>
      </c>
      <c r="R509" s="5">
        <v>0.34652777777777777</v>
      </c>
      <c r="T509" s="13">
        <f t="shared" si="13"/>
        <v>-3.8</v>
      </c>
      <c r="U509" s="13">
        <f t="shared" si="14"/>
        <v>-2.6999999999999997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4.5999999999999996</v>
      </c>
      <c r="C510" s="2">
        <v>79</v>
      </c>
      <c r="D510" s="2">
        <v>1.3</v>
      </c>
      <c r="E510" s="2">
        <v>4.5999999999999996</v>
      </c>
      <c r="F510" s="2">
        <v>4.7</v>
      </c>
      <c r="G510" s="2">
        <v>7.2</v>
      </c>
      <c r="H510" s="2">
        <v>1027.5</v>
      </c>
      <c r="I510" s="2">
        <v>8230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-4.4000000000000004</v>
      </c>
      <c r="Q510">
        <v>-3.8</v>
      </c>
      <c r="R510" s="5">
        <v>0.34722222222222221</v>
      </c>
      <c r="T510" s="13">
        <f t="shared" si="13"/>
        <v>-3.8</v>
      </c>
      <c r="U510" s="13">
        <f t="shared" si="14"/>
        <v>-10.399999999999999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4.5999999999999996</v>
      </c>
      <c r="C511" s="2">
        <v>79</v>
      </c>
      <c r="D511" s="2">
        <v>1.3</v>
      </c>
      <c r="E511" s="2">
        <v>2.2999999999999998</v>
      </c>
      <c r="F511" s="2">
        <v>9.4</v>
      </c>
      <c r="G511" s="2">
        <v>10.1</v>
      </c>
      <c r="H511" s="2">
        <v>1027.4000000000001</v>
      </c>
      <c r="I511" s="2">
        <v>8230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6.2</v>
      </c>
      <c r="Q511">
        <v>6.7</v>
      </c>
      <c r="R511" s="5">
        <v>0.34791666666666665</v>
      </c>
      <c r="T511" s="13">
        <f t="shared" si="13"/>
        <v>6.7</v>
      </c>
      <c r="U511" s="13">
        <f t="shared" si="14"/>
        <v>0.10000000000000053</v>
      </c>
      <c r="V511" s="12" t="str">
        <f t="shared" si="12"/>
        <v/>
      </c>
      <c r="W511" s="11">
        <f t="shared" si="16"/>
        <v>1</v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4.5999999999999996</v>
      </c>
      <c r="C512" s="2">
        <v>79</v>
      </c>
      <c r="D512" s="2">
        <v>1.3</v>
      </c>
      <c r="E512" s="2">
        <v>2.8</v>
      </c>
      <c r="F512" s="2">
        <v>7.6</v>
      </c>
      <c r="G512" s="2">
        <v>13.7</v>
      </c>
      <c r="H512" s="2">
        <v>1027.2</v>
      </c>
      <c r="I512" s="2">
        <v>8330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6.2</v>
      </c>
      <c r="Q512">
        <v>6.7</v>
      </c>
      <c r="R512" s="5">
        <v>0.34861111111111109</v>
      </c>
      <c r="T512" s="13">
        <f t="shared" si="13"/>
        <v>6.7</v>
      </c>
      <c r="U512" s="13">
        <f t="shared" si="14"/>
        <v>0.10000000000000053</v>
      </c>
      <c r="V512" s="12" t="str">
        <f t="shared" si="12"/>
        <v/>
      </c>
      <c r="W512" s="11">
        <f t="shared" si="16"/>
        <v>1</v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4.5999999999999996</v>
      </c>
      <c r="C513" s="2">
        <v>79</v>
      </c>
      <c r="D513" s="2">
        <v>1.3</v>
      </c>
      <c r="E513" s="2">
        <v>2.2000000000000002</v>
      </c>
      <c r="F513" s="2">
        <v>10.1</v>
      </c>
      <c r="G513" s="2">
        <v>12.6</v>
      </c>
      <c r="H513" s="2">
        <v>1027.5</v>
      </c>
      <c r="I513" s="2">
        <v>8510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6.2</v>
      </c>
      <c r="Q513">
        <v>6.7</v>
      </c>
      <c r="R513" s="5">
        <v>0.34930555555555554</v>
      </c>
      <c r="T513" s="13">
        <f t="shared" si="13"/>
        <v>6.7</v>
      </c>
      <c r="U513" s="13">
        <f t="shared" si="14"/>
        <v>0.10000000000000053</v>
      </c>
      <c r="V513" s="12" t="str">
        <f t="shared" si="12"/>
        <v/>
      </c>
      <c r="W513" s="11">
        <f t="shared" si="16"/>
        <v>1</v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4.5999999999999996</v>
      </c>
      <c r="C514" s="2">
        <v>79</v>
      </c>
      <c r="D514" s="2">
        <v>1.3</v>
      </c>
      <c r="E514" s="2">
        <v>3.3</v>
      </c>
      <c r="F514" s="2">
        <v>5.8</v>
      </c>
      <c r="G514" s="2">
        <v>13.3</v>
      </c>
      <c r="H514" s="2">
        <v>1027.2</v>
      </c>
      <c r="I514" s="2">
        <v>8740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6.2</v>
      </c>
      <c r="Q514">
        <v>6.7</v>
      </c>
      <c r="R514" s="5">
        <v>0.35</v>
      </c>
      <c r="T514" s="13">
        <f t="shared" si="13"/>
        <v>6.7</v>
      </c>
      <c r="U514" s="13">
        <f t="shared" si="14"/>
        <v>0.10000000000000053</v>
      </c>
      <c r="V514" s="12" t="str">
        <f t="shared" si="12"/>
        <v/>
      </c>
      <c r="W514" s="11">
        <f t="shared" si="16"/>
        <v>1</v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4.5999999999999996</v>
      </c>
      <c r="C515" s="2">
        <v>79</v>
      </c>
      <c r="D515" s="2">
        <v>1.3</v>
      </c>
      <c r="E515" s="2">
        <v>2.2999999999999998</v>
      </c>
      <c r="F515" s="2">
        <v>9.6999999999999993</v>
      </c>
      <c r="G515" s="2">
        <v>10.4</v>
      </c>
      <c r="H515" s="2">
        <v>1027.3</v>
      </c>
      <c r="I515" s="2">
        <v>9020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6.2</v>
      </c>
      <c r="Q515">
        <v>6.7</v>
      </c>
      <c r="R515" s="5">
        <v>0.35069444444444442</v>
      </c>
      <c r="T515" s="13">
        <f t="shared" si="13"/>
        <v>6.7</v>
      </c>
      <c r="U515" s="13">
        <f t="shared" si="14"/>
        <v>0.10000000000000053</v>
      </c>
      <c r="V515" s="12" t="str">
        <f t="shared" si="12"/>
        <v/>
      </c>
      <c r="W515" s="11">
        <f t="shared" si="16"/>
        <v>1</v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4.5999999999999996</v>
      </c>
      <c r="C516" s="2">
        <v>79</v>
      </c>
      <c r="D516" s="2">
        <v>1.3</v>
      </c>
      <c r="E516" s="2">
        <v>2.6</v>
      </c>
      <c r="F516" s="2">
        <v>7.9</v>
      </c>
      <c r="G516" s="2">
        <v>11.2</v>
      </c>
      <c r="H516" s="2">
        <v>1027.5</v>
      </c>
      <c r="I516" s="2">
        <v>9380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6.2</v>
      </c>
      <c r="Q516">
        <v>6.7</v>
      </c>
      <c r="R516" s="5">
        <v>0.35138888888888886</v>
      </c>
      <c r="T516" s="13">
        <f t="shared" si="13"/>
        <v>6.7</v>
      </c>
      <c r="U516" s="13">
        <f t="shared" si="14"/>
        <v>0.10000000000000053</v>
      </c>
      <c r="V516" s="12" t="str">
        <f t="shared" si="12"/>
        <v/>
      </c>
      <c r="W516" s="11">
        <f t="shared" si="16"/>
        <v>1</v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4.5999999999999996</v>
      </c>
      <c r="C517" s="2">
        <v>79</v>
      </c>
      <c r="D517" s="2">
        <v>1.3</v>
      </c>
      <c r="E517" s="2">
        <v>3.1</v>
      </c>
      <c r="F517" s="2">
        <v>6.5</v>
      </c>
      <c r="G517" s="2">
        <v>6.8</v>
      </c>
      <c r="H517" s="2">
        <v>1027.2</v>
      </c>
      <c r="I517" s="2">
        <v>9790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6.2</v>
      </c>
      <c r="Q517">
        <v>6.6</v>
      </c>
      <c r="R517" s="5">
        <v>0.35208333333333336</v>
      </c>
      <c r="T517" s="13">
        <f t="shared" si="13"/>
        <v>6.6</v>
      </c>
      <c r="U517" s="13">
        <f t="shared" si="14"/>
        <v>0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4.5999999999999996</v>
      </c>
      <c r="C518" s="2">
        <v>79</v>
      </c>
      <c r="D518" s="2">
        <v>1.3</v>
      </c>
      <c r="E518" s="2">
        <v>3</v>
      </c>
      <c r="F518" s="2">
        <v>6.8</v>
      </c>
      <c r="G518" s="2">
        <v>7.2</v>
      </c>
      <c r="H518" s="2">
        <v>1027.2</v>
      </c>
      <c r="I518" s="2">
        <v>10190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6.2</v>
      </c>
      <c r="Q518">
        <v>6.6</v>
      </c>
      <c r="R518" s="5">
        <v>0.3527777777777778</v>
      </c>
      <c r="T518" s="13">
        <f t="shared" si="13"/>
        <v>6.6</v>
      </c>
      <c r="U518" s="13">
        <f t="shared" si="14"/>
        <v>0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4.5999999999999996</v>
      </c>
      <c r="C519" s="2">
        <v>79</v>
      </c>
      <c r="D519" s="2">
        <v>1.3</v>
      </c>
      <c r="E519" s="2">
        <v>4.5999999999999996</v>
      </c>
      <c r="F519" s="2">
        <v>4.7</v>
      </c>
      <c r="G519" s="2">
        <v>5.4</v>
      </c>
      <c r="H519" s="2">
        <v>1027.2</v>
      </c>
      <c r="I519" s="2">
        <v>10600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6.2</v>
      </c>
      <c r="Q519">
        <v>6.6</v>
      </c>
      <c r="R519" s="5">
        <v>0.35347222222222224</v>
      </c>
      <c r="T519" s="13">
        <f t="shared" si="13"/>
        <v>6.6</v>
      </c>
      <c r="U519" s="13">
        <f t="shared" si="14"/>
        <v>0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4.5999999999999996</v>
      </c>
      <c r="C520" s="2">
        <v>79</v>
      </c>
      <c r="D520" s="2">
        <v>1.3</v>
      </c>
      <c r="E520" s="2">
        <v>3</v>
      </c>
      <c r="F520" s="2">
        <v>6.8</v>
      </c>
      <c r="G520" s="2">
        <v>9.4</v>
      </c>
      <c r="H520" s="2">
        <v>1027.4000000000001</v>
      </c>
      <c r="I520" s="2">
        <v>10910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6.2</v>
      </c>
      <c r="Q520">
        <v>6.6</v>
      </c>
      <c r="R520" s="5">
        <v>0.35416666666666669</v>
      </c>
      <c r="T520" s="13">
        <f t="shared" si="13"/>
        <v>6.6</v>
      </c>
      <c r="U520" s="13">
        <f t="shared" si="14"/>
        <v>0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4.7</v>
      </c>
      <c r="C521" s="2">
        <v>79</v>
      </c>
      <c r="D521" s="2">
        <v>1.4</v>
      </c>
      <c r="E521" s="2">
        <v>2.9</v>
      </c>
      <c r="F521" s="2">
        <v>7.6</v>
      </c>
      <c r="G521" s="2">
        <v>10.1</v>
      </c>
      <c r="H521" s="2">
        <v>1027.3</v>
      </c>
      <c r="I521" s="2">
        <v>11220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6.2</v>
      </c>
      <c r="Q521">
        <v>6.6</v>
      </c>
      <c r="R521" s="5">
        <v>0.35486111111111113</v>
      </c>
      <c r="T521" s="13">
        <f t="shared" si="13"/>
        <v>6.6</v>
      </c>
      <c r="U521" s="13">
        <f t="shared" si="14"/>
        <v>-0.10000000000000053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4.7</v>
      </c>
      <c r="C522" s="2">
        <v>78</v>
      </c>
      <c r="D522" s="2">
        <v>1.2</v>
      </c>
      <c r="E522" s="2">
        <v>3.4</v>
      </c>
      <c r="F522" s="2">
        <v>5.8</v>
      </c>
      <c r="G522" s="2">
        <v>8.6</v>
      </c>
      <c r="H522" s="2">
        <v>1027.5</v>
      </c>
      <c r="I522" s="2">
        <v>11370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6.3</v>
      </c>
      <c r="Q522">
        <v>6.7</v>
      </c>
      <c r="R522" s="5">
        <v>0.35555555555555557</v>
      </c>
      <c r="T522" s="13">
        <f t="shared" si="13"/>
        <v>6.7</v>
      </c>
      <c r="U522" s="13">
        <f t="shared" si="14"/>
        <v>0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4.7</v>
      </c>
      <c r="C523" s="2">
        <v>78</v>
      </c>
      <c r="D523" s="2">
        <v>1.2</v>
      </c>
      <c r="E523" s="2">
        <v>2</v>
      </c>
      <c r="F523" s="2">
        <v>11.5</v>
      </c>
      <c r="G523" s="2">
        <v>15.5</v>
      </c>
      <c r="H523" s="2">
        <v>1027.4000000000001</v>
      </c>
      <c r="I523" s="2">
        <v>11440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6.3</v>
      </c>
      <c r="Q523">
        <v>6.7</v>
      </c>
      <c r="R523" s="5">
        <v>0.35625000000000001</v>
      </c>
      <c r="T523" s="13">
        <f t="shared" si="13"/>
        <v>6.7</v>
      </c>
      <c r="U523" s="13">
        <f t="shared" si="14"/>
        <v>0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4.8</v>
      </c>
      <c r="C524" s="2">
        <v>78</v>
      </c>
      <c r="D524" s="2">
        <v>1.3</v>
      </c>
      <c r="E524" s="2">
        <v>3.5</v>
      </c>
      <c r="F524" s="2">
        <v>6.1</v>
      </c>
      <c r="G524" s="2">
        <v>8.3000000000000007</v>
      </c>
      <c r="H524" s="2">
        <v>1027.3</v>
      </c>
      <c r="I524" s="2">
        <v>11400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6.4</v>
      </c>
      <c r="Q524">
        <v>6.7</v>
      </c>
      <c r="R524" s="5">
        <v>0.35694444444444445</v>
      </c>
      <c r="T524" s="13">
        <f t="shared" si="13"/>
        <v>6.7</v>
      </c>
      <c r="U524" s="13">
        <f t="shared" si="14"/>
        <v>-9.9999999999999645E-2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4.8</v>
      </c>
      <c r="C525" s="2">
        <v>78</v>
      </c>
      <c r="D525" s="2">
        <v>1.3</v>
      </c>
      <c r="E525" s="2">
        <v>3</v>
      </c>
      <c r="F525" s="2">
        <v>7.6</v>
      </c>
      <c r="G525" s="2">
        <v>9</v>
      </c>
      <c r="H525" s="2">
        <v>1027.2</v>
      </c>
      <c r="I525" s="2">
        <v>11350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6.4</v>
      </c>
      <c r="Q525">
        <v>6.8</v>
      </c>
      <c r="R525" s="5">
        <v>0.3576388888888889</v>
      </c>
      <c r="T525" s="13">
        <f t="shared" si="13"/>
        <v>6.8</v>
      </c>
      <c r="U525" s="13">
        <f t="shared" si="14"/>
        <v>0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4.8</v>
      </c>
      <c r="C526" s="2">
        <v>78</v>
      </c>
      <c r="D526" s="2">
        <v>1.3</v>
      </c>
      <c r="E526" s="2">
        <v>3.3</v>
      </c>
      <c r="F526" s="2">
        <v>6.5</v>
      </c>
      <c r="G526" s="2">
        <v>10.4</v>
      </c>
      <c r="H526" s="2">
        <v>1027.0999999999999</v>
      </c>
      <c r="I526" s="2">
        <v>11290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6.4</v>
      </c>
      <c r="Q526">
        <v>6.8</v>
      </c>
      <c r="R526" s="5">
        <v>0.35833333333333334</v>
      </c>
      <c r="T526" s="13">
        <f t="shared" si="13"/>
        <v>6.8</v>
      </c>
      <c r="U526" s="13">
        <f t="shared" si="14"/>
        <v>0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4.8</v>
      </c>
      <c r="C527" s="2">
        <v>78</v>
      </c>
      <c r="D527" s="2">
        <v>1.3</v>
      </c>
      <c r="E527" s="2">
        <v>4.8</v>
      </c>
      <c r="F527" s="2">
        <v>4</v>
      </c>
      <c r="G527" s="2">
        <v>7.6</v>
      </c>
      <c r="H527" s="2">
        <v>1027.2</v>
      </c>
      <c r="I527" s="2">
        <v>11250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6.5</v>
      </c>
      <c r="Q527">
        <v>6.9</v>
      </c>
      <c r="R527" s="5">
        <v>0.35902777777777778</v>
      </c>
      <c r="T527" s="13">
        <f t="shared" ref="T527:T590" si="18">MAX(P527,Q527)</f>
        <v>6.9</v>
      </c>
      <c r="U527" s="13">
        <f t="shared" ref="U527:U590" si="19">(T527-B527)-2</f>
        <v>0.10000000000000053</v>
      </c>
      <c r="V527" s="12" t="str">
        <f t="shared" si="17"/>
        <v/>
      </c>
      <c r="W527" s="11">
        <f t="shared" si="16"/>
        <v>1</v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4.8</v>
      </c>
      <c r="C528" s="2">
        <v>78</v>
      </c>
      <c r="D528" s="2">
        <v>1.3</v>
      </c>
      <c r="E528" s="2">
        <v>3.5</v>
      </c>
      <c r="F528" s="2">
        <v>5.8</v>
      </c>
      <c r="G528" s="2">
        <v>8.3000000000000007</v>
      </c>
      <c r="H528" s="2">
        <v>1027.2</v>
      </c>
      <c r="I528" s="2">
        <v>11250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6.5</v>
      </c>
      <c r="Q528">
        <v>6.9</v>
      </c>
      <c r="R528" s="5">
        <v>0.35972222222222222</v>
      </c>
      <c r="T528" s="13">
        <f t="shared" si="18"/>
        <v>6.9</v>
      </c>
      <c r="U528" s="13">
        <f t="shared" si="19"/>
        <v>0.10000000000000053</v>
      </c>
      <c r="V528" s="12" t="str">
        <f t="shared" si="17"/>
        <v/>
      </c>
      <c r="W528" s="11">
        <f t="shared" si="16"/>
        <v>1</v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4.8</v>
      </c>
      <c r="C529" s="2">
        <v>78</v>
      </c>
      <c r="D529" s="2">
        <v>1.3</v>
      </c>
      <c r="E529" s="2">
        <v>2.9</v>
      </c>
      <c r="F529" s="2">
        <v>7.9</v>
      </c>
      <c r="G529" s="2">
        <v>10.1</v>
      </c>
      <c r="H529" s="2">
        <v>1027.4000000000001</v>
      </c>
      <c r="I529" s="2">
        <v>11330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6.6</v>
      </c>
      <c r="Q529">
        <v>7</v>
      </c>
      <c r="R529" s="5">
        <v>0.36041666666666666</v>
      </c>
      <c r="T529" s="13">
        <f t="shared" si="18"/>
        <v>7</v>
      </c>
      <c r="U529" s="13">
        <f t="shared" si="19"/>
        <v>0.20000000000000018</v>
      </c>
      <c r="V529" s="12" t="str">
        <f t="shared" si="17"/>
        <v/>
      </c>
      <c r="W529" s="11">
        <f t="shared" si="16"/>
        <v>1</v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4.8</v>
      </c>
      <c r="C530" s="2">
        <v>78</v>
      </c>
      <c r="D530" s="2">
        <v>1.3</v>
      </c>
      <c r="E530" s="2">
        <v>2.2000000000000002</v>
      </c>
      <c r="F530" s="2">
        <v>11.2</v>
      </c>
      <c r="G530" s="2">
        <v>11.5</v>
      </c>
      <c r="H530" s="2">
        <v>1027.2</v>
      </c>
      <c r="I530" s="2">
        <v>11320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6.6</v>
      </c>
      <c r="Q530">
        <v>7</v>
      </c>
      <c r="R530" s="5">
        <v>0.3611111111111111</v>
      </c>
      <c r="T530" s="13">
        <f t="shared" si="18"/>
        <v>7</v>
      </c>
      <c r="U530" s="13">
        <f t="shared" si="19"/>
        <v>0.20000000000000018</v>
      </c>
      <c r="V530" s="12" t="str">
        <f t="shared" si="17"/>
        <v/>
      </c>
      <c r="W530" s="11">
        <f t="shared" si="16"/>
        <v>1</v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4.8</v>
      </c>
      <c r="C531" s="2">
        <v>78</v>
      </c>
      <c r="D531" s="2">
        <v>1.3</v>
      </c>
      <c r="E531" s="2">
        <v>2.7</v>
      </c>
      <c r="F531" s="2">
        <v>9</v>
      </c>
      <c r="G531" s="2">
        <v>9</v>
      </c>
      <c r="H531" s="2">
        <v>1027</v>
      </c>
      <c r="I531" s="2">
        <v>11290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6.6</v>
      </c>
      <c r="Q531">
        <v>7.1</v>
      </c>
      <c r="R531" s="5">
        <v>0.36180555555555555</v>
      </c>
      <c r="T531" s="13">
        <f t="shared" si="18"/>
        <v>7.1</v>
      </c>
      <c r="U531" s="13">
        <f t="shared" si="19"/>
        <v>0.29999999999999982</v>
      </c>
      <c r="V531" s="12" t="str">
        <f t="shared" si="17"/>
        <v/>
      </c>
      <c r="W531" s="11">
        <f t="shared" si="16"/>
        <v>1</v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78</v>
      </c>
      <c r="D532" s="2">
        <v>1.4</v>
      </c>
      <c r="E532" s="2">
        <v>4.9000000000000004</v>
      </c>
      <c r="F532" s="2">
        <v>4.3</v>
      </c>
      <c r="G532" s="2">
        <v>6.8</v>
      </c>
      <c r="H532" s="2">
        <v>1027.0999999999999</v>
      </c>
      <c r="I532" s="2">
        <v>11370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6.7</v>
      </c>
      <c r="Q532">
        <v>7.1</v>
      </c>
      <c r="R532" s="5">
        <v>0.36249999999999999</v>
      </c>
      <c r="T532" s="13">
        <f t="shared" si="18"/>
        <v>7.1</v>
      </c>
      <c r="U532" s="13">
        <f t="shared" si="19"/>
        <v>0.19999999999999929</v>
      </c>
      <c r="V532" s="12" t="str">
        <f t="shared" si="17"/>
        <v/>
      </c>
      <c r="W532" s="11">
        <f t="shared" si="16"/>
        <v>1</v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4.5999999999999996</v>
      </c>
      <c r="C533" s="2">
        <v>79</v>
      </c>
      <c r="D533" s="2">
        <v>1.3</v>
      </c>
      <c r="E533" s="2">
        <v>4.5999999999999996</v>
      </c>
      <c r="F533" s="2">
        <v>4.7</v>
      </c>
      <c r="G533" s="2">
        <v>7.2</v>
      </c>
      <c r="H533" s="2">
        <v>1027.5</v>
      </c>
      <c r="I533" s="2">
        <v>8230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-4.4000000000000004</v>
      </c>
      <c r="Q533">
        <v>-3.8</v>
      </c>
      <c r="R533" s="5">
        <v>0.36319444444444443</v>
      </c>
      <c r="T533" s="13">
        <f t="shared" si="18"/>
        <v>-3.8</v>
      </c>
      <c r="U533" s="13">
        <f t="shared" si="19"/>
        <v>-10.399999999999999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4.5999999999999996</v>
      </c>
      <c r="C534" s="2">
        <v>79</v>
      </c>
      <c r="D534" s="2">
        <v>1.3</v>
      </c>
      <c r="E534" s="2">
        <v>2.2999999999999998</v>
      </c>
      <c r="F534" s="2">
        <v>9.4</v>
      </c>
      <c r="G534" s="2">
        <v>10.1</v>
      </c>
      <c r="H534" s="2">
        <v>1027.4000000000001</v>
      </c>
      <c r="I534" s="2">
        <v>8230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6.2</v>
      </c>
      <c r="Q534">
        <v>6.7</v>
      </c>
      <c r="R534" s="5">
        <v>0.36388888888888887</v>
      </c>
      <c r="T534" s="13">
        <f t="shared" si="18"/>
        <v>6.7</v>
      </c>
      <c r="U534" s="13">
        <f t="shared" si="19"/>
        <v>0.10000000000000053</v>
      </c>
      <c r="V534" s="12" t="str">
        <f t="shared" si="17"/>
        <v/>
      </c>
      <c r="W534" s="11">
        <f t="shared" si="16"/>
        <v>1</v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4.5999999999999996</v>
      </c>
      <c r="C535" s="2">
        <v>79</v>
      </c>
      <c r="D535" s="2">
        <v>1.3</v>
      </c>
      <c r="E535" s="2">
        <v>2.8</v>
      </c>
      <c r="F535" s="2">
        <v>7.6</v>
      </c>
      <c r="G535" s="2">
        <v>13.7</v>
      </c>
      <c r="H535" s="2">
        <v>1027.2</v>
      </c>
      <c r="I535" s="2">
        <v>8330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6.2</v>
      </c>
      <c r="Q535">
        <v>6.7</v>
      </c>
      <c r="R535" s="5">
        <v>0.36458333333333331</v>
      </c>
      <c r="T535" s="13">
        <f t="shared" si="18"/>
        <v>6.7</v>
      </c>
      <c r="U535" s="13">
        <f t="shared" si="19"/>
        <v>0.10000000000000053</v>
      </c>
      <c r="V535" s="12" t="str">
        <f t="shared" si="17"/>
        <v/>
      </c>
      <c r="W535" s="11">
        <f t="shared" si="16"/>
        <v>1</v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4.5999999999999996</v>
      </c>
      <c r="C536" s="2">
        <v>79</v>
      </c>
      <c r="D536" s="2">
        <v>1.3</v>
      </c>
      <c r="E536" s="2">
        <v>2.2000000000000002</v>
      </c>
      <c r="F536" s="2">
        <v>10.1</v>
      </c>
      <c r="G536" s="2">
        <v>12.6</v>
      </c>
      <c r="H536" s="2">
        <v>1027.5</v>
      </c>
      <c r="I536" s="2">
        <v>8510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6.2</v>
      </c>
      <c r="Q536">
        <v>6.7</v>
      </c>
      <c r="R536" s="5">
        <v>0.36527777777777776</v>
      </c>
      <c r="T536" s="13">
        <f t="shared" si="18"/>
        <v>6.7</v>
      </c>
      <c r="U536" s="13">
        <f t="shared" si="19"/>
        <v>0.10000000000000053</v>
      </c>
      <c r="V536" s="12" t="str">
        <f t="shared" si="17"/>
        <v/>
      </c>
      <c r="W536" s="11">
        <f t="shared" si="16"/>
        <v>1</v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4.5999999999999996</v>
      </c>
      <c r="C537" s="2">
        <v>79</v>
      </c>
      <c r="D537" s="2">
        <v>1.3</v>
      </c>
      <c r="E537" s="2">
        <v>3.3</v>
      </c>
      <c r="F537" s="2">
        <v>5.8</v>
      </c>
      <c r="G537" s="2">
        <v>13.3</v>
      </c>
      <c r="H537" s="2">
        <v>1027.2</v>
      </c>
      <c r="I537" s="2">
        <v>8740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6.2</v>
      </c>
      <c r="Q537">
        <v>6.7</v>
      </c>
      <c r="R537" s="5">
        <v>0.3659722222222222</v>
      </c>
      <c r="T537" s="13">
        <f t="shared" si="18"/>
        <v>6.7</v>
      </c>
      <c r="U537" s="13">
        <f t="shared" si="19"/>
        <v>0.10000000000000053</v>
      </c>
      <c r="V537" s="12" t="str">
        <f t="shared" si="17"/>
        <v/>
      </c>
      <c r="W537" s="11">
        <f t="shared" si="16"/>
        <v>1</v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4.5999999999999996</v>
      </c>
      <c r="C538" s="2">
        <v>79</v>
      </c>
      <c r="D538" s="2">
        <v>1.3</v>
      </c>
      <c r="E538" s="2">
        <v>2.2999999999999998</v>
      </c>
      <c r="F538" s="2">
        <v>9.6999999999999993</v>
      </c>
      <c r="G538" s="2">
        <v>10.4</v>
      </c>
      <c r="H538" s="2">
        <v>1027.3</v>
      </c>
      <c r="I538" s="2">
        <v>9020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6.2</v>
      </c>
      <c r="Q538">
        <v>6.7</v>
      </c>
      <c r="R538" s="5">
        <v>0.36666666666666664</v>
      </c>
      <c r="T538" s="13">
        <f t="shared" si="18"/>
        <v>6.7</v>
      </c>
      <c r="U538" s="13">
        <f t="shared" si="19"/>
        <v>0.10000000000000053</v>
      </c>
      <c r="V538" s="12" t="str">
        <f t="shared" si="17"/>
        <v/>
      </c>
      <c r="W538" s="11">
        <f t="shared" si="16"/>
        <v>1</v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4.5999999999999996</v>
      </c>
      <c r="C539" s="2">
        <v>79</v>
      </c>
      <c r="D539" s="2">
        <v>1.3</v>
      </c>
      <c r="E539" s="2">
        <v>2.6</v>
      </c>
      <c r="F539" s="2">
        <v>7.9</v>
      </c>
      <c r="G539" s="2">
        <v>11.2</v>
      </c>
      <c r="H539" s="2">
        <v>1027.5</v>
      </c>
      <c r="I539" s="2">
        <v>9380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6.2</v>
      </c>
      <c r="Q539">
        <v>6.7</v>
      </c>
      <c r="R539" s="5">
        <v>0.36736111111111114</v>
      </c>
      <c r="T539" s="13">
        <f t="shared" si="18"/>
        <v>6.7</v>
      </c>
      <c r="U539" s="13">
        <f t="shared" si="19"/>
        <v>0.10000000000000053</v>
      </c>
      <c r="V539" s="12" t="str">
        <f t="shared" si="17"/>
        <v/>
      </c>
      <c r="W539" s="11">
        <f t="shared" si="16"/>
        <v>1</v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4.5999999999999996</v>
      </c>
      <c r="C540" s="2">
        <v>79</v>
      </c>
      <c r="D540" s="2">
        <v>1.3</v>
      </c>
      <c r="E540" s="2">
        <v>3.1</v>
      </c>
      <c r="F540" s="2">
        <v>6.5</v>
      </c>
      <c r="G540" s="2">
        <v>6.8</v>
      </c>
      <c r="H540" s="2">
        <v>1027.2</v>
      </c>
      <c r="I540" s="2">
        <v>9790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6.2</v>
      </c>
      <c r="Q540">
        <v>6.6</v>
      </c>
      <c r="R540" s="5">
        <v>0.36805555555555558</v>
      </c>
      <c r="T540" s="13">
        <f t="shared" si="18"/>
        <v>6.6</v>
      </c>
      <c r="U540" s="13">
        <f t="shared" si="19"/>
        <v>0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4.5999999999999996</v>
      </c>
      <c r="C541" s="2">
        <v>79</v>
      </c>
      <c r="D541" s="2">
        <v>1.3</v>
      </c>
      <c r="E541" s="2">
        <v>3</v>
      </c>
      <c r="F541" s="2">
        <v>6.8</v>
      </c>
      <c r="G541" s="2">
        <v>7.2</v>
      </c>
      <c r="H541" s="2">
        <v>1027.2</v>
      </c>
      <c r="I541" s="2">
        <v>10190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6.2</v>
      </c>
      <c r="Q541">
        <v>6.6</v>
      </c>
      <c r="R541" s="5">
        <v>0.36875000000000002</v>
      </c>
      <c r="T541" s="13">
        <f t="shared" si="18"/>
        <v>6.6</v>
      </c>
      <c r="U541" s="13">
        <f t="shared" si="19"/>
        <v>0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79</v>
      </c>
      <c r="D542" s="2">
        <v>1.3</v>
      </c>
      <c r="E542" s="2">
        <v>4.5999999999999996</v>
      </c>
      <c r="F542" s="2">
        <v>4.7</v>
      </c>
      <c r="G542" s="2">
        <v>5.4</v>
      </c>
      <c r="H542" s="2">
        <v>1027.2</v>
      </c>
      <c r="I542" s="2">
        <v>10600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6.2</v>
      </c>
      <c r="Q542">
        <v>6.6</v>
      </c>
      <c r="R542" s="5">
        <v>0.36944444444444446</v>
      </c>
      <c r="T542" s="13">
        <f t="shared" si="18"/>
        <v>6.6</v>
      </c>
      <c r="U542" s="13">
        <f t="shared" si="19"/>
        <v>0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4.5999999999999996</v>
      </c>
      <c r="C543" s="2">
        <v>79</v>
      </c>
      <c r="D543" s="2">
        <v>1.3</v>
      </c>
      <c r="E543" s="2">
        <v>3</v>
      </c>
      <c r="F543" s="2">
        <v>6.8</v>
      </c>
      <c r="G543" s="2">
        <v>9.4</v>
      </c>
      <c r="H543" s="2">
        <v>1027.4000000000001</v>
      </c>
      <c r="I543" s="2">
        <v>10910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6.2</v>
      </c>
      <c r="Q543">
        <v>6.6</v>
      </c>
      <c r="R543" s="5">
        <v>0.37013888888888891</v>
      </c>
      <c r="T543" s="13">
        <f t="shared" si="18"/>
        <v>6.6</v>
      </c>
      <c r="U543" s="13">
        <f t="shared" si="19"/>
        <v>0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4.7</v>
      </c>
      <c r="C544" s="2">
        <v>79</v>
      </c>
      <c r="D544" s="2">
        <v>1.4</v>
      </c>
      <c r="E544" s="2">
        <v>2.9</v>
      </c>
      <c r="F544" s="2">
        <v>7.6</v>
      </c>
      <c r="G544" s="2">
        <v>10.1</v>
      </c>
      <c r="H544" s="2">
        <v>1027.3</v>
      </c>
      <c r="I544" s="2">
        <v>11220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6.2</v>
      </c>
      <c r="Q544">
        <v>6.6</v>
      </c>
      <c r="R544" s="5">
        <v>0.37083333333333335</v>
      </c>
      <c r="T544" s="13">
        <f t="shared" si="18"/>
        <v>6.6</v>
      </c>
      <c r="U544" s="13">
        <f t="shared" si="19"/>
        <v>-0.10000000000000053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4.7</v>
      </c>
      <c r="C545" s="2">
        <v>78</v>
      </c>
      <c r="D545" s="2">
        <v>1.2</v>
      </c>
      <c r="E545" s="2">
        <v>3.4</v>
      </c>
      <c r="F545" s="2">
        <v>5.8</v>
      </c>
      <c r="G545" s="2">
        <v>8.6</v>
      </c>
      <c r="H545" s="2">
        <v>1027.5</v>
      </c>
      <c r="I545" s="2">
        <v>11370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6.3</v>
      </c>
      <c r="Q545">
        <v>6.7</v>
      </c>
      <c r="R545" s="5">
        <v>0.37152777777777779</v>
      </c>
      <c r="T545" s="13">
        <f t="shared" si="18"/>
        <v>6.7</v>
      </c>
      <c r="U545" s="13">
        <f t="shared" si="19"/>
        <v>0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4.7</v>
      </c>
      <c r="C546" s="2">
        <v>78</v>
      </c>
      <c r="D546" s="2">
        <v>1.2</v>
      </c>
      <c r="E546" s="2">
        <v>2</v>
      </c>
      <c r="F546" s="2">
        <v>11.5</v>
      </c>
      <c r="G546" s="2">
        <v>15.5</v>
      </c>
      <c r="H546" s="2">
        <v>1027.4000000000001</v>
      </c>
      <c r="I546" s="2">
        <v>11440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6.3</v>
      </c>
      <c r="Q546">
        <v>6.7</v>
      </c>
      <c r="R546" s="5">
        <v>0.37222222222222223</v>
      </c>
      <c r="T546" s="13">
        <f t="shared" si="18"/>
        <v>6.7</v>
      </c>
      <c r="U546" s="13">
        <f t="shared" si="19"/>
        <v>0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78</v>
      </c>
      <c r="D547" s="2">
        <v>1.3</v>
      </c>
      <c r="E547" s="2">
        <v>3.5</v>
      </c>
      <c r="F547" s="2">
        <v>6.1</v>
      </c>
      <c r="G547" s="2">
        <v>8.3000000000000007</v>
      </c>
      <c r="H547" s="2">
        <v>1027.3</v>
      </c>
      <c r="I547" s="2">
        <v>11400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6.4</v>
      </c>
      <c r="Q547">
        <v>6.7</v>
      </c>
      <c r="R547" s="5">
        <v>0.37291666666666667</v>
      </c>
      <c r="T547" s="13">
        <f t="shared" si="18"/>
        <v>6.7</v>
      </c>
      <c r="U547" s="13">
        <f t="shared" si="19"/>
        <v>-9.9999999999999645E-2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78</v>
      </c>
      <c r="D548" s="2">
        <v>1.3</v>
      </c>
      <c r="E548" s="2">
        <v>3</v>
      </c>
      <c r="F548" s="2">
        <v>7.6</v>
      </c>
      <c r="G548" s="2">
        <v>9</v>
      </c>
      <c r="H548" s="2">
        <v>1027.2</v>
      </c>
      <c r="I548" s="2">
        <v>11350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6.4</v>
      </c>
      <c r="Q548">
        <v>6.8</v>
      </c>
      <c r="R548" s="5">
        <v>0.37361111111111112</v>
      </c>
      <c r="T548" s="13">
        <f t="shared" si="18"/>
        <v>6.8</v>
      </c>
      <c r="U548" s="13">
        <f t="shared" si="19"/>
        <v>0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78</v>
      </c>
      <c r="D549" s="2">
        <v>1.3</v>
      </c>
      <c r="E549" s="2">
        <v>3.3</v>
      </c>
      <c r="F549" s="2">
        <v>6.5</v>
      </c>
      <c r="G549" s="2">
        <v>10.4</v>
      </c>
      <c r="H549" s="2">
        <v>1027.0999999999999</v>
      </c>
      <c r="I549" s="2">
        <v>11290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6.4</v>
      </c>
      <c r="Q549">
        <v>6.8</v>
      </c>
      <c r="R549" s="5">
        <v>0.37430555555555556</v>
      </c>
      <c r="T549" s="13">
        <f t="shared" si="18"/>
        <v>6.8</v>
      </c>
      <c r="U549" s="13">
        <f t="shared" si="19"/>
        <v>0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78</v>
      </c>
      <c r="D550" s="2">
        <v>1.3</v>
      </c>
      <c r="E550" s="2">
        <v>4.8</v>
      </c>
      <c r="F550" s="2">
        <v>4</v>
      </c>
      <c r="G550" s="2">
        <v>7.6</v>
      </c>
      <c r="H550" s="2">
        <v>1027.2</v>
      </c>
      <c r="I550" s="2">
        <v>11250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6.5</v>
      </c>
      <c r="Q550">
        <v>6.9</v>
      </c>
      <c r="R550" s="5">
        <v>0.375</v>
      </c>
      <c r="T550" s="13">
        <f t="shared" si="18"/>
        <v>6.9</v>
      </c>
      <c r="U550" s="13">
        <f t="shared" si="19"/>
        <v>0.10000000000000053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78</v>
      </c>
      <c r="D551" s="2">
        <v>1.3</v>
      </c>
      <c r="E551" s="2">
        <v>3.5</v>
      </c>
      <c r="F551" s="2">
        <v>5.8</v>
      </c>
      <c r="G551" s="2">
        <v>8.3000000000000007</v>
      </c>
      <c r="H551" s="2">
        <v>1027.2</v>
      </c>
      <c r="I551" s="2">
        <v>11250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6.5</v>
      </c>
      <c r="Q551">
        <v>6.9</v>
      </c>
      <c r="R551" s="5">
        <v>0.37569444444444444</v>
      </c>
      <c r="T551" s="13">
        <f t="shared" si="18"/>
        <v>6.9</v>
      </c>
      <c r="U551" s="13">
        <f t="shared" si="19"/>
        <v>0.10000000000000053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78</v>
      </c>
      <c r="D552" s="2">
        <v>1.3</v>
      </c>
      <c r="E552" s="2">
        <v>2.9</v>
      </c>
      <c r="F552" s="2">
        <v>7.9</v>
      </c>
      <c r="G552" s="2">
        <v>10.1</v>
      </c>
      <c r="H552" s="2">
        <v>1027.4000000000001</v>
      </c>
      <c r="I552" s="2">
        <v>11330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6.6</v>
      </c>
      <c r="Q552">
        <v>7</v>
      </c>
      <c r="R552" s="5">
        <v>0.37638888888888888</v>
      </c>
      <c r="T552" s="13">
        <f t="shared" si="18"/>
        <v>7</v>
      </c>
      <c r="U552" s="13">
        <f t="shared" si="19"/>
        <v>0.20000000000000018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78</v>
      </c>
      <c r="D553" s="2">
        <v>1.3</v>
      </c>
      <c r="E553" s="2">
        <v>2.2000000000000002</v>
      </c>
      <c r="F553" s="2">
        <v>11.2</v>
      </c>
      <c r="G553" s="2">
        <v>11.5</v>
      </c>
      <c r="H553" s="2">
        <v>1027.2</v>
      </c>
      <c r="I553" s="2">
        <v>11320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6.6</v>
      </c>
      <c r="Q553">
        <v>7</v>
      </c>
      <c r="R553" s="5">
        <v>0.37708333333333333</v>
      </c>
      <c r="T553" s="13">
        <f t="shared" si="18"/>
        <v>7</v>
      </c>
      <c r="U553" s="13">
        <f t="shared" si="19"/>
        <v>0.20000000000000018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78</v>
      </c>
      <c r="D554" s="2">
        <v>1.3</v>
      </c>
      <c r="E554" s="2">
        <v>2.7</v>
      </c>
      <c r="F554" s="2">
        <v>9</v>
      </c>
      <c r="G554" s="2">
        <v>9</v>
      </c>
      <c r="H554" s="2">
        <v>1027</v>
      </c>
      <c r="I554" s="2">
        <v>11290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6.6</v>
      </c>
      <c r="Q554">
        <v>7.1</v>
      </c>
      <c r="R554" s="5">
        <v>0.37777777777777777</v>
      </c>
      <c r="T554" s="13">
        <f t="shared" si="18"/>
        <v>7.1</v>
      </c>
      <c r="U554" s="13">
        <f t="shared" si="19"/>
        <v>0.29999999999999982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78</v>
      </c>
      <c r="D555" s="2">
        <v>1.4</v>
      </c>
      <c r="E555" s="2">
        <v>4.9000000000000004</v>
      </c>
      <c r="F555" s="2">
        <v>4.3</v>
      </c>
      <c r="G555" s="2">
        <v>6.8</v>
      </c>
      <c r="H555" s="2">
        <v>1027.0999999999999</v>
      </c>
      <c r="I555" s="2">
        <v>11370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6.7</v>
      </c>
      <c r="Q555">
        <v>7.1</v>
      </c>
      <c r="R555" s="5">
        <v>0.37847222222222221</v>
      </c>
      <c r="T555" s="13">
        <f t="shared" si="18"/>
        <v>7.1</v>
      </c>
      <c r="U555" s="13">
        <f t="shared" si="19"/>
        <v>0.19999999999999929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4.5999999999999996</v>
      </c>
      <c r="C556" s="2">
        <v>79</v>
      </c>
      <c r="D556" s="2">
        <v>1.3</v>
      </c>
      <c r="E556" s="2">
        <v>4.5999999999999996</v>
      </c>
      <c r="F556" s="2">
        <v>4.7</v>
      </c>
      <c r="G556" s="2">
        <v>7.2</v>
      </c>
      <c r="H556" s="2">
        <v>1027.5</v>
      </c>
      <c r="I556" s="2">
        <v>8230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-4.4000000000000004</v>
      </c>
      <c r="Q556">
        <v>-3.8</v>
      </c>
      <c r="R556" s="5">
        <v>0.37916666666666665</v>
      </c>
      <c r="T556" s="13">
        <f t="shared" si="18"/>
        <v>-3.8</v>
      </c>
      <c r="U556" s="13">
        <f t="shared" si="19"/>
        <v>-10.399999999999999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4.5999999999999996</v>
      </c>
      <c r="C557" s="2">
        <v>79</v>
      </c>
      <c r="D557" s="2">
        <v>1.3</v>
      </c>
      <c r="E557" s="2">
        <v>2.2999999999999998</v>
      </c>
      <c r="F557" s="2">
        <v>9.4</v>
      </c>
      <c r="G557" s="2">
        <v>10.1</v>
      </c>
      <c r="H557" s="2">
        <v>1027.4000000000001</v>
      </c>
      <c r="I557" s="2">
        <v>8230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6.2</v>
      </c>
      <c r="Q557">
        <v>6.7</v>
      </c>
      <c r="R557" s="5">
        <v>0.37986111111111109</v>
      </c>
      <c r="T557" s="13">
        <f t="shared" si="18"/>
        <v>6.7</v>
      </c>
      <c r="U557" s="13">
        <f t="shared" si="19"/>
        <v>0.10000000000000053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4.5999999999999996</v>
      </c>
      <c r="C558" s="2">
        <v>79</v>
      </c>
      <c r="D558" s="2">
        <v>1.3</v>
      </c>
      <c r="E558" s="2">
        <v>2.8</v>
      </c>
      <c r="F558" s="2">
        <v>7.6</v>
      </c>
      <c r="G558" s="2">
        <v>13.7</v>
      </c>
      <c r="H558" s="2">
        <v>1027.2</v>
      </c>
      <c r="I558" s="2">
        <v>8330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6.2</v>
      </c>
      <c r="Q558">
        <v>6.7</v>
      </c>
      <c r="R558" s="5">
        <v>0.38055555555555554</v>
      </c>
      <c r="T558" s="13">
        <f t="shared" si="18"/>
        <v>6.7</v>
      </c>
      <c r="U558" s="13">
        <f t="shared" si="19"/>
        <v>0.10000000000000053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4.5999999999999996</v>
      </c>
      <c r="C559" s="2">
        <v>79</v>
      </c>
      <c r="D559" s="2">
        <v>1.3</v>
      </c>
      <c r="E559" s="2">
        <v>2.2000000000000002</v>
      </c>
      <c r="F559" s="2">
        <v>10.1</v>
      </c>
      <c r="G559" s="2">
        <v>12.6</v>
      </c>
      <c r="H559" s="2">
        <v>1027.5</v>
      </c>
      <c r="I559" s="2">
        <v>8510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6.2</v>
      </c>
      <c r="Q559">
        <v>6.7</v>
      </c>
      <c r="R559" s="5">
        <v>0.38124999999999998</v>
      </c>
      <c r="T559" s="13">
        <f t="shared" si="18"/>
        <v>6.7</v>
      </c>
      <c r="U559" s="13">
        <f t="shared" si="19"/>
        <v>0.10000000000000053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4.5999999999999996</v>
      </c>
      <c r="C560" s="2">
        <v>79</v>
      </c>
      <c r="D560" s="2">
        <v>1.3</v>
      </c>
      <c r="E560" s="2">
        <v>3.3</v>
      </c>
      <c r="F560" s="2">
        <v>5.8</v>
      </c>
      <c r="G560" s="2">
        <v>13.3</v>
      </c>
      <c r="H560" s="2">
        <v>1027.2</v>
      </c>
      <c r="I560" s="2">
        <v>8740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6.2</v>
      </c>
      <c r="Q560">
        <v>6.7</v>
      </c>
      <c r="R560" s="5">
        <v>0.38194444444444442</v>
      </c>
      <c r="T560" s="13">
        <f t="shared" si="18"/>
        <v>6.7</v>
      </c>
      <c r="U560" s="13">
        <f t="shared" si="19"/>
        <v>0.10000000000000053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4.5999999999999996</v>
      </c>
      <c r="C561" s="2">
        <v>79</v>
      </c>
      <c r="D561" s="2">
        <v>1.3</v>
      </c>
      <c r="E561" s="2">
        <v>2.2999999999999998</v>
      </c>
      <c r="F561" s="2">
        <v>9.6999999999999993</v>
      </c>
      <c r="G561" s="2">
        <v>10.4</v>
      </c>
      <c r="H561" s="2">
        <v>1027.3</v>
      </c>
      <c r="I561" s="2">
        <v>9020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6.2</v>
      </c>
      <c r="Q561">
        <v>6.7</v>
      </c>
      <c r="R561" s="5">
        <v>0.38263888888888886</v>
      </c>
      <c r="T561" s="13">
        <f t="shared" si="18"/>
        <v>6.7</v>
      </c>
      <c r="U561" s="13">
        <f t="shared" si="19"/>
        <v>0.10000000000000053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4.5999999999999996</v>
      </c>
      <c r="C562" s="2">
        <v>79</v>
      </c>
      <c r="D562" s="2">
        <v>1.3</v>
      </c>
      <c r="E562" s="2">
        <v>2.6</v>
      </c>
      <c r="F562" s="2">
        <v>7.9</v>
      </c>
      <c r="G562" s="2">
        <v>11.2</v>
      </c>
      <c r="H562" s="2">
        <v>1027.5</v>
      </c>
      <c r="I562" s="2">
        <v>9380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6.2</v>
      </c>
      <c r="Q562">
        <v>6.7</v>
      </c>
      <c r="R562" s="5">
        <v>0.38333333333333336</v>
      </c>
      <c r="T562" s="13">
        <f t="shared" si="18"/>
        <v>6.7</v>
      </c>
      <c r="U562" s="13">
        <f t="shared" si="19"/>
        <v>0.10000000000000053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4.5999999999999996</v>
      </c>
      <c r="C563" s="2">
        <v>79</v>
      </c>
      <c r="D563" s="2">
        <v>1.3</v>
      </c>
      <c r="E563" s="2">
        <v>3.1</v>
      </c>
      <c r="F563" s="2">
        <v>6.5</v>
      </c>
      <c r="G563" s="2">
        <v>6.8</v>
      </c>
      <c r="H563" s="2">
        <v>1027.2</v>
      </c>
      <c r="I563" s="2">
        <v>9790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6.2</v>
      </c>
      <c r="Q563">
        <v>6.6</v>
      </c>
      <c r="R563" s="5">
        <v>0.3840277777777778</v>
      </c>
      <c r="T563" s="13">
        <f t="shared" si="18"/>
        <v>6.6</v>
      </c>
      <c r="U563" s="13">
        <f t="shared" si="19"/>
        <v>0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4.5999999999999996</v>
      </c>
      <c r="C564" s="2">
        <v>79</v>
      </c>
      <c r="D564" s="2">
        <v>1.3</v>
      </c>
      <c r="E564" s="2">
        <v>3</v>
      </c>
      <c r="F564" s="2">
        <v>6.8</v>
      </c>
      <c r="G564" s="2">
        <v>7.2</v>
      </c>
      <c r="H564" s="2">
        <v>1027.2</v>
      </c>
      <c r="I564" s="2">
        <v>10190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6.2</v>
      </c>
      <c r="Q564">
        <v>6.6</v>
      </c>
      <c r="R564" s="5">
        <v>0.38472222222222224</v>
      </c>
      <c r="T564" s="13">
        <f t="shared" si="18"/>
        <v>6.6</v>
      </c>
      <c r="U564" s="13">
        <f t="shared" si="19"/>
        <v>0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4.5999999999999996</v>
      </c>
      <c r="C565" s="2">
        <v>79</v>
      </c>
      <c r="D565" s="2">
        <v>1.3</v>
      </c>
      <c r="E565" s="2">
        <v>4.5999999999999996</v>
      </c>
      <c r="F565" s="2">
        <v>4.7</v>
      </c>
      <c r="G565" s="2">
        <v>5.4</v>
      </c>
      <c r="H565" s="2">
        <v>1027.2</v>
      </c>
      <c r="I565" s="2">
        <v>10600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6.2</v>
      </c>
      <c r="Q565">
        <v>6.6</v>
      </c>
      <c r="R565" s="5">
        <v>0.38541666666666669</v>
      </c>
      <c r="T565" s="13">
        <f t="shared" si="18"/>
        <v>6.6</v>
      </c>
      <c r="U565" s="13">
        <f t="shared" si="19"/>
        <v>0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4.5999999999999996</v>
      </c>
      <c r="C566" s="2">
        <v>79</v>
      </c>
      <c r="D566" s="2">
        <v>1.3</v>
      </c>
      <c r="E566" s="2">
        <v>3</v>
      </c>
      <c r="F566" s="2">
        <v>6.8</v>
      </c>
      <c r="G566" s="2">
        <v>9.4</v>
      </c>
      <c r="H566" s="2">
        <v>1027.4000000000001</v>
      </c>
      <c r="I566" s="2">
        <v>10910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6.2</v>
      </c>
      <c r="Q566">
        <v>6.6</v>
      </c>
      <c r="R566" s="5">
        <v>0.38611111111111113</v>
      </c>
      <c r="T566" s="13">
        <f t="shared" si="18"/>
        <v>6.6</v>
      </c>
      <c r="U566" s="13">
        <f t="shared" si="19"/>
        <v>0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4.7</v>
      </c>
      <c r="C567" s="2">
        <v>79</v>
      </c>
      <c r="D567" s="2">
        <v>1.4</v>
      </c>
      <c r="E567" s="2">
        <v>2.9</v>
      </c>
      <c r="F567" s="2">
        <v>7.6</v>
      </c>
      <c r="G567" s="2">
        <v>10.1</v>
      </c>
      <c r="H567" s="2">
        <v>1027.3</v>
      </c>
      <c r="I567" s="2">
        <v>11220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6.2</v>
      </c>
      <c r="Q567">
        <v>6.6</v>
      </c>
      <c r="R567" s="5">
        <v>0.38680555555555557</v>
      </c>
      <c r="T567" s="13">
        <f t="shared" si="18"/>
        <v>6.6</v>
      </c>
      <c r="U567" s="13">
        <f t="shared" si="19"/>
        <v>-0.10000000000000053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4.7</v>
      </c>
      <c r="C568" s="2">
        <v>78</v>
      </c>
      <c r="D568" s="2">
        <v>1.2</v>
      </c>
      <c r="E568" s="2">
        <v>3.4</v>
      </c>
      <c r="F568" s="2">
        <v>5.8</v>
      </c>
      <c r="G568" s="2">
        <v>8.6</v>
      </c>
      <c r="H568" s="2">
        <v>1027.5</v>
      </c>
      <c r="I568" s="2">
        <v>11370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6.3</v>
      </c>
      <c r="Q568">
        <v>6.7</v>
      </c>
      <c r="R568" s="5">
        <v>0.38750000000000001</v>
      </c>
      <c r="T568" s="13">
        <f t="shared" si="18"/>
        <v>6.7</v>
      </c>
      <c r="U568" s="13">
        <f t="shared" si="19"/>
        <v>0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4.7</v>
      </c>
      <c r="C569" s="2">
        <v>78</v>
      </c>
      <c r="D569" s="2">
        <v>1.2</v>
      </c>
      <c r="E569" s="2">
        <v>2</v>
      </c>
      <c r="F569" s="2">
        <v>11.5</v>
      </c>
      <c r="G569" s="2">
        <v>15.5</v>
      </c>
      <c r="H569" s="2">
        <v>1027.4000000000001</v>
      </c>
      <c r="I569" s="2">
        <v>11440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6.3</v>
      </c>
      <c r="Q569">
        <v>6.7</v>
      </c>
      <c r="R569" s="5">
        <v>0.38819444444444445</v>
      </c>
      <c r="T569" s="13">
        <f t="shared" si="18"/>
        <v>6.7</v>
      </c>
      <c r="U569" s="13">
        <f t="shared" si="19"/>
        <v>0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4.8</v>
      </c>
      <c r="C570" s="2">
        <v>78</v>
      </c>
      <c r="D570" s="2">
        <v>1.3</v>
      </c>
      <c r="E570" s="2">
        <v>3.5</v>
      </c>
      <c r="F570" s="2">
        <v>6.1</v>
      </c>
      <c r="G570" s="2">
        <v>8.3000000000000007</v>
      </c>
      <c r="H570" s="2">
        <v>1027.3</v>
      </c>
      <c r="I570" s="2">
        <v>11400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6.4</v>
      </c>
      <c r="Q570">
        <v>6.7</v>
      </c>
      <c r="R570" s="5">
        <v>0.3888888888888889</v>
      </c>
      <c r="T570" s="13">
        <f t="shared" si="18"/>
        <v>6.7</v>
      </c>
      <c r="U570" s="13">
        <f t="shared" si="19"/>
        <v>-9.9999999999999645E-2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4.8</v>
      </c>
      <c r="C571" s="2">
        <v>78</v>
      </c>
      <c r="D571" s="2">
        <v>1.3</v>
      </c>
      <c r="E571" s="2">
        <v>3</v>
      </c>
      <c r="F571" s="2">
        <v>7.6</v>
      </c>
      <c r="G571" s="2">
        <v>9</v>
      </c>
      <c r="H571" s="2">
        <v>1027.2</v>
      </c>
      <c r="I571" s="2">
        <v>11350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6.4</v>
      </c>
      <c r="Q571">
        <v>6.8</v>
      </c>
      <c r="R571" s="5">
        <v>0.38958333333333334</v>
      </c>
      <c r="T571" s="13">
        <f t="shared" si="18"/>
        <v>6.8</v>
      </c>
      <c r="U571" s="13">
        <f t="shared" si="19"/>
        <v>0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4.8</v>
      </c>
      <c r="C572" s="2">
        <v>78</v>
      </c>
      <c r="D572" s="2">
        <v>1.3</v>
      </c>
      <c r="E572" s="2">
        <v>3.3</v>
      </c>
      <c r="F572" s="2">
        <v>6.5</v>
      </c>
      <c r="G572" s="2">
        <v>10.4</v>
      </c>
      <c r="H572" s="2">
        <v>1027.0999999999999</v>
      </c>
      <c r="I572" s="2">
        <v>11290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6.4</v>
      </c>
      <c r="Q572">
        <v>6.8</v>
      </c>
      <c r="R572" s="5">
        <v>0.39027777777777778</v>
      </c>
      <c r="T572" s="13">
        <f t="shared" si="18"/>
        <v>6.8</v>
      </c>
      <c r="U572" s="13">
        <f t="shared" si="19"/>
        <v>0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4.8</v>
      </c>
      <c r="C573" s="2">
        <v>78</v>
      </c>
      <c r="D573" s="2">
        <v>1.3</v>
      </c>
      <c r="E573" s="2">
        <v>4.8</v>
      </c>
      <c r="F573" s="2">
        <v>4</v>
      </c>
      <c r="G573" s="2">
        <v>7.6</v>
      </c>
      <c r="H573" s="2">
        <v>1027.2</v>
      </c>
      <c r="I573" s="2">
        <v>11250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6.5</v>
      </c>
      <c r="Q573">
        <v>6.9</v>
      </c>
      <c r="R573" s="5">
        <v>0.39097222222222222</v>
      </c>
      <c r="T573" s="13">
        <f t="shared" si="18"/>
        <v>6.9</v>
      </c>
      <c r="U573" s="13">
        <f t="shared" si="19"/>
        <v>0.10000000000000053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4.8</v>
      </c>
      <c r="C574" s="2">
        <v>78</v>
      </c>
      <c r="D574" s="2">
        <v>1.3</v>
      </c>
      <c r="E574" s="2">
        <v>3.5</v>
      </c>
      <c r="F574" s="2">
        <v>5.8</v>
      </c>
      <c r="G574" s="2">
        <v>8.3000000000000007</v>
      </c>
      <c r="H574" s="2">
        <v>1027.2</v>
      </c>
      <c r="I574" s="2">
        <v>11250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6.5</v>
      </c>
      <c r="Q574">
        <v>6.9</v>
      </c>
      <c r="R574" s="5">
        <v>0.39166666666666666</v>
      </c>
      <c r="T574" s="13">
        <f t="shared" si="18"/>
        <v>6.9</v>
      </c>
      <c r="U574" s="13">
        <f t="shared" si="19"/>
        <v>0.10000000000000053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4.8</v>
      </c>
      <c r="C575" s="2">
        <v>78</v>
      </c>
      <c r="D575" s="2">
        <v>1.3</v>
      </c>
      <c r="E575" s="2">
        <v>2.9</v>
      </c>
      <c r="F575" s="2">
        <v>7.9</v>
      </c>
      <c r="G575" s="2">
        <v>10.1</v>
      </c>
      <c r="H575" s="2">
        <v>1027.4000000000001</v>
      </c>
      <c r="I575" s="2">
        <v>11330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6.6</v>
      </c>
      <c r="Q575">
        <v>7</v>
      </c>
      <c r="R575" s="5">
        <v>0.3923611111111111</v>
      </c>
      <c r="T575" s="13">
        <f t="shared" si="18"/>
        <v>7</v>
      </c>
      <c r="U575" s="13">
        <f t="shared" si="19"/>
        <v>0.20000000000000018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4.8</v>
      </c>
      <c r="C576" s="2">
        <v>78</v>
      </c>
      <c r="D576" s="2">
        <v>1.3</v>
      </c>
      <c r="E576" s="2">
        <v>2.2000000000000002</v>
      </c>
      <c r="F576" s="2">
        <v>11.2</v>
      </c>
      <c r="G576" s="2">
        <v>11.5</v>
      </c>
      <c r="H576" s="2">
        <v>1027.2</v>
      </c>
      <c r="I576" s="2">
        <v>11320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6.6</v>
      </c>
      <c r="Q576">
        <v>7</v>
      </c>
      <c r="R576" s="5">
        <v>0.39305555555555555</v>
      </c>
      <c r="T576" s="13">
        <f t="shared" si="18"/>
        <v>7</v>
      </c>
      <c r="U576" s="13">
        <f t="shared" si="19"/>
        <v>0.20000000000000018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4.8</v>
      </c>
      <c r="C577" s="2">
        <v>78</v>
      </c>
      <c r="D577" s="2">
        <v>1.3</v>
      </c>
      <c r="E577" s="2">
        <v>2.7</v>
      </c>
      <c r="F577" s="2">
        <v>9</v>
      </c>
      <c r="G577" s="2">
        <v>9</v>
      </c>
      <c r="H577" s="2">
        <v>1027</v>
      </c>
      <c r="I577" s="2">
        <v>11290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6.6</v>
      </c>
      <c r="Q577">
        <v>7.1</v>
      </c>
      <c r="R577" s="5">
        <v>0.39374999999999999</v>
      </c>
      <c r="T577" s="13">
        <f t="shared" si="18"/>
        <v>7.1</v>
      </c>
      <c r="U577" s="13">
        <f t="shared" si="19"/>
        <v>0.29999999999999982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78</v>
      </c>
      <c r="D578" s="2">
        <v>1.4</v>
      </c>
      <c r="E578" s="2">
        <v>4.9000000000000004</v>
      </c>
      <c r="F578" s="2">
        <v>4.3</v>
      </c>
      <c r="G578" s="2">
        <v>6.8</v>
      </c>
      <c r="H578" s="2">
        <v>1027.0999999999999</v>
      </c>
      <c r="I578" s="2">
        <v>11370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6.7</v>
      </c>
      <c r="Q578">
        <v>7.1</v>
      </c>
      <c r="R578" s="5">
        <v>0.39444444444444443</v>
      </c>
      <c r="T578" s="13">
        <f t="shared" si="18"/>
        <v>7.1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4.5999999999999996</v>
      </c>
      <c r="C579" s="2">
        <v>79</v>
      </c>
      <c r="D579" s="2">
        <v>1.3</v>
      </c>
      <c r="E579" s="2">
        <v>4.5999999999999996</v>
      </c>
      <c r="F579" s="2">
        <v>4.7</v>
      </c>
      <c r="G579" s="2">
        <v>7.2</v>
      </c>
      <c r="H579" s="2">
        <v>1027.5</v>
      </c>
      <c r="I579" s="2">
        <v>8230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-4.4000000000000004</v>
      </c>
      <c r="Q579">
        <v>-3.8</v>
      </c>
      <c r="R579" s="5">
        <v>0.39513888888888887</v>
      </c>
      <c r="T579" s="13">
        <f t="shared" si="18"/>
        <v>-3.8</v>
      </c>
      <c r="U579" s="13">
        <f t="shared" si="19"/>
        <v>-10.399999999999999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4.5999999999999996</v>
      </c>
      <c r="C580" s="2">
        <v>79</v>
      </c>
      <c r="D580" s="2">
        <v>1.3</v>
      </c>
      <c r="E580" s="2">
        <v>2.2999999999999998</v>
      </c>
      <c r="F580" s="2">
        <v>9.4</v>
      </c>
      <c r="G580" s="2">
        <v>10.1</v>
      </c>
      <c r="H580" s="2">
        <v>1027.4000000000001</v>
      </c>
      <c r="I580" s="2">
        <v>8230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6.2</v>
      </c>
      <c r="Q580">
        <v>6.7</v>
      </c>
      <c r="R580" s="5">
        <v>0.39583333333333331</v>
      </c>
      <c r="T580" s="13">
        <f t="shared" si="18"/>
        <v>6.7</v>
      </c>
      <c r="U580" s="13">
        <f t="shared" si="19"/>
        <v>0.10000000000000053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4.5999999999999996</v>
      </c>
      <c r="C581" s="2">
        <v>79</v>
      </c>
      <c r="D581" s="2">
        <v>1.3</v>
      </c>
      <c r="E581" s="2">
        <v>2.8</v>
      </c>
      <c r="F581" s="2">
        <v>7.6</v>
      </c>
      <c r="G581" s="2">
        <v>13.7</v>
      </c>
      <c r="H581" s="2">
        <v>1027.2</v>
      </c>
      <c r="I581" s="2">
        <v>8330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6.2</v>
      </c>
      <c r="Q581">
        <v>6.7</v>
      </c>
      <c r="R581" s="5">
        <v>0.39652777777777776</v>
      </c>
      <c r="T581" s="13">
        <f t="shared" si="18"/>
        <v>6.7</v>
      </c>
      <c r="U581" s="13">
        <f t="shared" si="19"/>
        <v>0.10000000000000053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4.5999999999999996</v>
      </c>
      <c r="C582" s="2">
        <v>79</v>
      </c>
      <c r="D582" s="2">
        <v>1.3</v>
      </c>
      <c r="E582" s="2">
        <v>2.2000000000000002</v>
      </c>
      <c r="F582" s="2">
        <v>10.1</v>
      </c>
      <c r="G582" s="2">
        <v>12.6</v>
      </c>
      <c r="H582" s="2">
        <v>1027.5</v>
      </c>
      <c r="I582" s="2">
        <v>8510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6.2</v>
      </c>
      <c r="Q582">
        <v>6.7</v>
      </c>
      <c r="R582" s="5">
        <v>0.3972222222222222</v>
      </c>
      <c r="T582" s="13">
        <f t="shared" si="18"/>
        <v>6.7</v>
      </c>
      <c r="U582" s="13">
        <f t="shared" si="19"/>
        <v>0.10000000000000053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4.5999999999999996</v>
      </c>
      <c r="C583" s="2">
        <v>79</v>
      </c>
      <c r="D583" s="2">
        <v>1.3</v>
      </c>
      <c r="E583" s="2">
        <v>3.3</v>
      </c>
      <c r="F583" s="2">
        <v>5.8</v>
      </c>
      <c r="G583" s="2">
        <v>13.3</v>
      </c>
      <c r="H583" s="2">
        <v>1027.2</v>
      </c>
      <c r="I583" s="2">
        <v>8740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6.2</v>
      </c>
      <c r="Q583">
        <v>6.7</v>
      </c>
      <c r="R583" s="5">
        <v>0.39791666666666664</v>
      </c>
      <c r="T583" s="13">
        <f t="shared" si="18"/>
        <v>6.7</v>
      </c>
      <c r="U583" s="13">
        <f t="shared" si="19"/>
        <v>0.10000000000000053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4.5999999999999996</v>
      </c>
      <c r="C584" s="2">
        <v>79</v>
      </c>
      <c r="D584" s="2">
        <v>1.3</v>
      </c>
      <c r="E584" s="2">
        <v>2.2999999999999998</v>
      </c>
      <c r="F584" s="2">
        <v>9.6999999999999993</v>
      </c>
      <c r="G584" s="2">
        <v>10.4</v>
      </c>
      <c r="H584" s="2">
        <v>1027.3</v>
      </c>
      <c r="I584" s="2">
        <v>9020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6.2</v>
      </c>
      <c r="Q584">
        <v>6.7</v>
      </c>
      <c r="R584" s="5">
        <v>0.39861111111111114</v>
      </c>
      <c r="T584" s="13">
        <f t="shared" si="18"/>
        <v>6.7</v>
      </c>
      <c r="U584" s="13">
        <f t="shared" si="19"/>
        <v>0.10000000000000053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4.5999999999999996</v>
      </c>
      <c r="C585" s="2">
        <v>79</v>
      </c>
      <c r="D585" s="2">
        <v>1.3</v>
      </c>
      <c r="E585" s="2">
        <v>2.6</v>
      </c>
      <c r="F585" s="2">
        <v>7.9</v>
      </c>
      <c r="G585" s="2">
        <v>11.2</v>
      </c>
      <c r="H585" s="2">
        <v>1027.5</v>
      </c>
      <c r="I585" s="2">
        <v>9380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6.2</v>
      </c>
      <c r="Q585">
        <v>6.7</v>
      </c>
      <c r="R585" s="5">
        <v>0.39930555555555558</v>
      </c>
      <c r="T585" s="13">
        <f t="shared" si="18"/>
        <v>6.7</v>
      </c>
      <c r="U585" s="13">
        <f t="shared" si="19"/>
        <v>0.10000000000000053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4.5999999999999996</v>
      </c>
      <c r="C586" s="2">
        <v>79</v>
      </c>
      <c r="D586" s="2">
        <v>1.3</v>
      </c>
      <c r="E586" s="2">
        <v>3.1</v>
      </c>
      <c r="F586" s="2">
        <v>6.5</v>
      </c>
      <c r="G586" s="2">
        <v>6.8</v>
      </c>
      <c r="H586" s="2">
        <v>1027.2</v>
      </c>
      <c r="I586" s="2">
        <v>9790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</v>
      </c>
      <c r="T586" s="13">
        <f t="shared" si="18"/>
        <v>6.6</v>
      </c>
      <c r="U586" s="13">
        <f t="shared" si="19"/>
        <v>0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4.5999999999999996</v>
      </c>
      <c r="C587" s="2">
        <v>79</v>
      </c>
      <c r="D587" s="2">
        <v>1.3</v>
      </c>
      <c r="E587" s="2">
        <v>3</v>
      </c>
      <c r="F587" s="2">
        <v>6.8</v>
      </c>
      <c r="G587" s="2">
        <v>7.2</v>
      </c>
      <c r="H587" s="2">
        <v>1027.2</v>
      </c>
      <c r="I587" s="2">
        <v>10190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6.2</v>
      </c>
      <c r="Q587">
        <v>6.6</v>
      </c>
      <c r="R587" s="5">
        <v>0.40069444444444446</v>
      </c>
      <c r="T587" s="13">
        <f t="shared" si="18"/>
        <v>6.6</v>
      </c>
      <c r="U587" s="13">
        <f t="shared" si="19"/>
        <v>0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4.5999999999999996</v>
      </c>
      <c r="C588" s="2">
        <v>79</v>
      </c>
      <c r="D588" s="2">
        <v>1.3</v>
      </c>
      <c r="E588" s="2">
        <v>4.5999999999999996</v>
      </c>
      <c r="F588" s="2">
        <v>4.7</v>
      </c>
      <c r="G588" s="2">
        <v>5.4</v>
      </c>
      <c r="H588" s="2">
        <v>1027.2</v>
      </c>
      <c r="I588" s="2">
        <v>10600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6.2</v>
      </c>
      <c r="Q588">
        <v>6.6</v>
      </c>
      <c r="R588" s="5">
        <v>0.40138888888888891</v>
      </c>
      <c r="T588" s="13">
        <f t="shared" si="18"/>
        <v>6.6</v>
      </c>
      <c r="U588" s="13">
        <f t="shared" si="19"/>
        <v>0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4.5999999999999996</v>
      </c>
      <c r="C589" s="2">
        <v>79</v>
      </c>
      <c r="D589" s="2">
        <v>1.3</v>
      </c>
      <c r="E589" s="2">
        <v>3</v>
      </c>
      <c r="F589" s="2">
        <v>6.8</v>
      </c>
      <c r="G589" s="2">
        <v>9.4</v>
      </c>
      <c r="H589" s="2">
        <v>1027.4000000000001</v>
      </c>
      <c r="I589" s="2">
        <v>10910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6.2</v>
      </c>
      <c r="Q589">
        <v>6.6</v>
      </c>
      <c r="R589" s="5">
        <v>0.40208333333333335</v>
      </c>
      <c r="T589" s="13">
        <f t="shared" si="18"/>
        <v>6.6</v>
      </c>
      <c r="U589" s="13">
        <f t="shared" si="19"/>
        <v>0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4.7</v>
      </c>
      <c r="C590" s="2">
        <v>79</v>
      </c>
      <c r="D590" s="2">
        <v>1.4</v>
      </c>
      <c r="E590" s="2">
        <v>2.9</v>
      </c>
      <c r="F590" s="2">
        <v>7.6</v>
      </c>
      <c r="G590" s="2">
        <v>10.1</v>
      </c>
      <c r="H590" s="2">
        <v>1027.3</v>
      </c>
      <c r="I590" s="2">
        <v>11220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6.2</v>
      </c>
      <c r="Q590">
        <v>6.6</v>
      </c>
      <c r="R590" s="5">
        <v>0.40277777777777779</v>
      </c>
      <c r="T590" s="13">
        <f t="shared" si="18"/>
        <v>6.6</v>
      </c>
      <c r="U590" s="13">
        <f t="shared" si="19"/>
        <v>-0.10000000000000053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4.7</v>
      </c>
      <c r="C591" s="2">
        <v>78</v>
      </c>
      <c r="D591" s="2">
        <v>1.2</v>
      </c>
      <c r="E591" s="2">
        <v>3.4</v>
      </c>
      <c r="F591" s="2">
        <v>5.8</v>
      </c>
      <c r="G591" s="2">
        <v>8.6</v>
      </c>
      <c r="H591" s="2">
        <v>1027.5</v>
      </c>
      <c r="I591" s="2">
        <v>11370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6.3</v>
      </c>
      <c r="Q591">
        <v>6.7</v>
      </c>
      <c r="R591" s="5">
        <v>0.40347222222222223</v>
      </c>
      <c r="T591" s="13">
        <f t="shared" ref="T591:T654" si="22">MAX(P591,Q591)</f>
        <v>6.7</v>
      </c>
      <c r="U591" s="13">
        <f t="shared" ref="U591:U654" si="23">(T591-B591)-2</f>
        <v>0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4.7</v>
      </c>
      <c r="C592" s="2">
        <v>78</v>
      </c>
      <c r="D592" s="2">
        <v>1.2</v>
      </c>
      <c r="E592" s="2">
        <v>2</v>
      </c>
      <c r="F592" s="2">
        <v>11.5</v>
      </c>
      <c r="G592" s="2">
        <v>15.5</v>
      </c>
      <c r="H592" s="2">
        <v>1027.4000000000001</v>
      </c>
      <c r="I592" s="2">
        <v>11440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6.3</v>
      </c>
      <c r="Q592">
        <v>6.7</v>
      </c>
      <c r="R592" s="5">
        <v>0.40416666666666667</v>
      </c>
      <c r="T592" s="13">
        <f t="shared" si="22"/>
        <v>6.7</v>
      </c>
      <c r="U592" s="13">
        <f t="shared" si="23"/>
        <v>0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4.8</v>
      </c>
      <c r="C593" s="2">
        <v>78</v>
      </c>
      <c r="D593" s="2">
        <v>1.3</v>
      </c>
      <c r="E593" s="2">
        <v>3.5</v>
      </c>
      <c r="F593" s="2">
        <v>6.1</v>
      </c>
      <c r="G593" s="2">
        <v>8.3000000000000007</v>
      </c>
      <c r="H593" s="2">
        <v>1027.3</v>
      </c>
      <c r="I593" s="2">
        <v>11400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6.4</v>
      </c>
      <c r="Q593">
        <v>6.7</v>
      </c>
      <c r="R593" s="5">
        <v>0.40486111111111112</v>
      </c>
      <c r="T593" s="13">
        <f t="shared" si="22"/>
        <v>6.7</v>
      </c>
      <c r="U593" s="13">
        <f t="shared" si="23"/>
        <v>-9.9999999999999645E-2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4.8</v>
      </c>
      <c r="C594" s="2">
        <v>78</v>
      </c>
      <c r="D594" s="2">
        <v>1.3</v>
      </c>
      <c r="E594" s="2">
        <v>3</v>
      </c>
      <c r="F594" s="2">
        <v>7.6</v>
      </c>
      <c r="G594" s="2">
        <v>9</v>
      </c>
      <c r="H594" s="2">
        <v>1027.2</v>
      </c>
      <c r="I594" s="2">
        <v>11350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6.4</v>
      </c>
      <c r="Q594">
        <v>6.8</v>
      </c>
      <c r="R594" s="5">
        <v>0.40555555555555556</v>
      </c>
      <c r="T594" s="13">
        <f t="shared" si="22"/>
        <v>6.8</v>
      </c>
      <c r="U594" s="13">
        <f t="shared" si="23"/>
        <v>0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4.8</v>
      </c>
      <c r="C595" s="2">
        <v>78</v>
      </c>
      <c r="D595" s="2">
        <v>1.3</v>
      </c>
      <c r="E595" s="2">
        <v>3.3</v>
      </c>
      <c r="F595" s="2">
        <v>6.5</v>
      </c>
      <c r="G595" s="2">
        <v>10.4</v>
      </c>
      <c r="H595" s="2">
        <v>1027.0999999999999</v>
      </c>
      <c r="I595" s="2">
        <v>11290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6.4</v>
      </c>
      <c r="Q595">
        <v>6.8</v>
      </c>
      <c r="R595" s="5">
        <v>0.40625</v>
      </c>
      <c r="T595" s="13">
        <f t="shared" si="22"/>
        <v>6.8</v>
      </c>
      <c r="U595" s="13">
        <f t="shared" si="23"/>
        <v>0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4.8</v>
      </c>
      <c r="C596" s="2">
        <v>78</v>
      </c>
      <c r="D596" s="2">
        <v>1.3</v>
      </c>
      <c r="E596" s="2">
        <v>4.8</v>
      </c>
      <c r="F596" s="2">
        <v>4</v>
      </c>
      <c r="G596" s="2">
        <v>7.6</v>
      </c>
      <c r="H596" s="2">
        <v>1027.2</v>
      </c>
      <c r="I596" s="2">
        <v>11250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6.5</v>
      </c>
      <c r="Q596">
        <v>6.9</v>
      </c>
      <c r="R596" s="5">
        <v>0.40694444444444444</v>
      </c>
      <c r="T596" s="13">
        <f t="shared" si="22"/>
        <v>6.9</v>
      </c>
      <c r="U596" s="13">
        <f t="shared" si="23"/>
        <v>0.10000000000000053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4.8</v>
      </c>
      <c r="C597" s="2">
        <v>78</v>
      </c>
      <c r="D597" s="2">
        <v>1.3</v>
      </c>
      <c r="E597" s="2">
        <v>3.5</v>
      </c>
      <c r="F597" s="2">
        <v>5.8</v>
      </c>
      <c r="G597" s="2">
        <v>8.3000000000000007</v>
      </c>
      <c r="H597" s="2">
        <v>1027.2</v>
      </c>
      <c r="I597" s="2">
        <v>11250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6.5</v>
      </c>
      <c r="Q597">
        <v>6.9</v>
      </c>
      <c r="R597" s="5">
        <v>0.40763888888888888</v>
      </c>
      <c r="T597" s="13">
        <f t="shared" si="22"/>
        <v>6.9</v>
      </c>
      <c r="U597" s="13">
        <f t="shared" si="23"/>
        <v>0.10000000000000053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4.8</v>
      </c>
      <c r="C598" s="2">
        <v>78</v>
      </c>
      <c r="D598" s="2">
        <v>1.3</v>
      </c>
      <c r="E598" s="2">
        <v>2.9</v>
      </c>
      <c r="F598" s="2">
        <v>7.9</v>
      </c>
      <c r="G598" s="2">
        <v>10.1</v>
      </c>
      <c r="H598" s="2">
        <v>1027.4000000000001</v>
      </c>
      <c r="I598" s="2">
        <v>11330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6.6</v>
      </c>
      <c r="Q598">
        <v>7</v>
      </c>
      <c r="R598" s="5">
        <v>0.40833333333333333</v>
      </c>
      <c r="T598" s="13">
        <f t="shared" si="22"/>
        <v>7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4.8</v>
      </c>
      <c r="C599" s="2">
        <v>78</v>
      </c>
      <c r="D599" s="2">
        <v>1.3</v>
      </c>
      <c r="E599" s="2">
        <v>2.2000000000000002</v>
      </c>
      <c r="F599" s="2">
        <v>11.2</v>
      </c>
      <c r="G599" s="2">
        <v>11.5</v>
      </c>
      <c r="H599" s="2">
        <v>1027.2</v>
      </c>
      <c r="I599" s="2">
        <v>11320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6.6</v>
      </c>
      <c r="Q599">
        <v>7</v>
      </c>
      <c r="R599" s="5">
        <v>0.40902777777777777</v>
      </c>
      <c r="T599" s="13">
        <f t="shared" si="22"/>
        <v>7</v>
      </c>
      <c r="U599" s="13">
        <f t="shared" si="23"/>
        <v>0.20000000000000018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78</v>
      </c>
      <c r="D600" s="2">
        <v>1.3</v>
      </c>
      <c r="E600" s="2">
        <v>2.7</v>
      </c>
      <c r="F600" s="2">
        <v>9</v>
      </c>
      <c r="G600" s="2">
        <v>9</v>
      </c>
      <c r="H600" s="2">
        <v>1027</v>
      </c>
      <c r="I600" s="2">
        <v>11290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6.6</v>
      </c>
      <c r="Q600">
        <v>7.1</v>
      </c>
      <c r="R600" s="5">
        <v>0.40972222222222221</v>
      </c>
      <c r="T600" s="13">
        <f t="shared" si="22"/>
        <v>7.1</v>
      </c>
      <c r="U600" s="13">
        <f t="shared" si="23"/>
        <v>0.29999999999999982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4.9000000000000004</v>
      </c>
      <c r="C601" s="2">
        <v>78</v>
      </c>
      <c r="D601" s="2">
        <v>1.4</v>
      </c>
      <c r="E601" s="2">
        <v>4.9000000000000004</v>
      </c>
      <c r="F601" s="2">
        <v>4.3</v>
      </c>
      <c r="G601" s="2">
        <v>6.8</v>
      </c>
      <c r="H601" s="2">
        <v>1027.0999999999999</v>
      </c>
      <c r="I601" s="2">
        <v>11370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6.7</v>
      </c>
      <c r="Q601">
        <v>7.1</v>
      </c>
      <c r="R601" s="5">
        <v>0.41041666666666665</v>
      </c>
      <c r="T601" s="13">
        <f t="shared" si="22"/>
        <v>7.1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78</v>
      </c>
      <c r="D602" s="2">
        <v>1.3</v>
      </c>
      <c r="E602" s="2">
        <v>2.7</v>
      </c>
      <c r="F602" s="2">
        <v>9</v>
      </c>
      <c r="G602" s="2">
        <v>9</v>
      </c>
      <c r="H602" s="2">
        <v>1027</v>
      </c>
      <c r="I602" s="2">
        <v>11290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6.6</v>
      </c>
      <c r="Q602">
        <v>7.1</v>
      </c>
      <c r="R602" s="5">
        <v>0.41111111111111109</v>
      </c>
      <c r="T602" s="13">
        <f t="shared" si="22"/>
        <v>7.1</v>
      </c>
      <c r="U602" s="13">
        <f t="shared" si="23"/>
        <v>0.29999999999999982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4.5999999999999996</v>
      </c>
      <c r="C603" s="2">
        <v>79</v>
      </c>
      <c r="D603" s="2">
        <v>1.3</v>
      </c>
      <c r="E603" s="2">
        <v>4.5999999999999996</v>
      </c>
      <c r="F603" s="2">
        <v>4.7</v>
      </c>
      <c r="G603" s="2">
        <v>7.2</v>
      </c>
      <c r="H603" s="2">
        <v>1027.5</v>
      </c>
      <c r="I603" s="2">
        <v>8230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-4.4000000000000004</v>
      </c>
      <c r="Q603">
        <v>-3.8</v>
      </c>
      <c r="R603" s="5">
        <v>0.41180555555555554</v>
      </c>
      <c r="T603" s="13">
        <f t="shared" si="22"/>
        <v>-3.8</v>
      </c>
      <c r="U603" s="13">
        <f t="shared" si="23"/>
        <v>-10.399999999999999</v>
      </c>
      <c r="V603" s="12" t="str">
        <f t="shared" si="21"/>
        <v/>
      </c>
      <c r="W603" s="11" t="str">
        <f t="shared" si="20"/>
        <v/>
      </c>
      <c r="X603" s="13"/>
      <c r="Y603" s="16"/>
      <c r="Z603" s="20"/>
      <c r="AA603" s="16"/>
      <c r="AC603" s="9"/>
      <c r="AD603" s="5">
        <v>0.41250000000003201</v>
      </c>
      <c r="AL603" s="15"/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4.5999999999999996</v>
      </c>
      <c r="C604" s="2">
        <v>79</v>
      </c>
      <c r="D604" s="2">
        <v>1.3</v>
      </c>
      <c r="E604" s="2">
        <v>2.2999999999999998</v>
      </c>
      <c r="F604" s="2">
        <v>9.4</v>
      </c>
      <c r="G604" s="2">
        <v>10.1</v>
      </c>
      <c r="H604" s="2">
        <v>1027.4000000000001</v>
      </c>
      <c r="I604" s="2">
        <v>8230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6.2</v>
      </c>
      <c r="Q604">
        <v>6.7</v>
      </c>
      <c r="R604" s="5">
        <v>0.41249999999999998</v>
      </c>
      <c r="T604" s="13">
        <f t="shared" si="22"/>
        <v>6.7</v>
      </c>
      <c r="U604" s="13">
        <f t="shared" si="23"/>
        <v>0.10000000000000053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M604" s="2">
        <v>4.5999999999999996</v>
      </c>
      <c r="AN604" s="2">
        <v>79</v>
      </c>
      <c r="AO604" s="2">
        <v>1.3</v>
      </c>
      <c r="AP604" s="2">
        <v>2.2999999999999998</v>
      </c>
      <c r="AQ604" s="2">
        <v>9.4</v>
      </c>
      <c r="AR604" s="2">
        <v>10.1</v>
      </c>
      <c r="AS604" s="2">
        <v>1027.4000000000001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6.2</v>
      </c>
      <c r="BB604">
        <v>6.7</v>
      </c>
      <c r="BC604" s="5">
        <v>0.41249999999999998</v>
      </c>
    </row>
    <row r="605" spans="2:55">
      <c r="B605" s="2">
        <v>4.5999999999999996</v>
      </c>
      <c r="C605" s="2">
        <v>79</v>
      </c>
      <c r="D605" s="2">
        <v>1.3</v>
      </c>
      <c r="E605" s="2">
        <v>2.8</v>
      </c>
      <c r="F605" s="2">
        <v>7.6</v>
      </c>
      <c r="G605" s="2">
        <v>13.7</v>
      </c>
      <c r="H605" s="2">
        <v>1027.2</v>
      </c>
      <c r="I605" s="2">
        <v>8330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6.2</v>
      </c>
      <c r="Q605">
        <v>6.7</v>
      </c>
      <c r="R605" s="5">
        <v>0.41319444444444442</v>
      </c>
      <c r="T605" s="13">
        <f t="shared" si="22"/>
        <v>6.7</v>
      </c>
      <c r="U605" s="13">
        <f t="shared" si="23"/>
        <v>0.10000000000000053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2.8</v>
      </c>
      <c r="AQ605" s="2">
        <v>7.6</v>
      </c>
      <c r="AR605" s="2">
        <v>13.7</v>
      </c>
      <c r="AS605" s="2">
        <v>1027.2</v>
      </c>
      <c r="AT605" s="2">
        <v>8330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4.5999999999999996</v>
      </c>
      <c r="C606" s="2">
        <v>79</v>
      </c>
      <c r="D606" s="2">
        <v>1.3</v>
      </c>
      <c r="E606" s="2">
        <v>2.2000000000000002</v>
      </c>
      <c r="F606" s="2">
        <v>10.1</v>
      </c>
      <c r="G606" s="2">
        <v>12.6</v>
      </c>
      <c r="H606" s="2">
        <v>1027.5</v>
      </c>
      <c r="I606" s="2">
        <v>8510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6.2</v>
      </c>
      <c r="Q606">
        <v>6.7</v>
      </c>
      <c r="R606" s="5">
        <v>0.41388888888888886</v>
      </c>
      <c r="T606" s="13">
        <f t="shared" si="22"/>
        <v>6.7</v>
      </c>
      <c r="U606" s="13">
        <f t="shared" si="23"/>
        <v>0.10000000000000053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2.2000000000000002</v>
      </c>
      <c r="AQ606" s="2">
        <v>10.1</v>
      </c>
      <c r="AR606" s="2">
        <v>12.6</v>
      </c>
      <c r="AS606" s="2">
        <v>1027.5</v>
      </c>
      <c r="AT606" s="2">
        <v>8510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4.5999999999999996</v>
      </c>
      <c r="C607" s="2">
        <v>79</v>
      </c>
      <c r="D607" s="2">
        <v>1.3</v>
      </c>
      <c r="E607" s="2">
        <v>3.3</v>
      </c>
      <c r="F607" s="2">
        <v>5.8</v>
      </c>
      <c r="G607" s="2">
        <v>13.3</v>
      </c>
      <c r="H607" s="2">
        <v>1027.2</v>
      </c>
      <c r="I607" s="2">
        <v>8740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6.2</v>
      </c>
      <c r="Q607">
        <v>6.7</v>
      </c>
      <c r="R607" s="5">
        <v>0.41458333333333336</v>
      </c>
      <c r="T607" s="13">
        <f t="shared" si="22"/>
        <v>6.7</v>
      </c>
      <c r="U607" s="13">
        <f t="shared" si="23"/>
        <v>0.10000000000000053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3.3</v>
      </c>
      <c r="AQ607" s="2">
        <v>5.8</v>
      </c>
      <c r="AR607" s="2">
        <v>13.3</v>
      </c>
      <c r="AS607" s="2">
        <v>1027.2</v>
      </c>
      <c r="AT607" s="2">
        <v>8740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4.5999999999999996</v>
      </c>
      <c r="C608" s="2">
        <v>79</v>
      </c>
      <c r="D608" s="2">
        <v>1.3</v>
      </c>
      <c r="E608" s="2">
        <v>2.2999999999999998</v>
      </c>
      <c r="F608" s="2">
        <v>9.6999999999999993</v>
      </c>
      <c r="G608" s="2">
        <v>10.4</v>
      </c>
      <c r="H608" s="2">
        <v>1027.3</v>
      </c>
      <c r="I608" s="2">
        <v>9020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6.2</v>
      </c>
      <c r="Q608">
        <v>6.7</v>
      </c>
      <c r="R608" s="5">
        <v>0.4152777777777778</v>
      </c>
      <c r="T608" s="13">
        <f t="shared" si="22"/>
        <v>6.7</v>
      </c>
      <c r="U608" s="13">
        <f t="shared" si="23"/>
        <v>0.10000000000000053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2.2999999999999998</v>
      </c>
      <c r="AQ608" s="2">
        <v>9.6999999999999993</v>
      </c>
      <c r="AR608" s="2">
        <v>10.4</v>
      </c>
      <c r="AS608" s="2">
        <v>1027.3</v>
      </c>
      <c r="AT608" s="2">
        <v>9020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4.5999999999999996</v>
      </c>
      <c r="C609" s="2">
        <v>79</v>
      </c>
      <c r="D609" s="2">
        <v>1.3</v>
      </c>
      <c r="E609" s="2">
        <v>2.6</v>
      </c>
      <c r="F609" s="2">
        <v>7.9</v>
      </c>
      <c r="G609" s="2">
        <v>11.2</v>
      </c>
      <c r="H609" s="2">
        <v>1027.5</v>
      </c>
      <c r="I609" s="2">
        <v>9380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6.2</v>
      </c>
      <c r="Q609">
        <v>6.7</v>
      </c>
      <c r="R609" s="5">
        <v>0.41597222222222224</v>
      </c>
      <c r="T609" s="13">
        <f t="shared" si="22"/>
        <v>6.7</v>
      </c>
      <c r="U609" s="13">
        <f t="shared" si="23"/>
        <v>0.10000000000000053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2.6</v>
      </c>
      <c r="AQ609" s="2">
        <v>7.9</v>
      </c>
      <c r="AR609" s="2">
        <v>11.2</v>
      </c>
      <c r="AS609" s="2">
        <v>1027.5</v>
      </c>
      <c r="AT609" s="2">
        <v>9380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4.5999999999999996</v>
      </c>
      <c r="C610" s="2">
        <v>79</v>
      </c>
      <c r="D610" s="2">
        <v>1.3</v>
      </c>
      <c r="E610" s="2">
        <v>3.1</v>
      </c>
      <c r="F610" s="2">
        <v>6.5</v>
      </c>
      <c r="G610" s="2">
        <v>6.8</v>
      </c>
      <c r="H610" s="2">
        <v>1027.2</v>
      </c>
      <c r="I610" s="2">
        <v>9790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6.2</v>
      </c>
      <c r="Q610">
        <v>6.6</v>
      </c>
      <c r="R610" s="5">
        <v>0.41666666666666669</v>
      </c>
      <c r="T610" s="13">
        <f t="shared" si="22"/>
        <v>6.6</v>
      </c>
      <c r="U610" s="13">
        <f t="shared" si="23"/>
        <v>0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3.1</v>
      </c>
      <c r="AQ610" s="2">
        <v>6.5</v>
      </c>
      <c r="AR610" s="2">
        <v>6.8</v>
      </c>
      <c r="AS610" s="2">
        <v>1027.2</v>
      </c>
      <c r="AT610" s="2">
        <v>9790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6.6</v>
      </c>
      <c r="BC610" s="5">
        <v>0.41666666666666669</v>
      </c>
    </row>
    <row r="611" spans="2:55">
      <c r="B611" s="2">
        <v>4.5999999999999996</v>
      </c>
      <c r="C611" s="2">
        <v>79</v>
      </c>
      <c r="D611" s="2">
        <v>1.3</v>
      </c>
      <c r="E611" s="2">
        <v>3</v>
      </c>
      <c r="F611" s="2">
        <v>6.8</v>
      </c>
      <c r="G611" s="2">
        <v>7.2</v>
      </c>
      <c r="H611" s="2">
        <v>1027.2</v>
      </c>
      <c r="I611" s="2">
        <v>10190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6.2</v>
      </c>
      <c r="Q611">
        <v>6.6</v>
      </c>
      <c r="R611" s="5">
        <v>0.41736111111111113</v>
      </c>
      <c r="T611" s="13">
        <f t="shared" si="22"/>
        <v>6.6</v>
      </c>
      <c r="U611" s="13">
        <f t="shared" si="23"/>
        <v>0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</v>
      </c>
      <c r="AQ611" s="2">
        <v>6.8</v>
      </c>
      <c r="AR611" s="2">
        <v>7.2</v>
      </c>
      <c r="AS611" s="2">
        <v>1027.2</v>
      </c>
      <c r="AT611" s="2">
        <v>10190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4.5999999999999996</v>
      </c>
      <c r="C612" s="2">
        <v>79</v>
      </c>
      <c r="D612" s="2">
        <v>1.3</v>
      </c>
      <c r="E612" s="2">
        <v>4.5999999999999996</v>
      </c>
      <c r="F612" s="2">
        <v>4.7</v>
      </c>
      <c r="G612" s="2">
        <v>5.4</v>
      </c>
      <c r="H612" s="2">
        <v>1027.2</v>
      </c>
      <c r="I612" s="2">
        <v>10600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6.2</v>
      </c>
      <c r="Q612">
        <v>6.6</v>
      </c>
      <c r="R612" s="5">
        <v>0.41805555555555557</v>
      </c>
      <c r="T612" s="13">
        <f t="shared" si="22"/>
        <v>6.6</v>
      </c>
      <c r="U612" s="13">
        <f t="shared" si="23"/>
        <v>0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4.5999999999999996</v>
      </c>
      <c r="AQ612" s="2">
        <v>4.7</v>
      </c>
      <c r="AR612" s="2">
        <v>5.4</v>
      </c>
      <c r="AS612" s="2">
        <v>1027.2</v>
      </c>
      <c r="AT612" s="2">
        <v>10600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4.5999999999999996</v>
      </c>
      <c r="C613" s="2">
        <v>79</v>
      </c>
      <c r="D613" s="2">
        <v>1.3</v>
      </c>
      <c r="E613" s="2">
        <v>3</v>
      </c>
      <c r="F613" s="2">
        <v>6.8</v>
      </c>
      <c r="G613" s="2">
        <v>9.4</v>
      </c>
      <c r="H613" s="2">
        <v>1027.4000000000001</v>
      </c>
      <c r="I613" s="2">
        <v>10910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6.2</v>
      </c>
      <c r="Q613">
        <v>6.6</v>
      </c>
      <c r="R613" s="5">
        <v>0.41875000000000001</v>
      </c>
      <c r="S613"/>
      <c r="T613" s="13">
        <f t="shared" si="22"/>
        <v>6.6</v>
      </c>
      <c r="U613" s="13">
        <f t="shared" si="23"/>
        <v>0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3</v>
      </c>
      <c r="AQ613" s="2">
        <v>6.8</v>
      </c>
      <c r="AR613" s="2">
        <v>9.4</v>
      </c>
      <c r="AS613" s="2">
        <v>1027.4000000000001</v>
      </c>
      <c r="AT613" s="2">
        <v>10910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4.7</v>
      </c>
      <c r="C614" s="2">
        <v>79</v>
      </c>
      <c r="D614" s="2">
        <v>1.4</v>
      </c>
      <c r="E614" s="2">
        <v>2.9</v>
      </c>
      <c r="F614" s="2">
        <v>7.6</v>
      </c>
      <c r="G614" s="2">
        <v>10.1</v>
      </c>
      <c r="H614" s="2">
        <v>1027.3</v>
      </c>
      <c r="I614" s="2">
        <v>11220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6.2</v>
      </c>
      <c r="Q614">
        <v>6.6</v>
      </c>
      <c r="R614" s="5">
        <v>0.41944444444444445</v>
      </c>
      <c r="S614"/>
      <c r="T614" s="13">
        <f t="shared" si="22"/>
        <v>6.6</v>
      </c>
      <c r="U614" s="13">
        <f t="shared" si="23"/>
        <v>-0.10000000000000053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4.7</v>
      </c>
      <c r="AN614" s="2">
        <v>79</v>
      </c>
      <c r="AO614" s="2">
        <v>1.4</v>
      </c>
      <c r="AP614" s="2">
        <v>2.9</v>
      </c>
      <c r="AQ614" s="2">
        <v>7.6</v>
      </c>
      <c r="AR614" s="2">
        <v>10.1</v>
      </c>
      <c r="AS614" s="2">
        <v>1027.3</v>
      </c>
      <c r="AT614" s="2">
        <v>11220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4.7</v>
      </c>
      <c r="C615" s="2">
        <v>78</v>
      </c>
      <c r="D615" s="2">
        <v>1.2</v>
      </c>
      <c r="E615" s="2">
        <v>3.4</v>
      </c>
      <c r="F615" s="2">
        <v>5.8</v>
      </c>
      <c r="G615" s="2">
        <v>8.6</v>
      </c>
      <c r="H615" s="2">
        <v>1027.5</v>
      </c>
      <c r="I615" s="2">
        <v>11370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6.3</v>
      </c>
      <c r="Q615">
        <v>6.7</v>
      </c>
      <c r="R615" s="5">
        <v>0.4201388888888889</v>
      </c>
      <c r="S615"/>
      <c r="T615" s="13">
        <f t="shared" si="22"/>
        <v>6.7</v>
      </c>
      <c r="U615" s="13">
        <f t="shared" si="23"/>
        <v>0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78</v>
      </c>
      <c r="AO615" s="2">
        <v>1.2</v>
      </c>
      <c r="AP615" s="2">
        <v>3.4</v>
      </c>
      <c r="AQ615" s="2">
        <v>5.8</v>
      </c>
      <c r="AR615" s="2">
        <v>8.6</v>
      </c>
      <c r="AS615" s="2">
        <v>1027.5</v>
      </c>
      <c r="AT615" s="2">
        <v>11370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6.3</v>
      </c>
      <c r="BB615">
        <v>6.7</v>
      </c>
      <c r="BC615" s="5">
        <v>0.4201388888888889</v>
      </c>
    </row>
    <row r="616" spans="2:55" s="16" customFormat="1">
      <c r="B616" s="2">
        <v>4.7</v>
      </c>
      <c r="C616" s="2">
        <v>78</v>
      </c>
      <c r="D616" s="2">
        <v>1.2</v>
      </c>
      <c r="E616" s="2">
        <v>2</v>
      </c>
      <c r="F616" s="2">
        <v>11.5</v>
      </c>
      <c r="G616" s="2">
        <v>15.5</v>
      </c>
      <c r="H616" s="2">
        <v>1027.4000000000001</v>
      </c>
      <c r="I616" s="2">
        <v>11440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6.3</v>
      </c>
      <c r="Q616">
        <v>6.7</v>
      </c>
      <c r="R616" s="5">
        <v>0.42083333333333334</v>
      </c>
      <c r="S616"/>
      <c r="T616" s="13">
        <f t="shared" si="22"/>
        <v>6.7</v>
      </c>
      <c r="U616" s="13">
        <f t="shared" si="23"/>
        <v>0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2</v>
      </c>
      <c r="AQ616" s="2">
        <v>11.5</v>
      </c>
      <c r="AR616" s="2">
        <v>15.5</v>
      </c>
      <c r="AS616" s="2">
        <v>1027.4000000000001</v>
      </c>
      <c r="AT616" s="2">
        <v>11440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4.8</v>
      </c>
      <c r="C617" s="2">
        <v>78</v>
      </c>
      <c r="D617" s="2">
        <v>1.3</v>
      </c>
      <c r="E617" s="2">
        <v>3.5</v>
      </c>
      <c r="F617" s="2">
        <v>6.1</v>
      </c>
      <c r="G617" s="2">
        <v>8.3000000000000007</v>
      </c>
      <c r="H617" s="2">
        <v>1027.3</v>
      </c>
      <c r="I617" s="2">
        <v>11400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6.4</v>
      </c>
      <c r="Q617">
        <v>6.7</v>
      </c>
      <c r="R617" s="5">
        <v>0.42152777777777778</v>
      </c>
      <c r="S617"/>
      <c r="T617" s="13">
        <f t="shared" si="22"/>
        <v>6.7</v>
      </c>
      <c r="U617" s="13">
        <f t="shared" si="23"/>
        <v>-9.9999999999999645E-2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4.8</v>
      </c>
      <c r="AN617" s="2">
        <v>78</v>
      </c>
      <c r="AO617" s="2">
        <v>1.3</v>
      </c>
      <c r="AP617" s="2">
        <v>3.5</v>
      </c>
      <c r="AQ617" s="2">
        <v>6.1</v>
      </c>
      <c r="AR617" s="2">
        <v>8.3000000000000007</v>
      </c>
      <c r="AS617" s="2">
        <v>1027.3</v>
      </c>
      <c r="AT617" s="2">
        <v>11400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6.4</v>
      </c>
      <c r="BB617">
        <v>6.7</v>
      </c>
      <c r="BC617" s="5">
        <v>0.42152777777777778</v>
      </c>
    </row>
    <row r="618" spans="2:55" s="16" customFormat="1">
      <c r="B618" s="2">
        <v>4.8</v>
      </c>
      <c r="C618" s="2">
        <v>78</v>
      </c>
      <c r="D618" s="2">
        <v>1.3</v>
      </c>
      <c r="E618" s="2">
        <v>3</v>
      </c>
      <c r="F618" s="2">
        <v>7.6</v>
      </c>
      <c r="G618" s="2">
        <v>9</v>
      </c>
      <c r="H618" s="2">
        <v>1027.2</v>
      </c>
      <c r="I618" s="2">
        <v>11350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6.4</v>
      </c>
      <c r="Q618">
        <v>6.8</v>
      </c>
      <c r="R618" s="5">
        <v>0.42222222222222222</v>
      </c>
      <c r="S618"/>
      <c r="T618" s="13">
        <f t="shared" si="22"/>
        <v>6.8</v>
      </c>
      <c r="U618" s="13">
        <f t="shared" si="23"/>
        <v>0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</v>
      </c>
      <c r="AQ618" s="2">
        <v>7.6</v>
      </c>
      <c r="AR618" s="2">
        <v>9</v>
      </c>
      <c r="AS618" s="2">
        <v>1027.2</v>
      </c>
      <c r="AT618" s="2">
        <v>11350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6.8</v>
      </c>
      <c r="BC618" s="5">
        <v>0.42222222222222222</v>
      </c>
    </row>
    <row r="619" spans="2:55" s="16" customFormat="1">
      <c r="B619" s="2">
        <v>4.8</v>
      </c>
      <c r="C619" s="2">
        <v>78</v>
      </c>
      <c r="D619" s="2">
        <v>1.3</v>
      </c>
      <c r="E619" s="2">
        <v>3.3</v>
      </c>
      <c r="F619" s="2">
        <v>6.5</v>
      </c>
      <c r="G619" s="2">
        <v>10.4</v>
      </c>
      <c r="H619" s="2">
        <v>1027.0999999999999</v>
      </c>
      <c r="I619" s="2">
        <v>11290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6.4</v>
      </c>
      <c r="Q619">
        <v>6.8</v>
      </c>
      <c r="R619" s="5">
        <v>0.42291666666666666</v>
      </c>
      <c r="S619"/>
      <c r="T619" s="13">
        <f t="shared" si="22"/>
        <v>6.8</v>
      </c>
      <c r="U619" s="13">
        <f t="shared" si="23"/>
        <v>0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3.3</v>
      </c>
      <c r="AQ619" s="2">
        <v>6.5</v>
      </c>
      <c r="AR619" s="2">
        <v>10.4</v>
      </c>
      <c r="AS619" s="2">
        <v>1027.0999999999999</v>
      </c>
      <c r="AT619" s="2">
        <v>11290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4.8</v>
      </c>
      <c r="C620" s="2">
        <v>78</v>
      </c>
      <c r="D620" s="2">
        <v>1.3</v>
      </c>
      <c r="E620" s="2">
        <v>4.8</v>
      </c>
      <c r="F620" s="2">
        <v>4</v>
      </c>
      <c r="G620" s="2">
        <v>7.6</v>
      </c>
      <c r="H620" s="2">
        <v>1027.2</v>
      </c>
      <c r="I620" s="2">
        <v>11250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6.5</v>
      </c>
      <c r="Q620">
        <v>6.9</v>
      </c>
      <c r="R620" s="5">
        <v>0.4236111111111111</v>
      </c>
      <c r="S620"/>
      <c r="T620" s="13">
        <f t="shared" si="22"/>
        <v>6.9</v>
      </c>
      <c r="U620" s="13">
        <f t="shared" si="23"/>
        <v>0.10000000000000053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4.8</v>
      </c>
      <c r="AQ620" s="2">
        <v>4</v>
      </c>
      <c r="AR620" s="2">
        <v>7.6</v>
      </c>
      <c r="AS620" s="2">
        <v>1027.2</v>
      </c>
      <c r="AT620" s="2">
        <v>11250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6.5</v>
      </c>
      <c r="BB620">
        <v>6.9</v>
      </c>
      <c r="BC620" s="5">
        <v>0.4236111111111111</v>
      </c>
    </row>
    <row r="621" spans="2:55" s="16" customFormat="1">
      <c r="B621" s="2">
        <v>4.8</v>
      </c>
      <c r="C621" s="2">
        <v>78</v>
      </c>
      <c r="D621" s="2">
        <v>1.3</v>
      </c>
      <c r="E621" s="2">
        <v>3.5</v>
      </c>
      <c r="F621" s="2">
        <v>5.8</v>
      </c>
      <c r="G621" s="2">
        <v>8.3000000000000007</v>
      </c>
      <c r="H621" s="2">
        <v>1027.2</v>
      </c>
      <c r="I621" s="2">
        <v>11250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6.5</v>
      </c>
      <c r="Q621">
        <v>6.9</v>
      </c>
      <c r="R621" s="5">
        <v>0.42430555555555555</v>
      </c>
      <c r="S621"/>
      <c r="T621" s="13">
        <f t="shared" si="22"/>
        <v>6.9</v>
      </c>
      <c r="U621" s="13">
        <f t="shared" si="23"/>
        <v>0.10000000000000053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3.5</v>
      </c>
      <c r="AQ621" s="2">
        <v>5.8</v>
      </c>
      <c r="AR621" s="2">
        <v>8.3000000000000007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4.8</v>
      </c>
      <c r="C622" s="2">
        <v>78</v>
      </c>
      <c r="D622" s="2">
        <v>1.3</v>
      </c>
      <c r="E622" s="2">
        <v>2.9</v>
      </c>
      <c r="F622" s="2">
        <v>7.9</v>
      </c>
      <c r="G622" s="2">
        <v>10.1</v>
      </c>
      <c r="H622" s="2">
        <v>1027.4000000000001</v>
      </c>
      <c r="I622" s="2">
        <v>11330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6.6</v>
      </c>
      <c r="Q622">
        <v>7</v>
      </c>
      <c r="R622" s="5">
        <v>0.42499999999999999</v>
      </c>
      <c r="S622"/>
      <c r="T622" s="13">
        <f t="shared" si="22"/>
        <v>7</v>
      </c>
      <c r="U622" s="13">
        <f t="shared" si="23"/>
        <v>0.20000000000000018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2.9</v>
      </c>
      <c r="AQ622" s="2">
        <v>7.9</v>
      </c>
      <c r="AR622" s="2">
        <v>10.1</v>
      </c>
      <c r="AS622" s="2">
        <v>1027.4000000000001</v>
      </c>
      <c r="AT622" s="2">
        <v>11330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6.6</v>
      </c>
      <c r="BB622">
        <v>7</v>
      </c>
      <c r="BC622" s="5">
        <v>0.42499999999999999</v>
      </c>
    </row>
    <row r="623" spans="2:55" s="16" customFormat="1">
      <c r="B623" s="2">
        <v>4.8</v>
      </c>
      <c r="C623" s="2">
        <v>78</v>
      </c>
      <c r="D623" s="2">
        <v>1.3</v>
      </c>
      <c r="E623" s="2">
        <v>2.2000000000000002</v>
      </c>
      <c r="F623" s="2">
        <v>11.2</v>
      </c>
      <c r="G623" s="2">
        <v>11.5</v>
      </c>
      <c r="H623" s="2">
        <v>1027.2</v>
      </c>
      <c r="I623" s="2">
        <v>11320</v>
      </c>
      <c r="J623" s="2">
        <v>0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6.6</v>
      </c>
      <c r="Q623">
        <v>7</v>
      </c>
      <c r="R623" s="5">
        <v>0.42569444444444443</v>
      </c>
      <c r="S623"/>
      <c r="T623" s="13">
        <f t="shared" si="22"/>
        <v>7</v>
      </c>
      <c r="U623" s="13">
        <f t="shared" si="23"/>
        <v>0.20000000000000018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2.2000000000000002</v>
      </c>
      <c r="AQ623" s="2">
        <v>11.2</v>
      </c>
      <c r="AR623" s="2">
        <v>11.5</v>
      </c>
      <c r="AS623" s="2">
        <v>1027.2</v>
      </c>
      <c r="AT623" s="2">
        <v>11320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4.8</v>
      </c>
      <c r="C624" s="2">
        <v>78</v>
      </c>
      <c r="D624" s="2">
        <v>1.3</v>
      </c>
      <c r="E624" s="2">
        <v>2.7</v>
      </c>
      <c r="F624" s="2">
        <v>9</v>
      </c>
      <c r="G624" s="2">
        <v>9</v>
      </c>
      <c r="H624" s="2">
        <v>1027</v>
      </c>
      <c r="I624" s="2">
        <v>11290</v>
      </c>
      <c r="J624" s="2">
        <v>0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6.6</v>
      </c>
      <c r="Q624">
        <v>7.1</v>
      </c>
      <c r="R624" s="5">
        <v>0.42638888888888887</v>
      </c>
      <c r="S624"/>
      <c r="T624" s="13">
        <f t="shared" si="22"/>
        <v>7.1</v>
      </c>
      <c r="U624" s="13">
        <f t="shared" si="23"/>
        <v>0.29999999999999982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2.7</v>
      </c>
      <c r="AQ624" s="2">
        <v>9</v>
      </c>
      <c r="AR624" s="2">
        <v>9</v>
      </c>
      <c r="AS624" s="2">
        <v>1027</v>
      </c>
      <c r="AT624" s="2">
        <v>11290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7.1</v>
      </c>
      <c r="BC624" s="5">
        <v>0.42638888888888887</v>
      </c>
    </row>
    <row r="625" spans="2:55" s="16" customFormat="1">
      <c r="B625" s="2">
        <v>4.9000000000000004</v>
      </c>
      <c r="C625" s="2">
        <v>78</v>
      </c>
      <c r="D625" s="2">
        <v>1.4</v>
      </c>
      <c r="E625" s="2">
        <v>4.9000000000000004</v>
      </c>
      <c r="F625" s="2">
        <v>4.3</v>
      </c>
      <c r="G625" s="2">
        <v>6.8</v>
      </c>
      <c r="H625" s="2">
        <v>1027.0999999999999</v>
      </c>
      <c r="I625" s="2">
        <v>11370</v>
      </c>
      <c r="J625" s="2">
        <v>0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6.7</v>
      </c>
      <c r="Q625">
        <v>7.1</v>
      </c>
      <c r="R625" s="5">
        <v>0.42708333333333331</v>
      </c>
      <c r="S625"/>
      <c r="T625" s="13">
        <f t="shared" si="22"/>
        <v>7.1</v>
      </c>
      <c r="U625" s="13">
        <f t="shared" si="23"/>
        <v>0.19999999999999929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4.9000000000000004</v>
      </c>
      <c r="AN625" s="2">
        <v>78</v>
      </c>
      <c r="AO625" s="2">
        <v>1.4</v>
      </c>
      <c r="AP625" s="2">
        <v>4.9000000000000004</v>
      </c>
      <c r="AQ625" s="2">
        <v>4.3</v>
      </c>
      <c r="AR625" s="2">
        <v>6.8</v>
      </c>
      <c r="AS625" s="2">
        <v>1027.0999999999999</v>
      </c>
      <c r="AT625" s="2">
        <v>11370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6.7</v>
      </c>
      <c r="BB625">
        <v>7.1</v>
      </c>
      <c r="BC625" s="5">
        <v>0.42708333333333331</v>
      </c>
    </row>
    <row r="626" spans="2:55" s="16" customFormat="1">
      <c r="B626" s="2">
        <v>4.9000000000000004</v>
      </c>
      <c r="C626" s="2">
        <v>78</v>
      </c>
      <c r="D626" s="2">
        <v>1.4</v>
      </c>
      <c r="E626" s="2">
        <v>4.9000000000000004</v>
      </c>
      <c r="F626" s="2">
        <v>4</v>
      </c>
      <c r="G626" s="2">
        <v>8.6</v>
      </c>
      <c r="H626" s="2">
        <v>1027.2</v>
      </c>
      <c r="I626" s="2">
        <v>11530</v>
      </c>
      <c r="J626" s="2">
        <v>0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6.8</v>
      </c>
      <c r="Q626">
        <v>7.2</v>
      </c>
      <c r="R626" s="5">
        <v>0.42777777777777776</v>
      </c>
      <c r="S626"/>
      <c r="T626" s="13">
        <f t="shared" si="22"/>
        <v>7.2</v>
      </c>
      <c r="U626" s="13">
        <f t="shared" si="23"/>
        <v>0.29999999999999982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</v>
      </c>
      <c r="AR626" s="2">
        <v>8.6</v>
      </c>
      <c r="AS626" s="2">
        <v>1027.2</v>
      </c>
      <c r="AT626" s="2">
        <v>11530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6.8</v>
      </c>
      <c r="BB626">
        <v>7.2</v>
      </c>
      <c r="BC626" s="5">
        <v>0.42777777777777776</v>
      </c>
    </row>
    <row r="627" spans="2:55" s="16" customFormat="1">
      <c r="B627" s="2">
        <v>4.9000000000000004</v>
      </c>
      <c r="C627" s="2">
        <v>78</v>
      </c>
      <c r="D627" s="2">
        <v>1.4</v>
      </c>
      <c r="E627" s="2">
        <v>3.3</v>
      </c>
      <c r="F627" s="2">
        <v>6.8</v>
      </c>
      <c r="G627" s="2">
        <v>14.4</v>
      </c>
      <c r="H627" s="2">
        <v>1027.0999999999999</v>
      </c>
      <c r="I627" s="2">
        <v>11710</v>
      </c>
      <c r="J627" s="2">
        <v>0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6.8</v>
      </c>
      <c r="Q627">
        <v>7.2</v>
      </c>
      <c r="R627" s="5">
        <v>0.4284722222222222</v>
      </c>
      <c r="S627"/>
      <c r="T627" s="13">
        <f t="shared" si="22"/>
        <v>7.2</v>
      </c>
      <c r="U627" s="13">
        <f t="shared" si="23"/>
        <v>0.29999999999999982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3.3</v>
      </c>
      <c r="AQ627" s="2">
        <v>6.8</v>
      </c>
      <c r="AR627" s="2">
        <v>14.4</v>
      </c>
      <c r="AS627" s="2">
        <v>1027.0999999999999</v>
      </c>
      <c r="AT627" s="2">
        <v>11710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4.8</v>
      </c>
      <c r="C628" s="2">
        <v>78</v>
      </c>
      <c r="D628" s="2">
        <v>1.3</v>
      </c>
      <c r="E628" s="2">
        <v>2.7</v>
      </c>
      <c r="F628" s="2">
        <v>9</v>
      </c>
      <c r="G628" s="2">
        <v>11.9</v>
      </c>
      <c r="H628" s="2">
        <v>1027.0999999999999</v>
      </c>
      <c r="I628" s="2">
        <v>11840</v>
      </c>
      <c r="J628" s="2">
        <v>0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6.9</v>
      </c>
      <c r="Q628">
        <v>7.2</v>
      </c>
      <c r="R628" s="5">
        <v>0.42916666666666664</v>
      </c>
      <c r="S628"/>
      <c r="T628" s="13">
        <f t="shared" si="22"/>
        <v>7.2</v>
      </c>
      <c r="U628" s="13">
        <f t="shared" si="23"/>
        <v>0.40000000000000036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4.8</v>
      </c>
      <c r="AN628" s="2">
        <v>78</v>
      </c>
      <c r="AO628" s="2">
        <v>1.3</v>
      </c>
      <c r="AP628" s="2">
        <v>2.7</v>
      </c>
      <c r="AQ628" s="2">
        <v>9</v>
      </c>
      <c r="AR628" s="2">
        <v>11.9</v>
      </c>
      <c r="AS628" s="2">
        <v>1027.0999999999999</v>
      </c>
      <c r="AT628" s="2">
        <v>11840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6.9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78</v>
      </c>
      <c r="D629" s="2">
        <v>1.3</v>
      </c>
      <c r="E629" s="2">
        <v>3.9</v>
      </c>
      <c r="F629" s="2">
        <v>5</v>
      </c>
      <c r="G629" s="2">
        <v>7.2</v>
      </c>
      <c r="H629" s="2">
        <v>1027.2</v>
      </c>
      <c r="I629" s="2">
        <v>12070</v>
      </c>
      <c r="J629" s="2">
        <v>0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6.9</v>
      </c>
      <c r="Q629">
        <v>7.2</v>
      </c>
      <c r="R629" s="5">
        <v>0.42986111111111114</v>
      </c>
      <c r="S629"/>
      <c r="T629" s="13">
        <f t="shared" si="22"/>
        <v>7.2</v>
      </c>
      <c r="U629" s="13">
        <f t="shared" si="23"/>
        <v>0.40000000000000036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3.9</v>
      </c>
      <c r="AQ629" s="2">
        <v>5</v>
      </c>
      <c r="AR629" s="2">
        <v>7.2</v>
      </c>
      <c r="AS629" s="2">
        <v>1027.2</v>
      </c>
      <c r="AT629" s="2">
        <v>12070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4.8</v>
      </c>
      <c r="C630" s="2">
        <v>78</v>
      </c>
      <c r="D630" s="2">
        <v>1.3</v>
      </c>
      <c r="E630" s="2">
        <v>3.5</v>
      </c>
      <c r="F630" s="2">
        <v>5.8</v>
      </c>
      <c r="G630" s="2">
        <v>9</v>
      </c>
      <c r="H630" s="2">
        <v>1027.3</v>
      </c>
      <c r="I630" s="2">
        <v>12370</v>
      </c>
      <c r="J630" s="2">
        <v>0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7</v>
      </c>
      <c r="Q630">
        <v>7.3</v>
      </c>
      <c r="R630" s="5">
        <v>0.43055555555555558</v>
      </c>
      <c r="S630"/>
      <c r="T630" s="13">
        <f t="shared" si="22"/>
        <v>7.3</v>
      </c>
      <c r="U630" s="13">
        <f t="shared" si="23"/>
        <v>0.5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3.5</v>
      </c>
      <c r="AQ630" s="2">
        <v>5.8</v>
      </c>
      <c r="AR630" s="2">
        <v>9</v>
      </c>
      <c r="AS630" s="2">
        <v>1027.3</v>
      </c>
      <c r="AT630" s="2">
        <v>12370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7</v>
      </c>
      <c r="BB630">
        <v>7.3</v>
      </c>
      <c r="BC630" s="5">
        <v>0.43055555555555558</v>
      </c>
    </row>
    <row r="631" spans="2:55" s="16" customFormat="1">
      <c r="B631" s="2">
        <v>4.9000000000000004</v>
      </c>
      <c r="C631" s="2">
        <v>78</v>
      </c>
      <c r="D631" s="2">
        <v>1.4</v>
      </c>
      <c r="E631" s="2">
        <v>3.7</v>
      </c>
      <c r="F631" s="2">
        <v>5.8</v>
      </c>
      <c r="G631" s="2">
        <v>6.1</v>
      </c>
      <c r="H631" s="2">
        <v>1027</v>
      </c>
      <c r="I631" s="2">
        <v>12610</v>
      </c>
      <c r="J631" s="2">
        <v>0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7</v>
      </c>
      <c r="Q631">
        <v>7.3</v>
      </c>
      <c r="R631" s="5">
        <v>0.43125000000000002</v>
      </c>
      <c r="S631"/>
      <c r="T631" s="13">
        <f t="shared" si="22"/>
        <v>7.3</v>
      </c>
      <c r="U631" s="13">
        <f t="shared" si="23"/>
        <v>0.39999999999999947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4.9000000000000004</v>
      </c>
      <c r="AN631" s="2">
        <v>78</v>
      </c>
      <c r="AO631" s="2">
        <v>1.4</v>
      </c>
      <c r="AP631" s="2">
        <v>3.7</v>
      </c>
      <c r="AQ631" s="2">
        <v>5.8</v>
      </c>
      <c r="AR631" s="2">
        <v>6.1</v>
      </c>
      <c r="AS631" s="2">
        <v>1027</v>
      </c>
      <c r="AT631" s="2">
        <v>12610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4.9000000000000004</v>
      </c>
      <c r="C632" s="2">
        <v>78</v>
      </c>
      <c r="D632" s="2">
        <v>1.4</v>
      </c>
      <c r="E632" s="2">
        <v>2.8</v>
      </c>
      <c r="F632" s="2">
        <v>8.6</v>
      </c>
      <c r="G632" s="2">
        <v>15.1</v>
      </c>
      <c r="H632" s="2">
        <v>1027.0999999999999</v>
      </c>
      <c r="I632" s="2">
        <v>12860</v>
      </c>
      <c r="J632" s="2">
        <v>0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7.1</v>
      </c>
      <c r="Q632">
        <v>7.3</v>
      </c>
      <c r="R632" s="5">
        <v>0.43194444444444446</v>
      </c>
      <c r="S632"/>
      <c r="T632" s="13">
        <f t="shared" si="22"/>
        <v>7.3</v>
      </c>
      <c r="U632" s="13">
        <f t="shared" si="23"/>
        <v>0.39999999999999947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2.8</v>
      </c>
      <c r="AQ632" s="2">
        <v>8.6</v>
      </c>
      <c r="AR632" s="2">
        <v>15.1</v>
      </c>
      <c r="AS632" s="2">
        <v>1027.0999999999999</v>
      </c>
      <c r="AT632" s="2">
        <v>12860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7.1</v>
      </c>
      <c r="BB632">
        <v>7.3</v>
      </c>
      <c r="BC632" s="5">
        <v>0.43194444444444446</v>
      </c>
    </row>
    <row r="633" spans="2:55" s="16" customFormat="1">
      <c r="B633" s="2">
        <v>4.9000000000000004</v>
      </c>
      <c r="C633" s="2">
        <v>78</v>
      </c>
      <c r="D633" s="2">
        <v>1.4</v>
      </c>
      <c r="E633" s="2">
        <v>2.8</v>
      </c>
      <c r="F633" s="2">
        <v>8.6</v>
      </c>
      <c r="G633" s="2">
        <v>10.1</v>
      </c>
      <c r="H633" s="2">
        <v>1026.9000000000001</v>
      </c>
      <c r="I633" s="2">
        <v>12950</v>
      </c>
      <c r="J633" s="2">
        <v>0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7.1</v>
      </c>
      <c r="Q633">
        <v>7.3</v>
      </c>
      <c r="R633" s="5">
        <v>0.43263888888888891</v>
      </c>
      <c r="S633"/>
      <c r="T633" s="13">
        <f t="shared" si="22"/>
        <v>7.3</v>
      </c>
      <c r="U633" s="13">
        <f t="shared" si="23"/>
        <v>0.39999999999999947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10.1</v>
      </c>
      <c r="AS633" s="2">
        <v>1026.9000000000001</v>
      </c>
      <c r="AT633" s="2">
        <v>12950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</v>
      </c>
      <c r="C634" s="2">
        <v>78</v>
      </c>
      <c r="D634" s="2">
        <v>1.5</v>
      </c>
      <c r="E634" s="2">
        <v>5</v>
      </c>
      <c r="F634" s="2">
        <v>3.2</v>
      </c>
      <c r="G634" s="2">
        <v>5.4</v>
      </c>
      <c r="H634" s="2">
        <v>1027.0999999999999</v>
      </c>
      <c r="I634" s="2">
        <v>13220</v>
      </c>
      <c r="J634" s="2">
        <v>0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7.2</v>
      </c>
      <c r="Q634">
        <v>7.4</v>
      </c>
      <c r="R634" s="5">
        <v>0.43333333333333335</v>
      </c>
      <c r="S634"/>
      <c r="T634" s="13">
        <f t="shared" si="22"/>
        <v>7.4</v>
      </c>
      <c r="U634" s="13">
        <f t="shared" si="23"/>
        <v>0.40000000000000036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5</v>
      </c>
      <c r="AN634" s="2">
        <v>78</v>
      </c>
      <c r="AO634" s="2">
        <v>1.5</v>
      </c>
      <c r="AP634" s="2">
        <v>5</v>
      </c>
      <c r="AQ634" s="2">
        <v>3.2</v>
      </c>
      <c r="AR634" s="2">
        <v>5.4</v>
      </c>
      <c r="AS634" s="2">
        <v>1027.0999999999999</v>
      </c>
      <c r="AT634" s="2">
        <v>13220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7.2</v>
      </c>
      <c r="BB634">
        <v>7.4</v>
      </c>
      <c r="BC634" s="5">
        <v>0.43333333333333335</v>
      </c>
    </row>
    <row r="635" spans="2:55" s="16" customFormat="1">
      <c r="B635" s="2">
        <v>5</v>
      </c>
      <c r="C635" s="2">
        <v>78</v>
      </c>
      <c r="D635" s="2">
        <v>1.5</v>
      </c>
      <c r="E635" s="2">
        <v>5</v>
      </c>
      <c r="F635" s="2">
        <v>3.6</v>
      </c>
      <c r="G635" s="2">
        <v>6.8</v>
      </c>
      <c r="H635" s="2">
        <v>1026.8</v>
      </c>
      <c r="I635" s="2">
        <v>13130</v>
      </c>
      <c r="J635" s="2">
        <v>0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7.2</v>
      </c>
      <c r="Q635">
        <v>7.4</v>
      </c>
      <c r="R635" s="5">
        <v>0.43402777777777779</v>
      </c>
      <c r="S635"/>
      <c r="T635" s="13">
        <f t="shared" si="22"/>
        <v>7.4</v>
      </c>
      <c r="U635" s="13">
        <f t="shared" si="23"/>
        <v>0.40000000000000036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3.6</v>
      </c>
      <c r="AR635" s="2">
        <v>6.8</v>
      </c>
      <c r="AS635" s="2">
        <v>1026.8</v>
      </c>
      <c r="AT635" s="2">
        <v>13130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5.0999999999999996</v>
      </c>
      <c r="C636" s="2">
        <v>78</v>
      </c>
      <c r="D636" s="2">
        <v>1.6</v>
      </c>
      <c r="E636" s="2">
        <v>3.5</v>
      </c>
      <c r="F636" s="2">
        <v>7.2</v>
      </c>
      <c r="G636" s="2">
        <v>10.1</v>
      </c>
      <c r="H636" s="2">
        <v>1027.0999999999999</v>
      </c>
      <c r="I636" s="2">
        <v>13190</v>
      </c>
      <c r="J636" s="2">
        <v>0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7.3</v>
      </c>
      <c r="Q636">
        <v>7.4</v>
      </c>
      <c r="R636" s="5">
        <v>0.43472222222222223</v>
      </c>
      <c r="S636"/>
      <c r="T636" s="13">
        <f t="shared" si="22"/>
        <v>7.4</v>
      </c>
      <c r="U636" s="13">
        <f t="shared" si="23"/>
        <v>0.30000000000000071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5.0999999999999996</v>
      </c>
      <c r="AN636" s="2">
        <v>78</v>
      </c>
      <c r="AO636" s="2">
        <v>1.6</v>
      </c>
      <c r="AP636" s="2">
        <v>3.5</v>
      </c>
      <c r="AQ636" s="2">
        <v>7.2</v>
      </c>
      <c r="AR636" s="2">
        <v>10.1</v>
      </c>
      <c r="AS636" s="2">
        <v>1027.0999999999999</v>
      </c>
      <c r="AT636" s="2">
        <v>13190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7.3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78</v>
      </c>
      <c r="D637" s="2">
        <v>1.6</v>
      </c>
      <c r="E637" s="2">
        <v>1.8</v>
      </c>
      <c r="F637" s="2">
        <v>15.5</v>
      </c>
      <c r="G637" s="2">
        <v>16.600000000000001</v>
      </c>
      <c r="H637" s="2">
        <v>1027.0999999999999</v>
      </c>
      <c r="I637" s="2">
        <v>13390</v>
      </c>
      <c r="J637" s="2">
        <v>0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7.4</v>
      </c>
      <c r="Q637">
        <v>7.5</v>
      </c>
      <c r="R637" s="5">
        <v>0.43541666666666667</v>
      </c>
      <c r="S637"/>
      <c r="T637" s="13">
        <f t="shared" si="22"/>
        <v>7.5</v>
      </c>
      <c r="U637" s="13">
        <f t="shared" si="23"/>
        <v>0.40000000000000036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1.8</v>
      </c>
      <c r="AQ637" s="2">
        <v>15.5</v>
      </c>
      <c r="AR637" s="2">
        <v>16.600000000000001</v>
      </c>
      <c r="AS637" s="2">
        <v>1027.0999999999999</v>
      </c>
      <c r="AT637" s="2">
        <v>13390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7.4</v>
      </c>
      <c r="BB637">
        <v>7.5</v>
      </c>
      <c r="BC637" s="5">
        <v>0.43541666666666667</v>
      </c>
    </row>
    <row r="638" spans="2:55" s="16" customFormat="1">
      <c r="B638" s="2">
        <v>5.0999999999999996</v>
      </c>
      <c r="C638" s="2">
        <v>77</v>
      </c>
      <c r="D638" s="2">
        <v>1.4</v>
      </c>
      <c r="E638" s="2">
        <v>3.2</v>
      </c>
      <c r="F638" s="2">
        <v>7.9</v>
      </c>
      <c r="G638" s="2">
        <v>12.6</v>
      </c>
      <c r="H638" s="2">
        <v>1026.8</v>
      </c>
      <c r="I638" s="2">
        <v>13470</v>
      </c>
      <c r="J638" s="2">
        <v>0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7.5</v>
      </c>
      <c r="Q638">
        <v>7.5</v>
      </c>
      <c r="R638" s="5">
        <v>0.43611111111111112</v>
      </c>
      <c r="S638"/>
      <c r="T638" s="13">
        <f t="shared" si="22"/>
        <v>7.5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77</v>
      </c>
      <c r="AO638" s="2">
        <v>1.4</v>
      </c>
      <c r="AP638" s="2">
        <v>3.2</v>
      </c>
      <c r="AQ638" s="2">
        <v>7.9</v>
      </c>
      <c r="AR638" s="2">
        <v>12.6</v>
      </c>
      <c r="AS638" s="2">
        <v>1026.8</v>
      </c>
      <c r="AT638" s="2">
        <v>13470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7.5</v>
      </c>
      <c r="BB638">
        <v>7.5</v>
      </c>
      <c r="BC638" s="5">
        <v>0.43611111111111112</v>
      </c>
    </row>
    <row r="639" spans="2:55" s="16" customFormat="1">
      <c r="B639" s="2">
        <v>5.0999999999999996</v>
      </c>
      <c r="C639" s="2">
        <v>77</v>
      </c>
      <c r="D639" s="2">
        <v>1.4</v>
      </c>
      <c r="E639" s="2">
        <v>2.8</v>
      </c>
      <c r="F639" s="2">
        <v>10.1</v>
      </c>
      <c r="G639" s="2">
        <v>10.1</v>
      </c>
      <c r="H639" s="2">
        <v>1027</v>
      </c>
      <c r="I639" s="2">
        <v>13500</v>
      </c>
      <c r="J639" s="2">
        <v>0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7.6</v>
      </c>
      <c r="Q639">
        <v>7.6</v>
      </c>
      <c r="R639" s="5">
        <v>0.43680555555555556</v>
      </c>
      <c r="S639"/>
      <c r="T639" s="13">
        <f t="shared" si="22"/>
        <v>7.6</v>
      </c>
      <c r="U639" s="13">
        <f t="shared" si="23"/>
        <v>0.5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2.8</v>
      </c>
      <c r="AQ639" s="2">
        <v>10.1</v>
      </c>
      <c r="AR639" s="2">
        <v>10.1</v>
      </c>
      <c r="AS639" s="2">
        <v>1027</v>
      </c>
      <c r="AT639" s="2">
        <v>13500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7.6</v>
      </c>
      <c r="BB639">
        <v>7.6</v>
      </c>
      <c r="BC639" s="5">
        <v>0.43680555555555556</v>
      </c>
    </row>
    <row r="640" spans="2:55" s="16" customFormat="1">
      <c r="B640" s="2">
        <v>5.0999999999999996</v>
      </c>
      <c r="C640" s="2">
        <v>77</v>
      </c>
      <c r="D640" s="2">
        <v>1.4</v>
      </c>
      <c r="E640" s="2">
        <v>3.6</v>
      </c>
      <c r="F640" s="2">
        <v>6.8</v>
      </c>
      <c r="G640" s="2">
        <v>7.9</v>
      </c>
      <c r="H640" s="2">
        <v>1026.9000000000001</v>
      </c>
      <c r="I640" s="2">
        <v>13600</v>
      </c>
      <c r="J640" s="2">
        <v>0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7.6</v>
      </c>
      <c r="Q640">
        <v>7.6</v>
      </c>
      <c r="R640" s="5">
        <v>0.4375</v>
      </c>
      <c r="S640"/>
      <c r="T640" s="13">
        <f t="shared" si="22"/>
        <v>7.6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3.6</v>
      </c>
      <c r="AQ640" s="2">
        <v>6.8</v>
      </c>
      <c r="AR640" s="2">
        <v>7.9</v>
      </c>
      <c r="AS640" s="2">
        <v>1026.9000000000001</v>
      </c>
      <c r="AT640" s="2">
        <v>13600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/>
      <c r="AZ641"/>
      <c r="BA641"/>
      <c r="BB641"/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/>
      <c r="AZ642"/>
      <c r="BA642"/>
      <c r="BB642"/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/>
      <c r="AZ643"/>
      <c r="BA643"/>
      <c r="BB643"/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/>
      <c r="AZ644"/>
      <c r="BA644"/>
      <c r="BB644"/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/>
      <c r="AZ645"/>
      <c r="BA645"/>
      <c r="BB645"/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/>
      <c r="AZ646"/>
      <c r="BA646"/>
      <c r="BB646"/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/>
      <c r="AZ647"/>
      <c r="BA647"/>
      <c r="BB647"/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/>
      <c r="AZ648"/>
      <c r="BA648"/>
      <c r="BB648"/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/>
      <c r="AZ649"/>
      <c r="BA649"/>
      <c r="BB649"/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/>
      <c r="AZ650"/>
      <c r="BA650"/>
      <c r="BB650"/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/>
      <c r="AZ651"/>
      <c r="BA651"/>
      <c r="BB651"/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/>
      <c r="AZ652"/>
      <c r="BA652"/>
      <c r="BB652"/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/>
      <c r="AZ653"/>
      <c r="BA653"/>
      <c r="BB653"/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/>
      <c r="AZ654"/>
      <c r="BA654"/>
      <c r="BB654"/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/>
      <c r="AZ655"/>
      <c r="BA655"/>
      <c r="BB655"/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/>
      <c r="AZ656"/>
      <c r="BA656"/>
      <c r="BB656"/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/>
      <c r="AZ657"/>
      <c r="BA657"/>
      <c r="BB657"/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/>
      <c r="AZ658"/>
      <c r="BA658"/>
      <c r="BB658"/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/>
      <c r="AN659" s="2"/>
      <c r="AO659" s="2"/>
      <c r="AR659" s="2"/>
      <c r="AT659" s="2"/>
      <c r="AU659" s="2"/>
      <c r="AV659" s="2"/>
      <c r="AW659" s="2"/>
      <c r="AX659" s="2"/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/>
      <c r="AN660" s="2"/>
      <c r="AO660" s="2"/>
      <c r="AR660" s="2"/>
      <c r="AT660" s="2"/>
      <c r="AU660" s="2"/>
      <c r="AV660" s="2"/>
      <c r="AW660" s="2"/>
      <c r="AX660" s="2"/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/>
      <c r="AN661" s="2"/>
      <c r="AO661" s="2"/>
      <c r="AR661" s="2"/>
      <c r="AT661" s="2"/>
      <c r="AU661" s="2"/>
      <c r="AV661" s="2"/>
      <c r="AW661" s="2"/>
      <c r="AX661" s="2"/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/>
      <c r="AN662" s="2"/>
      <c r="AO662" s="2"/>
      <c r="AR662" s="2"/>
      <c r="AT662" s="2"/>
      <c r="AU662" s="2"/>
      <c r="AV662" s="2"/>
      <c r="AW662" s="2"/>
      <c r="AX662" s="2"/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/>
      <c r="AN663" s="2"/>
      <c r="AO663" s="2"/>
      <c r="AR663" s="2"/>
      <c r="AT663" s="2"/>
      <c r="AU663" s="2"/>
      <c r="AV663" s="2"/>
      <c r="AW663" s="2"/>
      <c r="AX663" s="2"/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/>
      <c r="AN664" s="2"/>
      <c r="AO664" s="2"/>
      <c r="AR664" s="2"/>
      <c r="AT664" s="2"/>
      <c r="AU664" s="2"/>
      <c r="AV664" s="2"/>
      <c r="AW664" s="2"/>
      <c r="AX664" s="2"/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/>
      <c r="AN665" s="2"/>
      <c r="AO665" s="2"/>
      <c r="AR665" s="2"/>
      <c r="AT665" s="2"/>
      <c r="AU665" s="2"/>
      <c r="AV665" s="2"/>
      <c r="AW665" s="2"/>
      <c r="AX665" s="2"/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/>
      <c r="AN666" s="2"/>
      <c r="AO666" s="2"/>
      <c r="AR666" s="2"/>
      <c r="AT666" s="2"/>
      <c r="AU666" s="2"/>
      <c r="AV666" s="2"/>
      <c r="AW666" s="2"/>
      <c r="AX666" s="2"/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/>
      <c r="AN667" s="2"/>
      <c r="AO667" s="2"/>
      <c r="AR667" s="2"/>
      <c r="AT667" s="2"/>
      <c r="AU667" s="2"/>
      <c r="AV667" s="2"/>
      <c r="AW667" s="2"/>
      <c r="AX667" s="2"/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/>
      <c r="AN668" s="2"/>
      <c r="AO668" s="2"/>
      <c r="AR668" s="2"/>
      <c r="AT668" s="2"/>
      <c r="AU668" s="2"/>
      <c r="AV668" s="2"/>
      <c r="AW668" s="2"/>
      <c r="AX668" s="2"/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/>
      <c r="AN669" s="2"/>
      <c r="AO669" s="2"/>
      <c r="AR669" s="2"/>
      <c r="AT669" s="2"/>
      <c r="AU669" s="2"/>
      <c r="AV669" s="2"/>
      <c r="AW669" s="2"/>
      <c r="AX669" s="2"/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/>
      <c r="AN670" s="2"/>
      <c r="AO670" s="2"/>
      <c r="AR670" s="2"/>
      <c r="AT670" s="2"/>
      <c r="AU670" s="2"/>
      <c r="AV670" s="2"/>
      <c r="AW670" s="2"/>
      <c r="AX670" s="2"/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/>
      <c r="AN671" s="2"/>
      <c r="AO671" s="2"/>
      <c r="AR671" s="2"/>
      <c r="AT671" s="2"/>
      <c r="AU671" s="2"/>
      <c r="AV671" s="2"/>
      <c r="AW671" s="2"/>
      <c r="AX671" s="2"/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/>
      <c r="AN672" s="2"/>
      <c r="AO672" s="2"/>
      <c r="AR672" s="2"/>
      <c r="AT672" s="2"/>
      <c r="AU672" s="2"/>
      <c r="AV672" s="2"/>
      <c r="AW672" s="2"/>
      <c r="AX672" s="2"/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/>
      <c r="AN673" s="2"/>
      <c r="AO673" s="2"/>
      <c r="AR673" s="2"/>
      <c r="AT673" s="2"/>
      <c r="AU673" s="2"/>
      <c r="AV673" s="2"/>
      <c r="AW673" s="2"/>
      <c r="AX673" s="2"/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/>
      <c r="AN674" s="2"/>
      <c r="AO674" s="2"/>
      <c r="AR674" s="2"/>
      <c r="AT674" s="2"/>
      <c r="AU674" s="2"/>
      <c r="AV674" s="2"/>
      <c r="AW674" s="2"/>
      <c r="AX674" s="2"/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/>
      <c r="AN675" s="2"/>
      <c r="AO675" s="2"/>
      <c r="AR675" s="2"/>
      <c r="AT675" s="2"/>
      <c r="AU675" s="2"/>
      <c r="AV675" s="2"/>
      <c r="AW675" s="2"/>
      <c r="AX675" s="2"/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/>
      <c r="AN676" s="2"/>
      <c r="AO676" s="2"/>
      <c r="AR676" s="2"/>
      <c r="AT676" s="2"/>
      <c r="AU676" s="2"/>
      <c r="AV676" s="2"/>
      <c r="AW676" s="2"/>
      <c r="AX676" s="2"/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/>
      <c r="AN677" s="2"/>
      <c r="AO677" s="2"/>
      <c r="AR677" s="2"/>
      <c r="AT677" s="2"/>
      <c r="AU677" s="2"/>
      <c r="AV677" s="2"/>
      <c r="AW677" s="2"/>
      <c r="AX677" s="2"/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/>
      <c r="AN678" s="2"/>
      <c r="AO678" s="2"/>
      <c r="AR678" s="2"/>
      <c r="AT678" s="2"/>
      <c r="AU678" s="2"/>
      <c r="AV678" s="2"/>
      <c r="AW678" s="2"/>
      <c r="AX678" s="2"/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/>
      <c r="AN679" s="2"/>
      <c r="AO679" s="2"/>
      <c r="AR679" s="2"/>
      <c r="AT679" s="2"/>
      <c r="AU679" s="2"/>
      <c r="AV679" s="2"/>
      <c r="AW679" s="2"/>
      <c r="AX679" s="2"/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/>
      <c r="AN680" s="2"/>
      <c r="AO680" s="2"/>
      <c r="AR680" s="2"/>
      <c r="AT680" s="2"/>
      <c r="AU680" s="2"/>
      <c r="AV680" s="2"/>
      <c r="AW680" s="2"/>
      <c r="AX680" s="2"/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/>
      <c r="AN681" s="2"/>
      <c r="AO681" s="2"/>
      <c r="AR681" s="2"/>
      <c r="AT681" s="2"/>
      <c r="AU681" s="2"/>
      <c r="AV681" s="2"/>
      <c r="AW681" s="2"/>
      <c r="AX681" s="2"/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/>
      <c r="AN682" s="2"/>
      <c r="AO682" s="2"/>
      <c r="AR682" s="2"/>
      <c r="AT682" s="2"/>
      <c r="AU682" s="2"/>
      <c r="AV682" s="2"/>
      <c r="AW682" s="2"/>
      <c r="AX682" s="2"/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/>
      <c r="AN683" s="2"/>
      <c r="AO683" s="2"/>
      <c r="AR683" s="2"/>
      <c r="AT683" s="2"/>
      <c r="AU683" s="2"/>
      <c r="AV683" s="2"/>
      <c r="AW683" s="2"/>
      <c r="AX683" s="2"/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/>
      <c r="AN684" s="2"/>
      <c r="AO684" s="2"/>
      <c r="AR684" s="2"/>
      <c r="AT684" s="2"/>
      <c r="AU684" s="2"/>
      <c r="AV684" s="2"/>
      <c r="AW684" s="2"/>
      <c r="AX684" s="2"/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/>
      <c r="AN685" s="2"/>
      <c r="AO685" s="2"/>
      <c r="AR685" s="2"/>
      <c r="AT685" s="2"/>
      <c r="AU685" s="2"/>
      <c r="AV685" s="2"/>
      <c r="AW685" s="2"/>
      <c r="AX685" s="2"/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/>
      <c r="AN686" s="2"/>
      <c r="AO686" s="2"/>
      <c r="AR686" s="2"/>
      <c r="AT686" s="2"/>
      <c r="AU686" s="2"/>
      <c r="AV686" s="2"/>
      <c r="AW686" s="2"/>
      <c r="AX686" s="2"/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/>
      <c r="AN687" s="2"/>
      <c r="AO687" s="2"/>
      <c r="AR687" s="2"/>
      <c r="AT687" s="2"/>
      <c r="AU687" s="2"/>
      <c r="AV687" s="2"/>
      <c r="AW687" s="2"/>
      <c r="AX687" s="2"/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/>
      <c r="AN688" s="2"/>
      <c r="AO688" s="2"/>
      <c r="AR688" s="2"/>
      <c r="AT688" s="2"/>
      <c r="AU688" s="2"/>
      <c r="AV688" s="2"/>
      <c r="AW688" s="2"/>
      <c r="AX688" s="2"/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/>
      <c r="AN689" s="2"/>
      <c r="AO689" s="2"/>
      <c r="AR689" s="2"/>
      <c r="AT689" s="2"/>
      <c r="AU689" s="2"/>
      <c r="AV689" s="2"/>
      <c r="AW689" s="2"/>
      <c r="AX689" s="2"/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/>
      <c r="AN690" s="2"/>
      <c r="AO690" s="2"/>
      <c r="AR690" s="2"/>
      <c r="AT690" s="2"/>
      <c r="AU690" s="2"/>
      <c r="AV690" s="2"/>
      <c r="AW690" s="2"/>
      <c r="AX690" s="2"/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/>
      <c r="AN691" s="2"/>
      <c r="AO691" s="2"/>
      <c r="AR691" s="2"/>
      <c r="AT691" s="2"/>
      <c r="AU691" s="2"/>
      <c r="AV691" s="2"/>
      <c r="AW691" s="2"/>
      <c r="AX691" s="2"/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/>
      <c r="AN692" s="2"/>
      <c r="AO692" s="2"/>
      <c r="AR692" s="2"/>
      <c r="AT692" s="2"/>
      <c r="AU692" s="2"/>
      <c r="AV692" s="2"/>
      <c r="AW692" s="2"/>
      <c r="AX692" s="2"/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/>
      <c r="AN693" s="2"/>
      <c r="AO693" s="2"/>
      <c r="AR693" s="2"/>
      <c r="AT693" s="2"/>
      <c r="AU693" s="2"/>
      <c r="AV693" s="2"/>
      <c r="AW693" s="2"/>
      <c r="AX693" s="2"/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/>
      <c r="AN694" s="2"/>
      <c r="AO694" s="2"/>
      <c r="AR694" s="2"/>
      <c r="AT694" s="2"/>
      <c r="AU694" s="2"/>
      <c r="AV694" s="2"/>
      <c r="AW694" s="2"/>
      <c r="AX694" s="2"/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/>
      <c r="AN695" s="2"/>
      <c r="AO695" s="2"/>
      <c r="AR695" s="2"/>
      <c r="AT695" s="2"/>
      <c r="AU695" s="2"/>
      <c r="AV695" s="2"/>
      <c r="AW695" s="2"/>
      <c r="AX695" s="2"/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/>
      <c r="AN696" s="2"/>
      <c r="AO696" s="2"/>
      <c r="AR696" s="2"/>
      <c r="AT696" s="2"/>
      <c r="AU696" s="2"/>
      <c r="AV696" s="2"/>
      <c r="AW696" s="2"/>
      <c r="AX696" s="2"/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/>
      <c r="AN697" s="2"/>
      <c r="AO697" s="2"/>
      <c r="AR697" s="2"/>
      <c r="AT697" s="2"/>
      <c r="AU697" s="2"/>
      <c r="AV697" s="2"/>
      <c r="AW697" s="2"/>
      <c r="AX697" s="2"/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/>
      <c r="AN698" s="2"/>
      <c r="AO698" s="2"/>
      <c r="AR698" s="2"/>
      <c r="AT698" s="2"/>
      <c r="AU698" s="2"/>
      <c r="AV698" s="2"/>
      <c r="AW698" s="2"/>
      <c r="AX698" s="2"/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/>
      <c r="AN699" s="2"/>
      <c r="AO699" s="2"/>
      <c r="AR699" s="2"/>
      <c r="AT699" s="2"/>
      <c r="AU699" s="2"/>
      <c r="AV699" s="2"/>
      <c r="AW699" s="2"/>
      <c r="AX699" s="2"/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/>
      <c r="AN700" s="2"/>
      <c r="AO700" s="2"/>
      <c r="AR700" s="2"/>
      <c r="AT700" s="2"/>
      <c r="AU700" s="2"/>
      <c r="AV700" s="2"/>
      <c r="AW700" s="2"/>
      <c r="AX700" s="2"/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/>
      <c r="AN701" s="2"/>
      <c r="AO701" s="2"/>
      <c r="AR701" s="2"/>
      <c r="AT701" s="2"/>
      <c r="AU701" s="2"/>
      <c r="AV701" s="2"/>
      <c r="AW701" s="2"/>
      <c r="AX701" s="2"/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/>
      <c r="AN702" s="2"/>
      <c r="AO702" s="2"/>
      <c r="AR702" s="2"/>
      <c r="AT702" s="2"/>
      <c r="AU702" s="2"/>
      <c r="AV702" s="2"/>
      <c r="AW702" s="2"/>
      <c r="AX702" s="2"/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/>
      <c r="AN703" s="2"/>
      <c r="AO703" s="2"/>
      <c r="AR703" s="2"/>
      <c r="AT703" s="2"/>
      <c r="AU703" s="2"/>
      <c r="AV703" s="2"/>
      <c r="AW703" s="2"/>
      <c r="AX703" s="2"/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/>
      <c r="AN704" s="2"/>
      <c r="AO704" s="2"/>
      <c r="AR704" s="2"/>
      <c r="AT704" s="2"/>
      <c r="AU704" s="2"/>
      <c r="AV704" s="2"/>
      <c r="AW704" s="2"/>
      <c r="AX704" s="2"/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/>
      <c r="AN705" s="2"/>
      <c r="AO705" s="2"/>
      <c r="AR705" s="2"/>
      <c r="AT705" s="2"/>
      <c r="AU705" s="2"/>
      <c r="AV705" s="2"/>
      <c r="AW705" s="2"/>
      <c r="AX705" s="2"/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/>
      <c r="AN706" s="2"/>
      <c r="AO706" s="2"/>
      <c r="AR706" s="2"/>
      <c r="AT706" s="2"/>
      <c r="AU706" s="2"/>
      <c r="AV706" s="2"/>
      <c r="AW706" s="2"/>
      <c r="AX706" s="2"/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/>
      <c r="AN707" s="2"/>
      <c r="AO707" s="2"/>
      <c r="AR707" s="2"/>
      <c r="AT707" s="2"/>
      <c r="AU707" s="2"/>
      <c r="AV707" s="2"/>
      <c r="AW707" s="2"/>
      <c r="AX707" s="2"/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/>
      <c r="AN708" s="2"/>
      <c r="AO708" s="2"/>
      <c r="AR708" s="2"/>
      <c r="AT708" s="2"/>
      <c r="AU708" s="2"/>
      <c r="AV708" s="2"/>
      <c r="AW708" s="2"/>
      <c r="AX708" s="2"/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/>
      <c r="AN709" s="2"/>
      <c r="AO709" s="2"/>
      <c r="AR709" s="2"/>
      <c r="AT709" s="2"/>
      <c r="AU709" s="2"/>
      <c r="AV709" s="2"/>
      <c r="AW709" s="2"/>
      <c r="AX709" s="2"/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/>
      <c r="AN710" s="2"/>
      <c r="AO710" s="2"/>
      <c r="AR710" s="2"/>
      <c r="AT710" s="2"/>
      <c r="AU710" s="2"/>
      <c r="AV710" s="2"/>
      <c r="AW710" s="2"/>
      <c r="AX710" s="2"/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/>
      <c r="AN711" s="2"/>
      <c r="AO711" s="2"/>
      <c r="AR711" s="2"/>
      <c r="AT711" s="2"/>
      <c r="AU711" s="2"/>
      <c r="AV711" s="2"/>
      <c r="AW711" s="2"/>
      <c r="AX711" s="2"/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/>
      <c r="AN712" s="2"/>
      <c r="AO712" s="2"/>
      <c r="AR712" s="2"/>
      <c r="AT712" s="2"/>
      <c r="AU712" s="2"/>
      <c r="AV712" s="2"/>
      <c r="AW712" s="2"/>
      <c r="AX712" s="2"/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/>
      <c r="AN713" s="2"/>
      <c r="AO713" s="2"/>
      <c r="AR713" s="2"/>
      <c r="AT713" s="2"/>
      <c r="AU713" s="2"/>
      <c r="AV713" s="2"/>
      <c r="AW713" s="2"/>
      <c r="AX713" s="2"/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/>
      <c r="AN714" s="2"/>
      <c r="AO714" s="2"/>
      <c r="AR714" s="2"/>
      <c r="AT714" s="2"/>
      <c r="AU714" s="2"/>
      <c r="AV714" s="2"/>
      <c r="AW714" s="2"/>
      <c r="AX714" s="2"/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/>
      <c r="AN715" s="2"/>
      <c r="AO715" s="2"/>
      <c r="AR715" s="2"/>
      <c r="AT715" s="2"/>
      <c r="AU715" s="2"/>
      <c r="AV715" s="2"/>
      <c r="AW715" s="2"/>
      <c r="AX715" s="2"/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/>
      <c r="AN716" s="2"/>
      <c r="AO716" s="2"/>
      <c r="AR716" s="2"/>
      <c r="AT716" s="2"/>
      <c r="AU716" s="2"/>
      <c r="AV716" s="2"/>
      <c r="AW716" s="2"/>
      <c r="AX716" s="2"/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/>
      <c r="AN717" s="2"/>
      <c r="AO717" s="2"/>
      <c r="AR717" s="2"/>
      <c r="AT717" s="2"/>
      <c r="AU717" s="2"/>
      <c r="AV717" s="2"/>
      <c r="AW717" s="2"/>
      <c r="AX717" s="2"/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/>
      <c r="AN718" s="2"/>
      <c r="AO718" s="2"/>
      <c r="AR718" s="2"/>
      <c r="AT718" s="2"/>
      <c r="AU718" s="2"/>
      <c r="AV718" s="2"/>
      <c r="AW718" s="2"/>
      <c r="AX718" s="2"/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/>
      <c r="AN719" s="2"/>
      <c r="AO719" s="2"/>
      <c r="AR719" s="2"/>
      <c r="AT719" s="2"/>
      <c r="AU719" s="2"/>
      <c r="AV719" s="2"/>
      <c r="AW719" s="2"/>
      <c r="AX719" s="2"/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/>
      <c r="AN720" s="2"/>
      <c r="AO720" s="2"/>
      <c r="AR720" s="2"/>
      <c r="AT720" s="2"/>
      <c r="AU720" s="2"/>
      <c r="AV720" s="2"/>
      <c r="AW720" s="2"/>
      <c r="AX720" s="2"/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/>
      <c r="AN721" s="2"/>
      <c r="AO721" s="2"/>
      <c r="AR721" s="2"/>
      <c r="AT721" s="2"/>
      <c r="AU721" s="2"/>
      <c r="AV721" s="2"/>
      <c r="AW721" s="2"/>
      <c r="AX721" s="2"/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/>
      <c r="AN722" s="2"/>
      <c r="AO722" s="2"/>
      <c r="AR722" s="2"/>
      <c r="AT722" s="2"/>
      <c r="AU722" s="2"/>
      <c r="AV722" s="2"/>
      <c r="AW722" s="2"/>
      <c r="AX722" s="2"/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/>
      <c r="AN723" s="2"/>
      <c r="AO723" s="2"/>
      <c r="AR723" s="2"/>
      <c r="AT723" s="2"/>
      <c r="AU723" s="2"/>
      <c r="AV723" s="2"/>
      <c r="AW723" s="2"/>
      <c r="AX723" s="2"/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/>
      <c r="AN724" s="2"/>
      <c r="AO724" s="2"/>
      <c r="AR724" s="2"/>
      <c r="AT724" s="2"/>
      <c r="AU724" s="2"/>
      <c r="AV724" s="2"/>
      <c r="AW724" s="2"/>
      <c r="AX724" s="2"/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/>
      <c r="AN725" s="2"/>
      <c r="AO725" s="2"/>
      <c r="AR725" s="2"/>
      <c r="AT725" s="2"/>
      <c r="AU725" s="2"/>
      <c r="AV725" s="2"/>
      <c r="AW725" s="2"/>
      <c r="AX725" s="2"/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/>
      <c r="AN726" s="2"/>
      <c r="AO726" s="2"/>
      <c r="AR726" s="2"/>
      <c r="AT726" s="2"/>
      <c r="AU726" s="2"/>
      <c r="AV726" s="2"/>
      <c r="AW726" s="2"/>
      <c r="AX726" s="2"/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/>
      <c r="AN727" s="2"/>
      <c r="AO727" s="2"/>
      <c r="AR727" s="2"/>
      <c r="AT727" s="2"/>
      <c r="AU727" s="2"/>
      <c r="AV727" s="2"/>
      <c r="AW727" s="2"/>
      <c r="AX727" s="2"/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/>
      <c r="AN728" s="2"/>
      <c r="AO728" s="2"/>
      <c r="AR728" s="2"/>
      <c r="AT728" s="2"/>
      <c r="AU728" s="2"/>
      <c r="AV728" s="2"/>
      <c r="AW728" s="2"/>
      <c r="AX728" s="2"/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/>
      <c r="AN729" s="2"/>
      <c r="AO729" s="2"/>
      <c r="AR729" s="2"/>
      <c r="AT729" s="2"/>
      <c r="AU729" s="2"/>
      <c r="AV729" s="2"/>
      <c r="AW729" s="2"/>
      <c r="AX729" s="2"/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/>
      <c r="AN730" s="2"/>
      <c r="AO730" s="2"/>
      <c r="AR730" s="2"/>
      <c r="AT730" s="2"/>
      <c r="AU730" s="2"/>
      <c r="AV730" s="2"/>
      <c r="AW730" s="2"/>
      <c r="AX730" s="2"/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/>
      <c r="AN731" s="2"/>
      <c r="AO731" s="2"/>
      <c r="AR731" s="2"/>
      <c r="AT731" s="2"/>
      <c r="AU731" s="2"/>
      <c r="AV731" s="2"/>
      <c r="AW731" s="2"/>
      <c r="AX731" s="2"/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/>
      <c r="AN732" s="2"/>
      <c r="AO732" s="2"/>
      <c r="AR732" s="2"/>
      <c r="AT732" s="2"/>
      <c r="AU732" s="2"/>
      <c r="AV732" s="2"/>
      <c r="AW732" s="2"/>
      <c r="AX732" s="2"/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/>
      <c r="AN733" s="2"/>
      <c r="AO733" s="2"/>
      <c r="AR733" s="2"/>
      <c r="AT733" s="2"/>
      <c r="AU733" s="2"/>
      <c r="AV733" s="2"/>
      <c r="AW733" s="2"/>
      <c r="AX733" s="2"/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/>
      <c r="AN734" s="2"/>
      <c r="AO734" s="2"/>
      <c r="AR734" s="2"/>
      <c r="AT734" s="2"/>
      <c r="AU734" s="2"/>
      <c r="AV734" s="2"/>
      <c r="AW734" s="2"/>
      <c r="AX734" s="2"/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/>
      <c r="AN735" s="2"/>
      <c r="AO735" s="2"/>
      <c r="AR735" s="2"/>
      <c r="AT735" s="2"/>
      <c r="AU735" s="2"/>
      <c r="AV735" s="2"/>
      <c r="AW735" s="2"/>
      <c r="AX735" s="2"/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/>
      <c r="AN736" s="2"/>
      <c r="AO736" s="2"/>
      <c r="AR736" s="2"/>
      <c r="AT736" s="2"/>
      <c r="AU736" s="2"/>
      <c r="AV736" s="2"/>
      <c r="AW736" s="2"/>
      <c r="AX736" s="2"/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/>
      <c r="AN737" s="2"/>
      <c r="AO737" s="2"/>
      <c r="AR737" s="2"/>
      <c r="AT737" s="2"/>
      <c r="AU737" s="2"/>
      <c r="AV737" s="2"/>
      <c r="AW737" s="2"/>
      <c r="AX737" s="2"/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/>
      <c r="AN738" s="2"/>
      <c r="AO738" s="2"/>
      <c r="AR738" s="2"/>
      <c r="AT738" s="2"/>
      <c r="AU738" s="2"/>
      <c r="AV738" s="2"/>
      <c r="AW738" s="2"/>
      <c r="AX738" s="2"/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/>
      <c r="AN739" s="2"/>
      <c r="AO739" s="2"/>
      <c r="AR739" s="2"/>
      <c r="AT739" s="2"/>
      <c r="AU739" s="2"/>
      <c r="AV739" s="2"/>
      <c r="AW739" s="2"/>
      <c r="AX739" s="2"/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/>
      <c r="AN740" s="2"/>
      <c r="AO740" s="2"/>
      <c r="AR740" s="2"/>
      <c r="AT740" s="2"/>
      <c r="AU740" s="2"/>
      <c r="AV740" s="2"/>
      <c r="AW740" s="2"/>
      <c r="AX740" s="2"/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/>
      <c r="AN741" s="2"/>
      <c r="AO741" s="2"/>
      <c r="AR741" s="2"/>
      <c r="AT741" s="2"/>
      <c r="AU741" s="2"/>
      <c r="AV741" s="2"/>
      <c r="AW741" s="2"/>
      <c r="AX741" s="2"/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/>
      <c r="AN742" s="2"/>
      <c r="AO742" s="2"/>
      <c r="AR742" s="2"/>
      <c r="AT742" s="2"/>
      <c r="AU742" s="2"/>
      <c r="AV742" s="2"/>
      <c r="AW742" s="2"/>
      <c r="AX742" s="2"/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/>
      <c r="AN743" s="2"/>
      <c r="AO743" s="2"/>
      <c r="AR743" s="2"/>
      <c r="AT743" s="2"/>
      <c r="AU743" s="2"/>
      <c r="AV743" s="2"/>
      <c r="AW743" s="2"/>
      <c r="AX743" s="2"/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/>
      <c r="AN744" s="2"/>
      <c r="AO744" s="2"/>
      <c r="AR744" s="2"/>
      <c r="AT744" s="2"/>
      <c r="AU744" s="2"/>
      <c r="AV744" s="2"/>
      <c r="AW744" s="2"/>
      <c r="AX744" s="2"/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/>
      <c r="AN745" s="2"/>
      <c r="AO745" s="2"/>
      <c r="AR745" s="2"/>
      <c r="AT745" s="2"/>
      <c r="AU745" s="2"/>
      <c r="AV745" s="2"/>
      <c r="AW745" s="2"/>
      <c r="AX745" s="2"/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/>
      <c r="AN746" s="2"/>
      <c r="AO746" s="2"/>
      <c r="AR746" s="2"/>
      <c r="AT746" s="2"/>
      <c r="AU746" s="2"/>
      <c r="AV746" s="2"/>
      <c r="AW746" s="2"/>
      <c r="AX746" s="2"/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/>
      <c r="AN747" s="2"/>
      <c r="AO747" s="2"/>
      <c r="AR747" s="2"/>
      <c r="AT747" s="2"/>
      <c r="AU747" s="2"/>
      <c r="AV747" s="2"/>
      <c r="AW747" s="2"/>
      <c r="AX747" s="2"/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/>
      <c r="AN748" s="2"/>
      <c r="AO748" s="2"/>
      <c r="AR748" s="2"/>
      <c r="AT748" s="2"/>
      <c r="AU748" s="2"/>
      <c r="AV748" s="2"/>
      <c r="AW748" s="2"/>
      <c r="AX748" s="2"/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/>
      <c r="AN749" s="2"/>
      <c r="AO749" s="2"/>
      <c r="AR749" s="2"/>
      <c r="AT749" s="2"/>
      <c r="AU749" s="2"/>
      <c r="AV749" s="2"/>
      <c r="AW749" s="2"/>
      <c r="AX749" s="2"/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/>
      <c r="AN750" s="2"/>
      <c r="AO750" s="2"/>
      <c r="AR750" s="2"/>
      <c r="AT750" s="2"/>
      <c r="AU750" s="2"/>
      <c r="AV750" s="2"/>
      <c r="AW750" s="2"/>
      <c r="AX750" s="2"/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/>
      <c r="AN751" s="2"/>
      <c r="AO751" s="2"/>
      <c r="AR751" s="2"/>
      <c r="AT751" s="2"/>
      <c r="AU751" s="2"/>
      <c r="AV751" s="2"/>
      <c r="AW751" s="2"/>
      <c r="AX751" s="2"/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/>
      <c r="AN752" s="2"/>
      <c r="AO752" s="2"/>
      <c r="AR752" s="2"/>
      <c r="AT752" s="2"/>
      <c r="AU752" s="2"/>
      <c r="AV752" s="2"/>
      <c r="AW752" s="2"/>
      <c r="AX752" s="2"/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/>
      <c r="AN753" s="2"/>
      <c r="AO753" s="2"/>
      <c r="AR753" s="2"/>
      <c r="AT753" s="2"/>
      <c r="AU753" s="2"/>
      <c r="AV753" s="2"/>
      <c r="AW753" s="2"/>
      <c r="AX753" s="2"/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/>
      <c r="AN754" s="2"/>
      <c r="AO754" s="2"/>
      <c r="AR754" s="2"/>
      <c r="AT754" s="2"/>
      <c r="AU754" s="2"/>
      <c r="AV754" s="2"/>
      <c r="AW754" s="2"/>
      <c r="AX754" s="2"/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/>
      <c r="AN755" s="2"/>
      <c r="AO755" s="2"/>
      <c r="AR755" s="2"/>
      <c r="AT755" s="2"/>
      <c r="AU755" s="2"/>
      <c r="AV755" s="2"/>
      <c r="AW755" s="2"/>
      <c r="AX755" s="2"/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/>
      <c r="AN756" s="2"/>
      <c r="AO756" s="2"/>
      <c r="AR756" s="2"/>
      <c r="AT756" s="2"/>
      <c r="AU756" s="2"/>
      <c r="AV756" s="2"/>
      <c r="AW756" s="2"/>
      <c r="AX756" s="2"/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/>
      <c r="AN757" s="2"/>
      <c r="AO757" s="2"/>
      <c r="AR757" s="2"/>
      <c r="AT757" s="2"/>
      <c r="AU757" s="2"/>
      <c r="AV757" s="2"/>
      <c r="AW757" s="2"/>
      <c r="AX757" s="2"/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/>
      <c r="AN758" s="2"/>
      <c r="AO758" s="2"/>
      <c r="AR758" s="2"/>
      <c r="AT758" s="2"/>
      <c r="AU758" s="2"/>
      <c r="AV758" s="2"/>
      <c r="AW758" s="2"/>
      <c r="AX758" s="2"/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/>
      <c r="AN759" s="2"/>
      <c r="AO759" s="2"/>
      <c r="AR759" s="2"/>
      <c r="AT759" s="2"/>
      <c r="AU759" s="2"/>
      <c r="AV759" s="2"/>
      <c r="AW759" s="2"/>
      <c r="AX759" s="2"/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/>
      <c r="AN760" s="2"/>
      <c r="AO760" s="2"/>
      <c r="AR760" s="2"/>
      <c r="AT760" s="2"/>
      <c r="AU760" s="2"/>
      <c r="AV760" s="2"/>
      <c r="AW760" s="2"/>
      <c r="AX760" s="2"/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/>
      <c r="AN761" s="2"/>
      <c r="AO761" s="2"/>
      <c r="AR761" s="2"/>
      <c r="AT761" s="2"/>
      <c r="AU761" s="2"/>
      <c r="AV761" s="2"/>
      <c r="AW761" s="2"/>
      <c r="AX761" s="2"/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/>
      <c r="AN762" s="2"/>
      <c r="AO762" s="2"/>
      <c r="AR762" s="2"/>
      <c r="AT762" s="2"/>
      <c r="AU762" s="2"/>
      <c r="AV762" s="2"/>
      <c r="AW762" s="2"/>
      <c r="AX762" s="2"/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/>
      <c r="AN763" s="2"/>
      <c r="AO763" s="2"/>
      <c r="AR763" s="2"/>
      <c r="AT763" s="2"/>
      <c r="AU763" s="2"/>
      <c r="AV763" s="2"/>
      <c r="AW763" s="2"/>
      <c r="AX763" s="2"/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/>
      <c r="AN764" s="2"/>
      <c r="AO764" s="2"/>
      <c r="AR764" s="2"/>
      <c r="AT764" s="2"/>
      <c r="AU764" s="2"/>
      <c r="AV764" s="2"/>
      <c r="AW764" s="2"/>
      <c r="AX764" s="2"/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/>
      <c r="AN765" s="2"/>
      <c r="AO765" s="2"/>
      <c r="AR765" s="2"/>
      <c r="AT765" s="2"/>
      <c r="AU765" s="2"/>
      <c r="AV765" s="2"/>
      <c r="AW765" s="2"/>
      <c r="AX765" s="2"/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/>
      <c r="AN766" s="2"/>
      <c r="AO766" s="2"/>
      <c r="AR766" s="2"/>
      <c r="AT766" s="2"/>
      <c r="AU766" s="2"/>
      <c r="AV766" s="2"/>
      <c r="AW766" s="2"/>
      <c r="AX766" s="2"/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/>
      <c r="AN767" s="2"/>
      <c r="AO767" s="2"/>
      <c r="AR767" s="2"/>
      <c r="AT767" s="2"/>
      <c r="AU767" s="2"/>
      <c r="AV767" s="2"/>
      <c r="AW767" s="2"/>
      <c r="AX767" s="2"/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/>
      <c r="AN768" s="2"/>
      <c r="AO768" s="2"/>
      <c r="AR768" s="2"/>
      <c r="AT768" s="2"/>
      <c r="AU768" s="2"/>
      <c r="AV768" s="2"/>
      <c r="AW768" s="2"/>
      <c r="AX768" s="2"/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/>
      <c r="AN769" s="2"/>
      <c r="AO769" s="2"/>
      <c r="AR769" s="2"/>
      <c r="AT769" s="2"/>
      <c r="AU769" s="2"/>
      <c r="AV769" s="2"/>
      <c r="AW769" s="2"/>
      <c r="AX769" s="2"/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/>
      <c r="AN770" s="2"/>
      <c r="AO770" s="2"/>
      <c r="AR770" s="2"/>
      <c r="AT770" s="2"/>
      <c r="AU770" s="2"/>
      <c r="AV770" s="2"/>
      <c r="AW770" s="2"/>
      <c r="AX770" s="2"/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/>
      <c r="AN771" s="2"/>
      <c r="AO771" s="2"/>
      <c r="AR771" s="2"/>
      <c r="AT771" s="2"/>
      <c r="AU771" s="2"/>
      <c r="AV771" s="2"/>
      <c r="AW771" s="2"/>
      <c r="AX771" s="2"/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/>
      <c r="AN772" s="2"/>
      <c r="AO772" s="2"/>
      <c r="AR772" s="2"/>
      <c r="AT772" s="2"/>
      <c r="AU772" s="2"/>
      <c r="AV772" s="2"/>
      <c r="AW772" s="2"/>
      <c r="AX772" s="2"/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/>
      <c r="AN773" s="2"/>
      <c r="AO773" s="2"/>
      <c r="AR773" s="2"/>
      <c r="AT773" s="2"/>
      <c r="AU773" s="2"/>
      <c r="AV773" s="2"/>
      <c r="AW773" s="2"/>
      <c r="AX773" s="2"/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/>
      <c r="AN774" s="2"/>
      <c r="AO774" s="2"/>
      <c r="AR774" s="2"/>
      <c r="AT774" s="2"/>
      <c r="AU774" s="2"/>
      <c r="AV774" s="2"/>
      <c r="AW774" s="2"/>
      <c r="AX774" s="2"/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/>
      <c r="AN775" s="2"/>
      <c r="AO775" s="2"/>
      <c r="AR775" s="2"/>
      <c r="AT775" s="2"/>
      <c r="AU775" s="2"/>
      <c r="AV775" s="2"/>
      <c r="AW775" s="2"/>
      <c r="AX775" s="2"/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/>
      <c r="AN776" s="2"/>
      <c r="AO776" s="2"/>
      <c r="AR776" s="2"/>
      <c r="AT776" s="2"/>
      <c r="AU776" s="2"/>
      <c r="AV776" s="2"/>
      <c r="AW776" s="2"/>
      <c r="AX776" s="2"/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/>
      <c r="AN777" s="2"/>
      <c r="AO777" s="2"/>
      <c r="AR777" s="2"/>
      <c r="AT777" s="2"/>
      <c r="AU777" s="2"/>
      <c r="AV777" s="2"/>
      <c r="AW777" s="2"/>
      <c r="AX777" s="2"/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/>
      <c r="AN778" s="2"/>
      <c r="AO778" s="2"/>
      <c r="AR778" s="2"/>
      <c r="AT778" s="2"/>
      <c r="AU778" s="2"/>
      <c r="AV778" s="2"/>
      <c r="AW778" s="2"/>
      <c r="AX778" s="2"/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/>
      <c r="AN779" s="2"/>
      <c r="AO779" s="2"/>
      <c r="AR779" s="2"/>
      <c r="AT779" s="2"/>
      <c r="AU779" s="2"/>
      <c r="AV779" s="2"/>
      <c r="AW779" s="2"/>
      <c r="AX779" s="2"/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/>
      <c r="AN780" s="2"/>
      <c r="AO780" s="2"/>
      <c r="AR780" s="2"/>
      <c r="AT780" s="2"/>
      <c r="AU780" s="2"/>
      <c r="AV780" s="2"/>
      <c r="AW780" s="2"/>
      <c r="AX780" s="2"/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/>
      <c r="AN781" s="2"/>
      <c r="AO781" s="2"/>
      <c r="AR781" s="2"/>
      <c r="AT781" s="2"/>
      <c r="AU781" s="2"/>
      <c r="AV781" s="2"/>
      <c r="AW781" s="2"/>
      <c r="AX781" s="2"/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/>
      <c r="AN782" s="2"/>
      <c r="AO782" s="2"/>
      <c r="AR782" s="2"/>
      <c r="AT782" s="2"/>
      <c r="AU782" s="2"/>
      <c r="AV782" s="2"/>
      <c r="AW782" s="2"/>
      <c r="AX782" s="2"/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/>
      <c r="AN783" s="2"/>
      <c r="AO783" s="2"/>
      <c r="AR783" s="2"/>
      <c r="AT783" s="2"/>
      <c r="AU783" s="2"/>
      <c r="AV783" s="2"/>
      <c r="AW783" s="2"/>
      <c r="AX783" s="2"/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/>
      <c r="AN784" s="2"/>
      <c r="AO784" s="2"/>
      <c r="AR784" s="2"/>
      <c r="AT784" s="2"/>
      <c r="AU784" s="2"/>
      <c r="AV784" s="2"/>
      <c r="AW784" s="2"/>
      <c r="AX784" s="2"/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/>
      <c r="AN785" s="2"/>
      <c r="AO785" s="2"/>
      <c r="AR785" s="2"/>
      <c r="AT785" s="2"/>
      <c r="AU785" s="2"/>
      <c r="AV785" s="2"/>
      <c r="AW785" s="2"/>
      <c r="AX785" s="2"/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/>
      <c r="AN786" s="2"/>
      <c r="AO786" s="2"/>
      <c r="AR786" s="2"/>
      <c r="AT786" s="2"/>
      <c r="AU786" s="2"/>
      <c r="AV786" s="2"/>
      <c r="AW786" s="2"/>
      <c r="AX786" s="2"/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/>
      <c r="AN787" s="2"/>
      <c r="AO787" s="2"/>
      <c r="AR787" s="2"/>
      <c r="AT787" s="2"/>
      <c r="AU787" s="2"/>
      <c r="AV787" s="2"/>
      <c r="AW787" s="2"/>
      <c r="AX787" s="2"/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/>
      <c r="AN788" s="2"/>
      <c r="AO788" s="2"/>
      <c r="AR788" s="2"/>
      <c r="AT788" s="2"/>
      <c r="AU788" s="2"/>
      <c r="AV788" s="2"/>
      <c r="AW788" s="2"/>
      <c r="AX788" s="2"/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/>
      <c r="AN789" s="2"/>
      <c r="AO789" s="2"/>
      <c r="AR789" s="2"/>
      <c r="AT789" s="2"/>
      <c r="AU789" s="2"/>
      <c r="AV789" s="2"/>
      <c r="AW789" s="2"/>
      <c r="AX789" s="2"/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/>
      <c r="AN790" s="2"/>
      <c r="AO790" s="2"/>
      <c r="AR790" s="2"/>
      <c r="AT790" s="2"/>
      <c r="AU790" s="2"/>
      <c r="AV790" s="2"/>
      <c r="AW790" s="2"/>
      <c r="AX790" s="2"/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/>
      <c r="AN791" s="2"/>
      <c r="AO791" s="2"/>
      <c r="AR791" s="2"/>
      <c r="AT791" s="2"/>
      <c r="AU791" s="2"/>
      <c r="AV791" s="2"/>
      <c r="AW791" s="2"/>
      <c r="AX791" s="2"/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/>
      <c r="AN792" s="2"/>
      <c r="AO792" s="2"/>
      <c r="AR792" s="2"/>
      <c r="AT792" s="2"/>
      <c r="AU792" s="2"/>
      <c r="AV792" s="2"/>
      <c r="AW792" s="2"/>
      <c r="AX792" s="2"/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/>
      <c r="AN793" s="2"/>
      <c r="AO793" s="2"/>
      <c r="AR793" s="2"/>
      <c r="AT793" s="2"/>
      <c r="AU793" s="2"/>
      <c r="AV793" s="2"/>
      <c r="AW793" s="2"/>
      <c r="AX793" s="2"/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/>
      <c r="AN794" s="2"/>
      <c r="AO794" s="2"/>
      <c r="AR794" s="2"/>
      <c r="AT794" s="2"/>
      <c r="AU794" s="2"/>
      <c r="AV794" s="2"/>
      <c r="AW794" s="2"/>
      <c r="AX794" s="2"/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/>
      <c r="AN795" s="2"/>
      <c r="AO795" s="2"/>
      <c r="AR795" s="2"/>
      <c r="AT795" s="2"/>
      <c r="AU795" s="2"/>
      <c r="AV795" s="2"/>
      <c r="AW795" s="2"/>
      <c r="AX795" s="2"/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/>
      <c r="AN796" s="2"/>
      <c r="AO796" s="2"/>
      <c r="AR796" s="2"/>
      <c r="AT796" s="2"/>
      <c r="AU796" s="2"/>
      <c r="AV796" s="2"/>
      <c r="AW796" s="2"/>
      <c r="AX796" s="2"/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/>
      <c r="AN797" s="2"/>
      <c r="AO797" s="2"/>
      <c r="AR797" s="2"/>
      <c r="AT797" s="2"/>
      <c r="AU797" s="2"/>
      <c r="AV797" s="2"/>
      <c r="AW797" s="2"/>
      <c r="AX797" s="2"/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/>
      <c r="AN798" s="2"/>
      <c r="AO798" s="2"/>
      <c r="AR798" s="2"/>
      <c r="AT798" s="2"/>
      <c r="AU798" s="2"/>
      <c r="AV798" s="2"/>
      <c r="AW798" s="2"/>
      <c r="AX798" s="2"/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/>
      <c r="AN799" s="2"/>
      <c r="AO799" s="2"/>
      <c r="AR799" s="2"/>
      <c r="AT799" s="2"/>
      <c r="AU799" s="2"/>
      <c r="AV799" s="2"/>
      <c r="AW799" s="2"/>
      <c r="AX799" s="2"/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/>
      <c r="AN800" s="2"/>
      <c r="AO800" s="2"/>
      <c r="AR800" s="2"/>
      <c r="AT800" s="2"/>
      <c r="AU800" s="2"/>
      <c r="AV800" s="2"/>
      <c r="AW800" s="2"/>
      <c r="AX800" s="2"/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/>
      <c r="AN801" s="2"/>
      <c r="AO801" s="2"/>
      <c r="AR801" s="2"/>
      <c r="AT801" s="2"/>
      <c r="AU801" s="2"/>
      <c r="AV801" s="2"/>
      <c r="AW801" s="2"/>
      <c r="AX801" s="2"/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/>
      <c r="AN802" s="2"/>
      <c r="AO802" s="2"/>
      <c r="AR802" s="2"/>
      <c r="AT802" s="2"/>
      <c r="AU802" s="2"/>
      <c r="AV802" s="2"/>
      <c r="AW802" s="2"/>
      <c r="AX802" s="2"/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/>
      <c r="AN803" s="2"/>
      <c r="AO803" s="2"/>
      <c r="AR803" s="2"/>
      <c r="AT803" s="2"/>
      <c r="AU803" s="2"/>
      <c r="AV803" s="2"/>
      <c r="AW803" s="2"/>
      <c r="AX803" s="2"/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/>
      <c r="AN804" s="2"/>
      <c r="AO804" s="2"/>
      <c r="AR804" s="2"/>
      <c r="AT804" s="2"/>
      <c r="AU804" s="2"/>
      <c r="AV804" s="2"/>
      <c r="AW804" s="2"/>
      <c r="AX804" s="2"/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/>
      <c r="AN805" s="2"/>
      <c r="AO805" s="2"/>
      <c r="AR805" s="2"/>
      <c r="AT805" s="2"/>
      <c r="AU805" s="2"/>
      <c r="AV805" s="2"/>
      <c r="AW805" s="2"/>
      <c r="AX805" s="2"/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L806" s="15"/>
      <c r="AM806" s="2"/>
      <c r="AN806" s="2"/>
      <c r="AO806" s="2"/>
      <c r="AR806" s="2"/>
      <c r="AT806" s="2"/>
      <c r="AU806" s="2"/>
      <c r="AV806" s="2"/>
      <c r="AW806" s="2"/>
      <c r="AX806" s="2"/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/>
      <c r="AN807" s="2"/>
      <c r="AO807" s="2"/>
      <c r="AR807" s="2"/>
      <c r="AT807" s="2"/>
      <c r="AU807" s="2"/>
      <c r="AV807" s="2"/>
      <c r="AW807" s="2"/>
      <c r="AX807" s="2"/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/>
      <c r="AN808" s="2"/>
      <c r="AO808" s="2"/>
      <c r="AR808" s="2"/>
      <c r="AT808" s="2"/>
      <c r="AU808" s="2"/>
      <c r="AV808" s="2"/>
      <c r="AW808" s="2"/>
      <c r="AX808" s="2"/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/>
      <c r="AN809" s="2"/>
      <c r="AO809" s="2"/>
      <c r="AR809" s="2"/>
      <c r="AT809" s="2"/>
      <c r="AU809" s="2"/>
      <c r="AV809" s="2"/>
      <c r="AW809" s="2"/>
      <c r="AX809" s="2"/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/>
      <c r="AN810" s="2"/>
      <c r="AO810" s="2"/>
      <c r="AR810" s="2"/>
      <c r="AT810" s="2"/>
      <c r="AU810" s="2"/>
      <c r="AV810" s="2"/>
      <c r="AW810" s="2"/>
      <c r="AX810" s="2"/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/>
      <c r="AN811" s="2"/>
      <c r="AO811" s="2"/>
      <c r="AR811" s="2"/>
      <c r="AT811" s="2"/>
      <c r="AU811" s="2"/>
      <c r="AV811" s="2"/>
      <c r="AW811" s="2"/>
      <c r="AX811" s="2"/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/>
      <c r="AN812" s="2"/>
      <c r="AO812" s="2"/>
      <c r="AR812" s="2"/>
      <c r="AT812" s="2"/>
      <c r="AU812" s="2"/>
      <c r="AV812" s="2"/>
      <c r="AW812" s="2"/>
      <c r="AX812" s="2"/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/>
      <c r="AN813" s="2"/>
      <c r="AO813" s="2"/>
      <c r="AR813" s="2"/>
      <c r="AT813" s="2"/>
      <c r="AU813" s="2"/>
      <c r="AV813" s="2"/>
      <c r="AW813" s="2"/>
      <c r="AX813" s="2"/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/>
      <c r="AN814" s="2"/>
      <c r="AO814" s="2"/>
      <c r="AR814" s="2"/>
      <c r="AT814" s="2"/>
      <c r="AU814" s="2"/>
      <c r="AV814" s="2"/>
      <c r="AW814" s="2"/>
      <c r="AX814" s="2"/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/>
      <c r="AN815" s="2"/>
      <c r="AO815" s="2"/>
      <c r="AR815" s="2"/>
      <c r="AT815" s="2"/>
      <c r="AU815" s="2"/>
      <c r="AV815" s="2"/>
      <c r="AW815" s="2"/>
      <c r="AX815" s="2"/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/>
      <c r="AN816" s="2"/>
      <c r="AO816" s="2"/>
      <c r="AR816" s="2"/>
      <c r="AT816" s="2"/>
      <c r="AU816" s="2"/>
      <c r="AV816" s="2"/>
      <c r="AW816" s="2"/>
      <c r="AX816" s="2"/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/>
      <c r="AN817" s="2"/>
      <c r="AO817" s="2"/>
      <c r="AR817" s="2"/>
      <c r="AT817" s="2"/>
      <c r="AU817" s="2"/>
      <c r="AV817" s="2"/>
      <c r="AW817" s="2"/>
      <c r="AX817" s="2"/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/>
      <c r="AN818" s="2"/>
      <c r="AO818" s="2"/>
      <c r="AR818" s="2"/>
      <c r="AT818" s="2"/>
      <c r="AU818" s="2"/>
      <c r="AV818" s="2"/>
      <c r="AW818" s="2"/>
      <c r="AX818" s="2"/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/>
      <c r="AN819" s="2"/>
      <c r="AO819" s="2"/>
      <c r="AR819" s="2"/>
      <c r="AT819" s="2"/>
      <c r="AU819" s="2"/>
      <c r="AV819" s="2"/>
      <c r="AW819" s="2"/>
      <c r="AX819" s="2"/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/>
      <c r="AN820" s="2"/>
      <c r="AO820" s="2"/>
      <c r="AR820" s="2"/>
      <c r="AT820" s="2"/>
      <c r="AU820" s="2"/>
      <c r="AV820" s="2"/>
      <c r="AW820" s="2"/>
      <c r="AX820" s="2"/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/>
      <c r="AN821" s="2"/>
      <c r="AO821" s="2"/>
      <c r="AR821" s="2"/>
      <c r="AT821" s="2"/>
      <c r="AU821" s="2"/>
      <c r="AV821" s="2"/>
      <c r="AW821" s="2"/>
      <c r="AX821" s="2"/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/>
      <c r="AN822" s="2"/>
      <c r="AO822" s="2"/>
      <c r="AR822" s="2"/>
      <c r="AT822" s="2"/>
      <c r="AU822" s="2"/>
      <c r="AV822" s="2"/>
      <c r="AW822" s="2"/>
      <c r="AX822" s="2"/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/>
      <c r="AN823" s="2"/>
      <c r="AO823" s="2"/>
      <c r="AR823" s="2"/>
      <c r="AT823" s="2"/>
      <c r="AU823" s="2"/>
      <c r="AV823" s="2"/>
      <c r="AW823" s="2"/>
      <c r="AX823" s="2"/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/>
      <c r="AN824" s="2"/>
      <c r="AO824" s="2"/>
      <c r="AR824" s="2"/>
      <c r="AT824" s="2"/>
      <c r="AU824" s="2"/>
      <c r="AV824" s="2"/>
      <c r="AW824" s="2"/>
      <c r="AX824" s="2"/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/>
      <c r="AN825" s="2"/>
      <c r="AO825" s="2"/>
      <c r="AR825" s="2"/>
      <c r="AT825" s="2"/>
      <c r="AU825" s="2"/>
      <c r="AV825" s="2"/>
      <c r="AW825" s="2"/>
      <c r="AX825" s="2"/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/>
      <c r="AN826" s="2"/>
      <c r="AO826" s="2"/>
      <c r="AR826" s="2"/>
      <c r="AT826" s="2"/>
      <c r="AU826" s="2"/>
      <c r="AV826" s="2"/>
      <c r="AW826" s="2"/>
      <c r="AX826" s="2"/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/>
      <c r="AN827" s="2"/>
      <c r="AO827" s="2"/>
      <c r="AR827" s="2"/>
      <c r="AT827" s="2"/>
      <c r="AU827" s="2"/>
      <c r="AV827" s="2"/>
      <c r="AW827" s="2"/>
      <c r="AX827" s="2"/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/>
      <c r="AN828" s="2"/>
      <c r="AO828" s="2"/>
      <c r="AR828" s="2"/>
      <c r="AT828" s="2"/>
      <c r="AU828" s="2"/>
      <c r="AV828" s="2"/>
      <c r="AW828" s="2"/>
      <c r="AX828" s="2"/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/>
      <c r="AN829" s="2"/>
      <c r="AO829" s="2"/>
      <c r="AR829" s="2"/>
      <c r="AT829" s="2"/>
      <c r="AU829" s="2"/>
      <c r="AV829" s="2"/>
      <c r="AW829" s="2"/>
      <c r="AX829" s="2"/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/>
      <c r="AN830" s="2"/>
      <c r="AO830" s="2"/>
      <c r="AR830" s="2"/>
      <c r="AT830" s="2"/>
      <c r="AU830" s="2"/>
      <c r="AV830" s="2"/>
      <c r="AW830" s="2"/>
      <c r="AX830" s="2"/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/>
      <c r="AN831" s="2"/>
      <c r="AO831" s="2"/>
      <c r="AR831" s="2"/>
      <c r="AT831" s="2"/>
      <c r="AU831" s="2"/>
      <c r="AV831" s="2"/>
      <c r="AW831" s="2"/>
      <c r="AX831" s="2"/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/>
      <c r="AN832" s="2"/>
      <c r="AO832" s="2"/>
      <c r="AR832" s="2"/>
      <c r="AT832" s="2"/>
      <c r="AU832" s="2"/>
      <c r="AV832" s="2"/>
      <c r="AW832" s="2"/>
      <c r="AX832" s="2"/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/>
      <c r="AN833" s="2"/>
      <c r="AO833" s="2"/>
      <c r="AR833" s="2"/>
      <c r="AT833" s="2"/>
      <c r="AU833" s="2"/>
      <c r="AV833" s="2"/>
      <c r="AW833" s="2"/>
      <c r="AX833" s="2"/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/>
      <c r="AN834" s="2"/>
      <c r="AO834" s="2"/>
      <c r="AR834" s="2"/>
      <c r="AT834" s="2"/>
      <c r="AU834" s="2"/>
      <c r="AV834" s="2"/>
      <c r="AW834" s="2"/>
      <c r="AX834" s="2"/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/>
      <c r="AN835" s="2"/>
      <c r="AO835" s="2"/>
      <c r="AR835" s="2"/>
      <c r="AT835" s="2"/>
      <c r="AU835" s="2"/>
      <c r="AV835" s="2"/>
      <c r="AW835" s="2"/>
      <c r="AX835" s="2"/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/>
      <c r="AN836" s="2"/>
      <c r="AO836" s="2"/>
      <c r="AR836" s="2"/>
      <c r="AT836" s="2"/>
      <c r="AU836" s="2"/>
      <c r="AV836" s="2"/>
      <c r="AW836" s="2"/>
      <c r="AX836" s="2"/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/>
      <c r="AN837" s="2"/>
      <c r="AO837" s="2"/>
      <c r="AR837" s="2"/>
      <c r="AT837" s="2"/>
      <c r="AU837" s="2"/>
      <c r="AV837" s="2"/>
      <c r="AW837" s="2"/>
      <c r="AX837" s="2"/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/>
      <c r="AN838" s="2"/>
      <c r="AO838" s="2"/>
      <c r="AR838" s="2"/>
      <c r="AT838" s="2"/>
      <c r="AU838" s="2"/>
      <c r="AV838" s="2"/>
      <c r="AW838" s="2"/>
      <c r="AX838" s="2"/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/>
      <c r="AN839" s="2"/>
      <c r="AO839" s="2"/>
      <c r="AR839" s="2"/>
      <c r="AT839" s="2"/>
      <c r="AU839" s="2"/>
      <c r="AV839" s="2"/>
      <c r="AW839" s="2"/>
      <c r="AX839" s="2"/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/>
      <c r="AN840" s="2"/>
      <c r="AO840" s="2"/>
      <c r="AR840" s="2"/>
      <c r="AT840" s="2"/>
      <c r="AU840" s="2"/>
      <c r="AV840" s="2"/>
      <c r="AW840" s="2"/>
      <c r="AX840" s="2"/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/>
      <c r="AN841" s="2"/>
      <c r="AO841" s="2"/>
      <c r="AR841" s="2"/>
      <c r="AT841" s="2"/>
      <c r="AU841" s="2"/>
      <c r="AV841" s="2"/>
      <c r="AW841" s="2"/>
      <c r="AX841" s="2"/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/>
      <c r="AN842" s="2"/>
      <c r="AO842" s="2"/>
      <c r="AR842" s="2"/>
      <c r="AT842" s="2"/>
      <c r="AU842" s="2"/>
      <c r="AV842" s="2"/>
      <c r="AW842" s="2"/>
      <c r="AX842" s="2"/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/>
      <c r="AN843" s="2"/>
      <c r="AO843" s="2"/>
      <c r="AR843" s="2"/>
      <c r="AT843" s="2"/>
      <c r="AU843" s="2"/>
      <c r="AV843" s="2"/>
      <c r="AW843" s="2"/>
      <c r="AX843" s="2"/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/>
      <c r="AN844" s="2"/>
      <c r="AO844" s="2"/>
      <c r="AR844" s="2"/>
      <c r="AT844" s="2"/>
      <c r="AU844" s="2"/>
      <c r="AV844" s="2"/>
      <c r="AW844" s="2"/>
      <c r="AX844" s="2"/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/>
      <c r="AN845" s="2"/>
      <c r="AO845" s="2"/>
      <c r="AR845" s="2"/>
      <c r="AT845" s="2"/>
      <c r="AU845" s="2"/>
      <c r="AV845" s="2"/>
      <c r="AW845" s="2"/>
      <c r="AX845" s="2"/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/>
      <c r="AN846" s="2"/>
      <c r="AO846" s="2"/>
      <c r="AR846" s="2"/>
      <c r="AT846" s="2"/>
      <c r="AU846" s="2"/>
      <c r="AV846" s="2"/>
      <c r="AW846" s="2"/>
      <c r="AX846" s="2"/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/>
      <c r="AN847" s="2"/>
      <c r="AO847" s="2"/>
      <c r="AR847" s="2"/>
      <c r="AT847" s="2"/>
      <c r="AU847" s="2"/>
      <c r="AV847" s="2"/>
      <c r="AW847" s="2"/>
      <c r="AX847" s="2"/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/>
      <c r="AN848" s="2"/>
      <c r="AO848" s="2"/>
      <c r="AR848" s="2"/>
      <c r="AT848" s="2"/>
      <c r="AU848" s="2"/>
      <c r="AV848" s="2"/>
      <c r="AW848" s="2"/>
      <c r="AX848" s="2"/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/>
      <c r="AN849" s="2"/>
      <c r="AO849" s="2"/>
      <c r="AR849" s="2"/>
      <c r="AT849" s="2"/>
      <c r="AU849" s="2"/>
      <c r="AV849" s="2"/>
      <c r="AW849" s="2"/>
      <c r="AX849" s="2"/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/>
      <c r="AN850" s="2"/>
      <c r="AO850" s="2"/>
      <c r="AR850" s="2"/>
      <c r="AT850" s="2"/>
      <c r="AU850" s="2"/>
      <c r="AV850" s="2"/>
      <c r="AW850" s="2"/>
      <c r="AX850" s="2"/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/>
      <c r="AN851" s="2"/>
      <c r="AO851" s="2"/>
      <c r="AR851" s="2"/>
      <c r="AT851" s="2"/>
      <c r="AU851" s="2"/>
      <c r="AV851" s="2"/>
      <c r="AW851" s="2"/>
      <c r="AX851" s="2"/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/>
      <c r="AN852" s="2"/>
      <c r="AO852" s="2"/>
      <c r="AR852" s="2"/>
      <c r="AT852" s="2"/>
      <c r="AU852" s="2"/>
      <c r="AV852" s="2"/>
      <c r="AW852" s="2"/>
      <c r="AX852" s="2"/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/>
      <c r="AN853" s="2"/>
      <c r="AO853" s="2"/>
      <c r="AR853" s="2"/>
      <c r="AT853" s="2"/>
      <c r="AU853" s="2"/>
      <c r="AV853" s="2"/>
      <c r="AW853" s="2"/>
      <c r="AX853" s="2"/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/>
      <c r="AN854" s="2"/>
      <c r="AO854" s="2"/>
      <c r="AR854" s="2"/>
      <c r="AT854" s="2"/>
      <c r="AU854" s="2"/>
      <c r="AV854" s="2"/>
      <c r="AW854" s="2"/>
      <c r="AX854" s="2"/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/>
      <c r="AN855" s="2"/>
      <c r="AO855" s="2"/>
      <c r="AR855" s="2"/>
      <c r="AT855" s="2"/>
      <c r="AU855" s="2"/>
      <c r="AV855" s="2"/>
      <c r="AW855" s="2"/>
      <c r="AX855" s="2"/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/>
      <c r="AN856" s="2"/>
      <c r="AO856" s="2"/>
      <c r="AR856" s="2"/>
      <c r="AT856" s="2"/>
      <c r="AU856" s="2"/>
      <c r="AV856" s="2"/>
      <c r="AW856" s="2"/>
      <c r="AX856" s="2"/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/>
      <c r="AN857" s="2"/>
      <c r="AO857" s="2"/>
      <c r="AR857" s="2"/>
      <c r="AT857" s="2"/>
      <c r="AU857" s="2"/>
      <c r="AV857" s="2"/>
      <c r="AW857" s="2"/>
      <c r="AX857" s="2"/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/>
      <c r="AN858" s="2"/>
      <c r="AO858" s="2"/>
      <c r="AR858" s="2"/>
      <c r="AT858" s="2"/>
      <c r="AU858" s="2"/>
      <c r="AV858" s="2"/>
      <c r="AW858" s="2"/>
      <c r="AX858" s="2"/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/>
      <c r="AN859" s="2"/>
      <c r="AO859" s="2"/>
      <c r="AR859" s="2"/>
      <c r="AT859" s="2"/>
      <c r="AU859" s="2"/>
      <c r="AV859" s="2"/>
      <c r="AW859" s="2"/>
      <c r="AX859" s="2"/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/>
      <c r="AN860" s="2"/>
      <c r="AO860" s="2"/>
      <c r="AR860" s="2"/>
      <c r="AT860" s="2"/>
      <c r="AU860" s="2"/>
      <c r="AV860" s="2"/>
      <c r="AW860" s="2"/>
      <c r="AX860" s="2"/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/>
      <c r="AN861" s="2"/>
      <c r="AO861" s="2"/>
      <c r="AR861" s="2"/>
      <c r="AT861" s="2"/>
      <c r="AU861" s="2"/>
      <c r="AV861" s="2"/>
      <c r="AW861" s="2"/>
      <c r="AX861" s="2"/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/>
      <c r="AN862" s="2"/>
      <c r="AO862" s="2"/>
      <c r="AR862" s="2"/>
      <c r="AT862" s="2"/>
      <c r="AU862" s="2"/>
      <c r="AV862" s="2"/>
      <c r="AW862" s="2"/>
      <c r="AX862" s="2"/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/>
      <c r="AN863" s="2"/>
      <c r="AO863" s="2"/>
      <c r="AR863" s="2"/>
      <c r="AT863" s="2"/>
      <c r="AU863" s="2"/>
      <c r="AV863" s="2"/>
      <c r="AW863" s="2"/>
      <c r="AX863" s="2"/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/>
      <c r="AN864" s="2"/>
      <c r="AO864" s="2"/>
      <c r="AR864" s="2"/>
      <c r="AT864" s="2"/>
      <c r="AU864" s="2"/>
      <c r="AV864" s="2"/>
      <c r="AW864" s="2"/>
      <c r="AX864" s="2"/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/>
      <c r="AN865" s="2"/>
      <c r="AO865" s="2"/>
      <c r="AR865" s="2"/>
      <c r="AT865" s="2"/>
      <c r="AU865" s="2"/>
      <c r="AV865" s="2"/>
      <c r="AW865" s="2"/>
      <c r="AX865" s="2"/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/>
      <c r="AN866" s="2"/>
      <c r="AO866" s="2"/>
      <c r="AR866" s="2"/>
      <c r="AT866" s="2"/>
      <c r="AU866" s="2"/>
      <c r="AV866" s="2"/>
      <c r="AW866" s="2"/>
      <c r="AX866" s="2"/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/>
      <c r="AN867" s="2"/>
      <c r="AO867" s="2"/>
      <c r="AR867" s="2"/>
      <c r="AT867" s="2"/>
      <c r="AU867" s="2"/>
      <c r="AV867" s="2"/>
      <c r="AW867" s="2"/>
      <c r="AX867" s="2"/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/>
      <c r="AN868" s="2"/>
      <c r="AO868" s="2"/>
      <c r="AR868" s="2"/>
      <c r="AT868" s="2"/>
      <c r="AU868" s="2"/>
      <c r="AV868" s="2"/>
      <c r="AW868" s="2"/>
      <c r="AX868" s="2"/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/>
      <c r="AN869" s="2"/>
      <c r="AO869" s="2"/>
      <c r="AR869" s="2"/>
      <c r="AT869" s="2"/>
      <c r="AU869" s="2"/>
      <c r="AV869" s="2"/>
      <c r="AW869" s="2"/>
      <c r="AX869" s="2"/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/>
      <c r="AN870" s="2"/>
      <c r="AO870" s="2"/>
      <c r="AR870" s="2"/>
      <c r="AT870" s="2"/>
      <c r="AU870" s="2"/>
      <c r="AV870" s="2"/>
      <c r="AW870" s="2"/>
      <c r="AX870" s="2"/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/>
      <c r="AN871" s="2"/>
      <c r="AO871" s="2"/>
      <c r="AR871" s="2"/>
      <c r="AT871" s="2"/>
      <c r="AU871" s="2"/>
      <c r="AV871" s="2"/>
      <c r="AW871" s="2"/>
      <c r="AX871" s="2"/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/>
      <c r="AN872" s="2"/>
      <c r="AO872" s="2"/>
      <c r="AR872" s="2"/>
      <c r="AT872" s="2"/>
      <c r="AU872" s="2"/>
      <c r="AV872" s="2"/>
      <c r="AW872" s="2"/>
      <c r="AX872" s="2"/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/>
      <c r="AN873" s="2"/>
      <c r="AO873" s="2"/>
      <c r="AR873" s="2"/>
      <c r="AT873" s="2"/>
      <c r="AU873" s="2"/>
      <c r="AV873" s="2"/>
      <c r="AW873" s="2"/>
      <c r="AX873" s="2"/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/>
      <c r="AN874" s="2"/>
      <c r="AO874" s="2"/>
      <c r="AR874" s="2"/>
      <c r="AT874" s="2"/>
      <c r="AU874" s="2"/>
      <c r="AV874" s="2"/>
      <c r="AW874" s="2"/>
      <c r="AX874" s="2"/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/>
      <c r="AN875" s="2"/>
      <c r="AO875" s="2"/>
      <c r="AR875" s="2"/>
      <c r="AT875" s="2"/>
      <c r="AU875" s="2"/>
      <c r="AV875" s="2"/>
      <c r="AW875" s="2"/>
      <c r="AX875" s="2"/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/>
      <c r="AN876" s="2"/>
      <c r="AO876" s="2"/>
      <c r="AR876" s="2"/>
      <c r="AT876" s="2"/>
      <c r="AU876" s="2"/>
      <c r="AV876" s="2"/>
      <c r="AW876" s="2"/>
      <c r="AX876" s="2"/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/>
      <c r="AN877" s="2"/>
      <c r="AO877" s="2"/>
      <c r="AR877" s="2"/>
      <c r="AT877" s="2"/>
      <c r="AU877" s="2"/>
      <c r="AV877" s="2"/>
      <c r="AW877" s="2"/>
      <c r="AX877" s="2"/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/>
      <c r="AN878" s="2"/>
      <c r="AO878" s="2"/>
      <c r="AR878" s="2"/>
      <c r="AT878" s="2"/>
      <c r="AU878" s="2"/>
      <c r="AV878" s="2"/>
      <c r="AW878" s="2"/>
      <c r="AX878" s="2"/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/>
      <c r="AN879" s="2"/>
      <c r="AO879" s="2"/>
      <c r="AR879" s="2"/>
      <c r="AT879" s="2"/>
      <c r="AU879" s="2"/>
      <c r="AV879" s="2"/>
      <c r="AW879" s="2"/>
      <c r="AX879" s="2"/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/>
      <c r="AN880" s="2"/>
      <c r="AO880" s="2"/>
      <c r="AR880" s="2"/>
      <c r="AT880" s="2"/>
      <c r="AU880" s="2"/>
      <c r="AV880" s="2"/>
      <c r="AW880" s="2"/>
      <c r="AX880" s="2"/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/>
      <c r="AN881" s="2"/>
      <c r="AO881" s="2"/>
      <c r="AR881" s="2"/>
      <c r="AT881" s="2"/>
      <c r="AU881" s="2"/>
      <c r="AV881" s="2"/>
      <c r="AW881" s="2"/>
      <c r="AX881" s="2"/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/>
      <c r="AN882" s="2"/>
      <c r="AO882" s="2"/>
      <c r="AR882" s="2"/>
      <c r="AT882" s="2"/>
      <c r="AU882" s="2"/>
      <c r="AV882" s="2"/>
      <c r="AW882" s="2"/>
      <c r="AX882" s="2"/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/>
      <c r="AN883" s="2"/>
      <c r="AO883" s="2"/>
      <c r="AR883" s="2"/>
      <c r="AT883" s="2"/>
      <c r="AU883" s="2"/>
      <c r="AV883" s="2"/>
      <c r="AW883" s="2"/>
      <c r="AX883" s="2"/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/>
      <c r="AN884" s="2"/>
      <c r="AO884" s="2"/>
      <c r="AR884" s="2"/>
      <c r="AT884" s="2"/>
      <c r="AU884" s="2"/>
      <c r="AV884" s="2"/>
      <c r="AW884" s="2"/>
      <c r="AX884" s="2"/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/>
      <c r="AN885" s="2"/>
      <c r="AO885" s="2"/>
      <c r="AR885" s="2"/>
      <c r="AT885" s="2"/>
      <c r="AU885" s="2"/>
      <c r="AV885" s="2"/>
      <c r="AW885" s="2"/>
      <c r="AX885" s="2"/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/>
      <c r="AN886" s="2"/>
      <c r="AO886" s="2"/>
      <c r="AR886" s="2"/>
      <c r="AT886" s="2"/>
      <c r="AU886" s="2"/>
      <c r="AV886" s="2"/>
      <c r="AW886" s="2"/>
      <c r="AX886" s="2"/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/>
      <c r="AN887" s="2"/>
      <c r="AO887" s="2"/>
      <c r="AR887" s="2"/>
      <c r="AT887" s="2"/>
      <c r="AU887" s="2"/>
      <c r="AV887" s="2"/>
      <c r="AW887" s="2"/>
      <c r="AX887" s="2"/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/>
      <c r="AN888" s="2"/>
      <c r="AO888" s="2"/>
      <c r="AR888" s="2"/>
      <c r="AT888" s="2"/>
      <c r="AU888" s="2"/>
      <c r="AV888" s="2"/>
      <c r="AW888" s="2"/>
      <c r="AX888" s="2"/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/>
      <c r="AN889" s="2"/>
      <c r="AO889" s="2"/>
      <c r="AR889" s="2"/>
      <c r="AT889" s="2"/>
      <c r="AU889" s="2"/>
      <c r="AV889" s="2"/>
      <c r="AW889" s="2"/>
      <c r="AX889" s="2"/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/>
      <c r="AN890" s="2"/>
      <c r="AO890" s="2"/>
      <c r="AR890" s="2"/>
      <c r="AT890" s="2"/>
      <c r="AU890" s="2"/>
      <c r="AV890" s="2"/>
      <c r="AW890" s="2"/>
      <c r="AX890" s="2"/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/>
      <c r="AN891" s="2"/>
      <c r="AO891" s="2"/>
      <c r="AR891" s="2"/>
      <c r="AT891" s="2"/>
      <c r="AU891" s="2"/>
      <c r="AV891" s="2"/>
      <c r="AW891" s="2"/>
      <c r="AX891" s="2"/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/>
      <c r="AN892" s="2"/>
      <c r="AO892" s="2"/>
      <c r="AR892" s="2"/>
      <c r="AT892" s="2"/>
      <c r="AU892" s="2"/>
      <c r="AV892" s="2"/>
      <c r="AW892" s="2"/>
      <c r="AX892" s="2"/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/>
      <c r="AN893" s="2"/>
      <c r="AO893" s="2"/>
      <c r="AR893" s="2"/>
      <c r="AT893" s="2"/>
      <c r="AU893" s="2"/>
      <c r="AV893" s="2"/>
      <c r="AW893" s="2"/>
      <c r="AX893" s="2"/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/>
      <c r="AN894" s="2"/>
      <c r="AO894" s="2"/>
      <c r="AR894" s="2"/>
      <c r="AT894" s="2"/>
      <c r="AU894" s="2"/>
      <c r="AV894" s="2"/>
      <c r="AW894" s="2"/>
      <c r="AX894" s="2"/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/>
      <c r="AN895" s="2"/>
      <c r="AO895" s="2"/>
      <c r="AR895" s="2"/>
      <c r="AT895" s="2"/>
      <c r="AU895" s="2"/>
      <c r="AV895" s="2"/>
      <c r="AW895" s="2"/>
      <c r="AX895" s="2"/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/>
      <c r="AN896" s="2"/>
      <c r="AO896" s="2"/>
      <c r="AR896" s="2"/>
      <c r="AT896" s="2"/>
      <c r="AU896" s="2"/>
      <c r="AV896" s="2"/>
      <c r="AW896" s="2"/>
      <c r="AX896" s="2"/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/>
      <c r="AN897" s="2"/>
      <c r="AO897" s="2"/>
      <c r="AR897" s="2"/>
      <c r="AT897" s="2"/>
      <c r="AU897" s="2"/>
      <c r="AV897" s="2"/>
      <c r="AW897" s="2"/>
      <c r="AX897" s="2"/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/>
      <c r="AN898" s="2"/>
      <c r="AO898" s="2"/>
      <c r="AR898" s="2"/>
      <c r="AT898" s="2"/>
      <c r="AU898" s="2"/>
      <c r="AV898" s="2"/>
      <c r="AW898" s="2"/>
      <c r="AX898" s="2"/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/>
      <c r="AN899" s="2"/>
      <c r="AO899" s="2"/>
      <c r="AR899" s="2"/>
      <c r="AT899" s="2"/>
      <c r="AU899" s="2"/>
      <c r="AV899" s="2"/>
      <c r="AW899" s="2"/>
      <c r="AX899" s="2"/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/>
      <c r="AN900" s="2"/>
      <c r="AO900" s="2"/>
      <c r="AR900" s="2"/>
      <c r="AT900" s="2"/>
      <c r="AU900" s="2"/>
      <c r="AV900" s="2"/>
      <c r="AW900" s="2"/>
      <c r="AX900" s="2"/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/>
      <c r="AN901" s="2"/>
      <c r="AO901" s="2"/>
      <c r="AR901" s="2"/>
      <c r="AT901" s="2"/>
      <c r="AU901" s="2"/>
      <c r="AV901" s="2"/>
      <c r="AW901" s="2"/>
      <c r="AX901" s="2"/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/>
      <c r="AN902" s="2"/>
      <c r="AO902" s="2"/>
      <c r="AR902" s="2"/>
      <c r="AT902" s="2"/>
      <c r="AU902" s="2"/>
      <c r="AV902" s="2"/>
      <c r="AW902" s="2"/>
      <c r="AX902" s="2"/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/>
      <c r="AN903" s="2"/>
      <c r="AO903" s="2"/>
      <c r="AR903" s="2"/>
      <c r="AT903" s="2"/>
      <c r="AU903" s="2"/>
      <c r="AV903" s="2"/>
      <c r="AW903" s="2"/>
      <c r="AX903" s="2"/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/>
      <c r="AN904" s="2"/>
      <c r="AO904" s="2"/>
      <c r="AR904" s="2"/>
      <c r="AT904" s="2"/>
      <c r="AU904" s="2"/>
      <c r="AV904" s="2"/>
      <c r="AW904" s="2"/>
      <c r="AX904" s="2"/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/>
      <c r="AN905" s="2"/>
      <c r="AO905" s="2"/>
      <c r="AR905" s="2"/>
      <c r="AT905" s="2"/>
      <c r="AU905" s="2"/>
      <c r="AV905" s="2"/>
      <c r="AW905" s="2"/>
      <c r="AX905" s="2"/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/>
      <c r="AN906" s="2"/>
      <c r="AO906" s="2"/>
      <c r="AR906" s="2"/>
      <c r="AT906" s="2"/>
      <c r="AU906" s="2"/>
      <c r="AV906" s="2"/>
      <c r="AW906" s="2"/>
      <c r="AX906" s="2"/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/>
      <c r="AN907" s="2"/>
      <c r="AO907" s="2"/>
      <c r="AR907" s="2"/>
      <c r="AT907" s="2"/>
      <c r="AU907" s="2"/>
      <c r="AV907" s="2"/>
      <c r="AW907" s="2"/>
      <c r="AX907" s="2"/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/>
      <c r="AN908" s="2"/>
      <c r="AO908" s="2"/>
      <c r="AR908" s="2"/>
      <c r="AT908" s="2"/>
      <c r="AU908" s="2"/>
      <c r="AV908" s="2"/>
      <c r="AW908" s="2"/>
      <c r="AX908" s="2"/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/>
      <c r="AN909" s="2"/>
      <c r="AO909" s="2"/>
      <c r="AR909" s="2"/>
      <c r="AT909" s="2"/>
      <c r="AU909" s="2"/>
      <c r="AV909" s="2"/>
      <c r="AW909" s="2"/>
      <c r="AX909" s="2"/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/>
      <c r="AN910" s="2"/>
      <c r="AO910" s="2"/>
      <c r="AR910" s="2"/>
      <c r="AT910" s="2"/>
      <c r="AU910" s="2"/>
      <c r="AV910" s="2"/>
      <c r="AW910" s="2"/>
      <c r="AX910" s="2"/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/>
      <c r="AN911" s="2"/>
      <c r="AO911" s="2"/>
      <c r="AR911" s="2"/>
      <c r="AT911" s="2"/>
      <c r="AU911" s="2"/>
      <c r="AV911" s="2"/>
      <c r="AW911" s="2"/>
      <c r="AX911" s="2"/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/>
      <c r="AN912" s="2"/>
      <c r="AO912" s="2"/>
      <c r="AR912" s="2"/>
      <c r="AT912" s="2"/>
      <c r="AU912" s="2"/>
      <c r="AV912" s="2"/>
      <c r="AW912" s="2"/>
      <c r="AX912" s="2"/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/>
      <c r="AN913" s="2"/>
      <c r="AO913" s="2"/>
      <c r="AR913" s="2"/>
      <c r="AT913" s="2"/>
      <c r="AU913" s="2"/>
      <c r="AV913" s="2"/>
      <c r="AW913" s="2"/>
      <c r="AX913" s="2"/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/>
      <c r="AN914" s="2"/>
      <c r="AO914" s="2"/>
      <c r="AR914" s="2"/>
      <c r="AT914" s="2"/>
      <c r="AU914" s="2"/>
      <c r="AV914" s="2"/>
      <c r="AW914" s="2"/>
      <c r="AX914" s="2"/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/>
      <c r="AN915" s="2"/>
      <c r="AO915" s="2"/>
      <c r="AR915" s="2"/>
      <c r="AT915" s="2"/>
      <c r="AU915" s="2"/>
      <c r="AV915" s="2"/>
      <c r="AW915" s="2"/>
      <c r="AX915" s="2"/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/>
      <c r="AN916" s="2"/>
      <c r="AO916" s="2"/>
      <c r="AR916" s="2"/>
      <c r="AT916" s="2"/>
      <c r="AU916" s="2"/>
      <c r="AV916" s="2"/>
      <c r="AW916" s="2"/>
      <c r="AX916" s="2"/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/>
      <c r="AN917" s="2"/>
      <c r="AO917" s="2"/>
      <c r="AR917" s="2"/>
      <c r="AT917" s="2"/>
      <c r="AU917" s="2"/>
      <c r="AV917" s="2"/>
      <c r="AW917" s="2"/>
      <c r="AX917" s="2"/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/>
      <c r="AN918" s="2"/>
      <c r="AO918" s="2"/>
      <c r="AR918" s="2"/>
      <c r="AT918" s="2"/>
      <c r="AU918" s="2"/>
      <c r="AV918" s="2"/>
      <c r="AW918" s="2"/>
      <c r="AX918" s="2"/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/>
      <c r="AN919" s="2"/>
      <c r="AO919" s="2"/>
      <c r="AR919" s="2"/>
      <c r="AT919" s="2"/>
      <c r="AU919" s="2"/>
      <c r="AV919" s="2"/>
      <c r="AW919" s="2"/>
      <c r="AX919" s="2"/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/>
      <c r="AN920" s="2"/>
      <c r="AO920" s="2"/>
      <c r="AR920" s="2"/>
      <c r="AT920" s="2"/>
      <c r="AU920" s="2"/>
      <c r="AV920" s="2"/>
      <c r="AW920" s="2"/>
      <c r="AX920" s="2"/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/>
      <c r="AN921" s="2"/>
      <c r="AO921" s="2"/>
      <c r="AR921" s="2"/>
      <c r="AT921" s="2"/>
      <c r="AU921" s="2"/>
      <c r="AV921" s="2"/>
      <c r="AW921" s="2"/>
      <c r="AX921" s="2"/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/>
      <c r="AN922" s="2"/>
      <c r="AO922" s="2"/>
      <c r="AR922" s="2"/>
      <c r="AT922" s="2"/>
      <c r="AU922" s="2"/>
      <c r="AV922" s="2"/>
      <c r="AW922" s="2"/>
      <c r="AX922" s="2"/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/>
      <c r="AN923" s="2"/>
      <c r="AO923" s="2"/>
      <c r="AR923" s="2"/>
      <c r="AT923" s="2"/>
      <c r="AU923" s="2"/>
      <c r="AV923" s="2"/>
      <c r="AW923" s="2"/>
      <c r="AX923" s="2"/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/>
      <c r="AN924" s="2"/>
      <c r="AO924" s="2"/>
      <c r="AR924" s="2"/>
      <c r="AT924" s="2"/>
      <c r="AU924" s="2"/>
      <c r="AV924" s="2"/>
      <c r="AW924" s="2"/>
      <c r="AX924" s="2"/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/>
      <c r="AN925" s="2"/>
      <c r="AO925" s="2"/>
      <c r="AR925" s="2"/>
      <c r="AT925" s="2"/>
      <c r="AU925" s="2"/>
      <c r="AV925" s="2"/>
      <c r="AW925" s="2"/>
      <c r="AX925" s="2"/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/>
      <c r="AN926" s="2"/>
      <c r="AO926" s="2"/>
      <c r="AR926" s="2"/>
      <c r="AT926" s="2"/>
      <c r="AU926" s="2"/>
      <c r="AV926" s="2"/>
      <c r="AW926" s="2"/>
      <c r="AX926" s="2"/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/>
      <c r="AN927" s="2"/>
      <c r="AO927" s="2"/>
      <c r="AR927" s="2"/>
      <c r="AT927" s="2"/>
      <c r="AU927" s="2"/>
      <c r="AV927" s="2"/>
      <c r="AW927" s="2"/>
      <c r="AX927" s="2"/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/>
      <c r="AN928" s="2"/>
      <c r="AO928" s="2"/>
      <c r="AR928" s="2"/>
      <c r="AT928" s="2"/>
      <c r="AU928" s="2"/>
      <c r="AV928" s="2"/>
      <c r="AW928" s="2"/>
      <c r="AX928" s="2"/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/>
      <c r="AN929" s="2"/>
      <c r="AO929" s="2"/>
      <c r="AR929" s="2"/>
      <c r="AT929" s="2"/>
      <c r="AU929" s="2"/>
      <c r="AV929" s="2"/>
      <c r="AW929" s="2"/>
      <c r="AX929" s="2"/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/>
      <c r="AN930" s="2"/>
      <c r="AO930" s="2"/>
      <c r="AR930" s="2"/>
      <c r="AT930" s="2"/>
      <c r="AU930" s="2"/>
      <c r="AV930" s="2"/>
      <c r="AW930" s="2"/>
      <c r="AX930" s="2"/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/>
      <c r="AN931" s="2"/>
      <c r="AO931" s="2"/>
      <c r="AR931" s="2"/>
      <c r="AT931" s="2"/>
      <c r="AU931" s="2"/>
      <c r="AV931" s="2"/>
      <c r="AW931" s="2"/>
      <c r="AX931" s="2"/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/>
      <c r="AN932" s="2"/>
      <c r="AO932" s="2"/>
      <c r="AR932" s="2"/>
      <c r="AT932" s="2"/>
      <c r="AU932" s="2"/>
      <c r="AV932" s="2"/>
      <c r="AW932" s="2"/>
      <c r="AX932" s="2"/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/>
      <c r="AN933" s="2"/>
      <c r="AO933" s="2"/>
      <c r="AR933" s="2"/>
      <c r="AT933" s="2"/>
      <c r="AU933" s="2"/>
      <c r="AV933" s="2"/>
      <c r="AW933" s="2"/>
      <c r="AX933" s="2"/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2"/>
      <c r="AW934" s="2"/>
      <c r="AX934" s="2"/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2"/>
      <c r="AW935" s="2"/>
      <c r="AX935" s="2"/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2"/>
      <c r="AW936" s="2"/>
      <c r="AX936" s="2"/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2"/>
      <c r="AW937" s="2"/>
      <c r="AX937" s="2"/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2"/>
      <c r="AW938" s="2"/>
      <c r="AX938" s="2"/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2"/>
      <c r="AW939" s="2"/>
      <c r="AX939" s="2"/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2"/>
      <c r="AW940" s="2"/>
      <c r="AX940" s="2"/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2"/>
      <c r="AW941" s="2"/>
      <c r="AX941" s="2"/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2"/>
      <c r="AW942" s="2"/>
      <c r="AX942" s="2"/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2"/>
      <c r="AW943" s="2"/>
      <c r="AX943" s="2"/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2"/>
      <c r="AW944" s="2"/>
      <c r="AX944" s="2"/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2"/>
      <c r="AW945" s="2"/>
      <c r="AX945" s="2"/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2"/>
      <c r="AW946" s="2"/>
      <c r="AX946" s="2"/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2"/>
      <c r="AW947" s="2"/>
      <c r="AX947" s="2"/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2"/>
      <c r="AW948" s="2"/>
      <c r="AX948" s="2"/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2"/>
      <c r="AW949" s="2"/>
      <c r="AX949" s="2"/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2"/>
      <c r="AW950" s="2"/>
      <c r="AX950" s="2"/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2"/>
      <c r="AW951" s="2"/>
      <c r="AX951" s="2"/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2"/>
      <c r="AW952" s="2"/>
      <c r="AX952" s="2"/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2"/>
      <c r="AW953" s="2"/>
      <c r="AX953" s="2"/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2"/>
      <c r="AW954" s="2"/>
      <c r="AX954" s="2"/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2"/>
      <c r="AW955" s="2"/>
      <c r="AX955" s="2"/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2"/>
      <c r="AW956" s="2"/>
      <c r="AX956" s="2"/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2"/>
      <c r="AW957" s="2"/>
      <c r="AX957" s="2"/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2"/>
      <c r="AW958" s="2"/>
      <c r="AX958" s="2"/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2"/>
      <c r="AW959" s="2"/>
      <c r="AX959" s="2"/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2"/>
      <c r="AW960" s="2"/>
      <c r="AX960" s="2"/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2"/>
      <c r="AW961" s="2"/>
      <c r="AX961" s="2"/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2"/>
      <c r="AW962" s="2"/>
      <c r="AX962" s="2"/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2"/>
      <c r="AW963" s="2"/>
      <c r="AX963" s="2"/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2"/>
      <c r="AW964" s="2"/>
      <c r="AX964" s="2"/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2"/>
      <c r="AW965" s="2"/>
      <c r="AX965" s="2"/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2"/>
      <c r="AW966" s="2"/>
      <c r="AX966" s="2"/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2"/>
      <c r="AW967" s="2"/>
      <c r="AX967" s="2"/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2"/>
      <c r="AW968" s="2"/>
      <c r="AX968" s="2"/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2"/>
      <c r="AW969" s="2"/>
      <c r="AX969" s="2"/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2"/>
      <c r="AW970" s="2"/>
      <c r="AX970" s="2"/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2"/>
      <c r="AW971" s="2"/>
      <c r="AX971" s="2"/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2"/>
      <c r="AW972" s="2"/>
      <c r="AX972" s="2"/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2"/>
      <c r="AW973" s="2"/>
      <c r="AX973" s="2"/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2"/>
      <c r="AW974" s="2"/>
      <c r="AX974" s="2"/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2"/>
      <c r="AW975" s="2"/>
      <c r="AX975" s="2"/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2"/>
      <c r="AW976" s="2"/>
      <c r="AX976" s="2"/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2"/>
      <c r="AW977" s="2"/>
      <c r="AX977" s="2"/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2"/>
      <c r="AW978" s="2"/>
      <c r="AX978" s="2"/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2"/>
      <c r="AW979" s="2"/>
      <c r="AX979" s="2"/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2"/>
      <c r="AW980" s="2"/>
      <c r="AX980" s="2"/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2"/>
      <c r="AW981" s="2"/>
      <c r="AX981" s="2"/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2"/>
      <c r="AW982" s="2"/>
      <c r="AX982" s="2"/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2"/>
      <c r="AW983" s="2"/>
      <c r="AX983" s="2"/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2"/>
      <c r="AW984" s="2"/>
      <c r="AX984" s="2"/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2"/>
      <c r="AW985" s="2"/>
      <c r="AX985" s="2"/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2"/>
      <c r="AW986" s="2"/>
      <c r="AX986" s="2"/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2"/>
      <c r="AW987" s="2"/>
      <c r="AX987" s="2"/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2"/>
      <c r="AW988" s="2"/>
      <c r="AX988" s="2"/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2"/>
      <c r="AW989" s="2"/>
      <c r="AX989" s="2"/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2"/>
      <c r="AW990" s="2"/>
      <c r="AX990" s="2"/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2"/>
      <c r="AW991" s="2"/>
      <c r="AX991" s="2"/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2"/>
      <c r="AW992" s="2"/>
      <c r="AX992" s="2"/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2"/>
      <c r="AW993" s="2"/>
      <c r="AX993" s="2"/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2"/>
      <c r="AW994" s="2"/>
      <c r="AX994" s="2"/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2"/>
      <c r="AW995" s="2"/>
      <c r="AX995" s="2"/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2"/>
      <c r="AW996" s="2"/>
      <c r="AX996" s="2"/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2"/>
      <c r="AW997" s="2"/>
      <c r="AX997" s="2"/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76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3" activePane="bottomLeft" state="frozen"/>
      <selection activeCell="G49" sqref="G49"/>
      <selection pane="bottomLeft" activeCell="AR55" sqref="AR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5"/>
      <c r="E1" s="395"/>
      <c r="F1" s="395"/>
      <c r="G1" s="395"/>
      <c r="H1" s="395"/>
      <c r="I1" s="395"/>
      <c r="J1" s="403"/>
      <c r="K1" s="403"/>
      <c r="L1" s="404">
        <v>9.8000000000000007</v>
      </c>
      <c r="M1" s="403"/>
      <c r="N1" s="386" t="s">
        <v>160</v>
      </c>
      <c r="O1" s="403"/>
      <c r="P1" s="395"/>
      <c r="Q1" s="395"/>
      <c r="R1" s="402">
        <v>22.2</v>
      </c>
      <c r="S1" s="395"/>
      <c r="T1" s="395"/>
      <c r="U1" s="395"/>
      <c r="V1" s="395"/>
      <c r="W1" s="231"/>
      <c r="X1" s="401" t="s">
        <v>159</v>
      </c>
      <c r="Y1" s="231"/>
      <c r="Z1" s="231"/>
      <c r="AA1" s="395"/>
      <c r="AB1" s="231"/>
      <c r="AC1" s="400"/>
      <c r="AD1" s="399"/>
      <c r="AE1" s="396"/>
      <c r="AF1" s="231"/>
      <c r="AG1" s="398"/>
      <c r="AH1" s="231"/>
      <c r="AI1" s="231"/>
      <c r="AJ1" s="398"/>
      <c r="AK1" s="231"/>
      <c r="AL1" s="398"/>
      <c r="AM1" s="231"/>
      <c r="AN1" s="398"/>
      <c r="AO1" s="231"/>
      <c r="AP1" s="231"/>
      <c r="AQ1" s="231"/>
      <c r="AR1" s="231"/>
      <c r="AS1" s="231"/>
      <c r="AT1" s="231"/>
      <c r="AU1" s="231"/>
      <c r="AV1" s="231"/>
      <c r="AW1" s="231"/>
      <c r="AX1" s="388"/>
      <c r="AY1" s="231"/>
      <c r="AZ1" s="231"/>
      <c r="BA1" s="231"/>
      <c r="BB1" s="231"/>
      <c r="BC1" s="396"/>
      <c r="BE1" s="397" t="s">
        <v>158</v>
      </c>
      <c r="BF1" s="202" t="s">
        <v>157</v>
      </c>
      <c r="BR1" s="19" t="s">
        <v>156</v>
      </c>
      <c r="BS1" s="278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6"/>
      <c r="W2" s="231"/>
      <c r="X2" s="388"/>
      <c r="Y2" s="231"/>
      <c r="Z2" s="231"/>
      <c r="AA2" s="395"/>
      <c r="AB2" s="231"/>
      <c r="AC2" s="394"/>
      <c r="AD2" s="393"/>
      <c r="AE2" s="231"/>
      <c r="AF2" s="371"/>
      <c r="AG2" s="369"/>
      <c r="AH2" s="369"/>
      <c r="AI2" s="367"/>
      <c r="AJ2" s="367"/>
      <c r="AK2" s="367"/>
      <c r="AL2" s="367"/>
      <c r="AM2" s="367"/>
      <c r="AN2" s="367"/>
      <c r="AO2" s="367"/>
      <c r="AP2" s="367"/>
      <c r="AQ2" s="367"/>
      <c r="AR2" s="367"/>
      <c r="AS2" s="367"/>
      <c r="AT2" s="367"/>
      <c r="AU2" s="365"/>
      <c r="AV2" s="231"/>
      <c r="AW2" s="371"/>
      <c r="AX2" s="367"/>
      <c r="AY2" s="367"/>
      <c r="AZ2" s="371"/>
      <c r="BA2" s="367"/>
      <c r="BB2" s="392"/>
      <c r="BC2" s="231"/>
      <c r="BM2" s="19"/>
      <c r="BR2" s="19"/>
    </row>
    <row r="3" spans="1:71" ht="15.75" thickBot="1">
      <c r="A3" s="223"/>
      <c r="B3" s="391"/>
      <c r="C3" s="231"/>
      <c r="D3" s="231"/>
      <c r="E3" s="231"/>
      <c r="F3" s="231"/>
      <c r="G3" s="231"/>
      <c r="H3" s="231"/>
      <c r="I3" s="231"/>
      <c r="J3" s="390" t="s">
        <v>154</v>
      </c>
      <c r="K3" s="231"/>
      <c r="L3" s="231"/>
      <c r="M3" s="231"/>
      <c r="N3" s="231"/>
      <c r="O3" s="231"/>
      <c r="P3" s="389"/>
      <c r="Q3" s="231"/>
      <c r="R3" s="231"/>
      <c r="S3" s="231"/>
      <c r="T3" s="231"/>
      <c r="U3" s="231"/>
      <c r="V3" s="231"/>
      <c r="W3" s="231"/>
      <c r="X3" s="388"/>
      <c r="Y3" s="231"/>
      <c r="Z3" s="231"/>
      <c r="AA3" s="387"/>
      <c r="AB3" s="387"/>
      <c r="AC3" s="387"/>
      <c r="AD3" s="386"/>
      <c r="AE3" s="231"/>
      <c r="AF3" s="346"/>
      <c r="AG3" s="590" t="str">
        <f>$C$5</f>
        <v>Novembre_2025</v>
      </c>
      <c r="AH3" s="591"/>
      <c r="AI3" s="385"/>
      <c r="AJ3" s="600" t="s">
        <v>153</v>
      </c>
      <c r="AK3" s="601"/>
      <c r="AL3" s="602"/>
      <c r="AM3" s="384"/>
      <c r="AN3" s="597" t="s">
        <v>152</v>
      </c>
      <c r="AO3" s="598"/>
      <c r="AP3" s="598"/>
      <c r="AQ3" s="598"/>
      <c r="AR3" s="599"/>
      <c r="AS3" s="384"/>
      <c r="AT3" s="383"/>
      <c r="AU3" s="285"/>
      <c r="AV3" s="231"/>
      <c r="AW3" s="346"/>
      <c r="AX3" s="382" t="str">
        <f>$C$5</f>
        <v>Novembre_2025</v>
      </c>
      <c r="AY3" s="381"/>
      <c r="AZ3" s="380"/>
      <c r="BA3" s="379" t="s">
        <v>151</v>
      </c>
      <c r="BB3" s="378"/>
      <c r="BC3" s="231"/>
      <c r="BE3" s="19" t="s">
        <v>150</v>
      </c>
      <c r="BF3" s="202" t="s">
        <v>149</v>
      </c>
      <c r="BM3" s="19"/>
      <c r="BR3" t="s">
        <v>148</v>
      </c>
      <c r="BS3" s="313" t="s">
        <v>147</v>
      </c>
    </row>
    <row r="4" spans="1:71" ht="9" customHeight="1" thickTop="1">
      <c r="A4" s="223"/>
      <c r="B4" s="238"/>
      <c r="C4" s="377"/>
      <c r="D4" s="369"/>
      <c r="E4" s="376"/>
      <c r="F4" s="375"/>
      <c r="G4" s="373"/>
      <c r="H4" s="372"/>
      <c r="I4" s="373"/>
      <c r="J4" s="374"/>
      <c r="K4" s="373"/>
      <c r="L4" s="375"/>
      <c r="M4" s="373"/>
      <c r="N4" s="372"/>
      <c r="O4" s="373"/>
      <c r="P4" s="374"/>
      <c r="Q4" s="373"/>
      <c r="R4" s="372"/>
      <c r="S4" s="367"/>
      <c r="T4" s="372"/>
      <c r="U4" s="365"/>
      <c r="V4" s="231"/>
      <c r="W4" s="371"/>
      <c r="X4" s="370"/>
      <c r="Y4" s="369"/>
      <c r="Z4" s="367"/>
      <c r="AA4" s="368"/>
      <c r="AB4" s="367"/>
      <c r="AC4" s="366"/>
      <c r="AD4" s="365"/>
      <c r="AE4" s="231"/>
      <c r="AF4" s="284"/>
      <c r="AG4" s="304"/>
      <c r="AH4" s="328"/>
      <c r="AI4" s="281"/>
      <c r="AJ4" s="364"/>
      <c r="AK4" s="281"/>
      <c r="AL4" s="363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2"/>
      <c r="BB4" s="279"/>
      <c r="BC4" s="231"/>
      <c r="BE4" s="20"/>
      <c r="BF4" s="20"/>
      <c r="BM4" s="19"/>
      <c r="BR4"/>
    </row>
    <row r="5" spans="1:71">
      <c r="A5" s="223"/>
      <c r="B5" s="238"/>
      <c r="C5" s="361" t="s">
        <v>146</v>
      </c>
      <c r="D5" s="360"/>
      <c r="E5" s="359"/>
      <c r="F5" s="358" t="s">
        <v>144</v>
      </c>
      <c r="G5" s="351"/>
      <c r="H5" s="357" t="s">
        <v>145</v>
      </c>
      <c r="I5" s="351"/>
      <c r="J5" s="356" t="s">
        <v>32</v>
      </c>
      <c r="K5" s="281"/>
      <c r="L5" s="355">
        <f>BI79</f>
        <v>-4.5</v>
      </c>
      <c r="M5" s="354"/>
      <c r="N5" s="353" t="str">
        <f>VLOOKUP($BI$79,$BI$81:$BJ$92,2,0)</f>
        <v>Janvier</v>
      </c>
      <c r="O5" s="352"/>
      <c r="P5" s="351" t="s">
        <v>32</v>
      </c>
      <c r="Q5" s="350"/>
      <c r="R5" s="349">
        <f>BK79</f>
        <v>38.5</v>
      </c>
      <c r="S5" s="348"/>
      <c r="T5" s="347" t="str">
        <f>VLOOKUP($BK$79,$BK$81:$BL$92,2,0)</f>
        <v>Aout</v>
      </c>
      <c r="U5" s="285"/>
      <c r="V5" s="231"/>
      <c r="W5" s="346"/>
      <c r="X5" s="592" t="str">
        <f>C5</f>
        <v>Novembre_2025</v>
      </c>
      <c r="Y5" s="593"/>
      <c r="Z5" s="281"/>
      <c r="AA5" s="594">
        <f ca="1">NOW()</f>
        <v>45983.447758564813</v>
      </c>
      <c r="AB5" s="595"/>
      <c r="AC5" s="596"/>
      <c r="AD5" s="345"/>
      <c r="AE5" s="231"/>
      <c r="AF5" s="284"/>
      <c r="AG5" s="588" t="s">
        <v>144</v>
      </c>
      <c r="AH5" s="589"/>
      <c r="AI5" s="344"/>
      <c r="AJ5" s="580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144</v>
      </c>
      <c r="AY5" s="342"/>
      <c r="AZ5" s="281"/>
      <c r="BA5" s="341">
        <f>SUM(BA$11:BA$72)+Relevés!X3</f>
        <v>5.4243055555555557</v>
      </c>
      <c r="BB5" s="340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603" t="s">
        <v>139</v>
      </c>
      <c r="D7" s="604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-1.2</v>
      </c>
      <c r="M7" s="295"/>
      <c r="N7" s="322" t="e">
        <f>VLOOKUP($L$7,$L$11:$Y$49,14,0)</f>
        <v>#N/A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605" t="s">
        <v>138</v>
      </c>
      <c r="Y7" s="606"/>
      <c r="Z7" s="281"/>
      <c r="AA7" s="318" t="s">
        <v>137</v>
      </c>
      <c r="AB7" s="281"/>
      <c r="AC7" s="317" t="s">
        <v>136</v>
      </c>
      <c r="AD7" s="285"/>
      <c r="AE7" s="231"/>
      <c r="AF7" s="284"/>
      <c r="AG7" s="586">
        <f ca="1">TODAY()</f>
        <v>45983</v>
      </c>
      <c r="AH7" s="587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135</v>
      </c>
      <c r="AO7" s="281"/>
      <c r="AP7" s="315" t="s">
        <v>135</v>
      </c>
      <c r="AQ7" s="281"/>
      <c r="AR7" s="315" t="s">
        <v>134</v>
      </c>
      <c r="AS7" s="281"/>
      <c r="AT7" s="315" t="s">
        <v>134</v>
      </c>
      <c r="AU7" s="285"/>
      <c r="AV7" s="231"/>
      <c r="AW7" s="284"/>
      <c r="AX7" s="586">
        <f ca="1">TODAY()</f>
        <v>45983</v>
      </c>
      <c r="AY7" s="587"/>
      <c r="AZ7" s="281"/>
      <c r="BA7" s="314">
        <f>VLOOKUP($BA$9,$BA$11:$BE$70,5,0)</f>
        <v>45965</v>
      </c>
      <c r="BB7" s="279"/>
      <c r="BC7" s="231"/>
      <c r="BE7" s="19" t="s">
        <v>133</v>
      </c>
      <c r="BF7" s="313" t="s">
        <v>132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84"/>
      <c r="D9" s="585"/>
      <c r="E9" s="301"/>
      <c r="F9" s="300" t="s">
        <v>42</v>
      </c>
      <c r="G9" s="281"/>
      <c r="H9" s="299" t="e">
        <f>VLOOKUP($F$7,$F$11:$T$70,3,0)</f>
        <v>#N/A</v>
      </c>
      <c r="I9" s="281"/>
      <c r="J9" s="297" t="s">
        <v>130</v>
      </c>
      <c r="K9" s="281"/>
      <c r="L9" s="298" t="s">
        <v>131</v>
      </c>
      <c r="M9" s="295"/>
      <c r="N9" s="294" t="e">
        <f>VLOOKUP($L$7,$L$11:$N$49,3,0)</f>
        <v>#N/A</v>
      </c>
      <c r="O9" s="295"/>
      <c r="P9" s="297" t="s">
        <v>130</v>
      </c>
      <c r="Q9" s="295"/>
      <c r="R9" s="296" t="s">
        <v>48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48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631</v>
      </c>
      <c r="AH9" s="289" t="s">
        <v>32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129</v>
      </c>
      <c r="AO9" s="281"/>
      <c r="AP9" s="286" t="s">
        <v>128</v>
      </c>
      <c r="AQ9" s="281"/>
      <c r="AR9" s="286" t="s">
        <v>127</v>
      </c>
      <c r="AS9" s="281"/>
      <c r="AT9" s="286" t="s">
        <v>126</v>
      </c>
      <c r="AU9" s="285"/>
      <c r="AV9" s="231"/>
      <c r="AW9" s="284"/>
      <c r="AX9" s="283" t="s">
        <v>32</v>
      </c>
      <c r="AY9" s="282">
        <f>$BR$77+$BA$5</f>
        <v>137.48611111111114</v>
      </c>
      <c r="AZ9" s="281"/>
      <c r="BA9" s="280">
        <f>MAX($BA$11:$BA$70)</f>
        <v>0.35000000000000003</v>
      </c>
      <c r="BB9" s="279"/>
      <c r="BC9" s="231"/>
      <c r="BE9" s="19" t="s">
        <v>125</v>
      </c>
      <c r="BF9" s="278" t="s">
        <v>124</v>
      </c>
      <c r="BL9" s="2" t="s">
        <v>123</v>
      </c>
      <c r="BM9" s="277" t="s">
        <v>122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121</v>
      </c>
      <c r="BI10" s="272" t="s">
        <v>120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>¼</v>
      </c>
      <c r="K51" s="247"/>
      <c r="L51" s="248">
        <v>-1.2</v>
      </c>
      <c r="M51" s="247"/>
      <c r="N51" s="242">
        <v>0.24027777777777801</v>
      </c>
      <c r="O51" s="247"/>
      <c r="P51" s="249" t="str">
        <f>IF(OR(R49="",R51=""),"",IF(R51&gt;R49,"»",IF(R51&lt;R49,"¼","¹º")))</f>
        <v>»</v>
      </c>
      <c r="Q51" s="247"/>
      <c r="R51" s="248">
        <v>8.6</v>
      </c>
      <c r="S51" s="247"/>
      <c r="T51" s="242">
        <v>0.60277777777777797</v>
      </c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>
        <v>30.6</v>
      </c>
      <c r="AB51" s="228"/>
      <c r="AC51" s="242">
        <v>0.58819444444444402</v>
      </c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>
        <v>0</v>
      </c>
      <c r="AK51" s="228"/>
      <c r="AL51" s="242">
        <v>0</v>
      </c>
      <c r="AM51" s="228"/>
      <c r="AN51" s="242">
        <v>0</v>
      </c>
      <c r="AO51" s="228"/>
      <c r="AP51" s="242">
        <v>0</v>
      </c>
      <c r="AQ51" s="228"/>
      <c r="AR51" s="242">
        <v>0</v>
      </c>
      <c r="AS51" s="228"/>
      <c r="AT51" s="242">
        <v>0</v>
      </c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>
        <v>0.29791666666666666</v>
      </c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27.134722222222223</v>
      </c>
      <c r="BQ77"/>
      <c r="BR77" s="206">
        <f>SUM(BR81:BR100)</f>
        <v>132.06180555555559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-1.2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2.1166666666666667</v>
      </c>
      <c r="BQ91" s="196" t="str">
        <f>BH91</f>
        <v>Novembre</v>
      </c>
      <c r="BR91" s="195">
        <f>$BA$5</f>
        <v>5.4243055555555557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6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6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4">
        <v>0.72361111111111109</v>
      </c>
      <c r="B1" s="223"/>
      <c r="C1" s="223"/>
      <c r="D1" s="223"/>
      <c r="E1" s="223"/>
      <c r="F1" s="223"/>
      <c r="G1" s="53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3"/>
      <c r="S1" s="532"/>
      <c r="U1" s="531"/>
      <c r="V1" s="69" t="s">
        <v>46</v>
      </c>
      <c r="W1"/>
      <c r="X1" s="522" t="s">
        <v>220</v>
      </c>
      <c r="Y1" s="579">
        <f>Relevés!N5</f>
        <v>0</v>
      </c>
      <c r="Z1" s="18" t="s">
        <v>219</v>
      </c>
      <c r="AC1" s="457"/>
      <c r="AD1" s="457"/>
    </row>
    <row r="2" spans="1:30" ht="15.75" customHeight="1" thickTop="1">
      <c r="A2" s="223"/>
      <c r="B2" s="530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8"/>
      <c r="R2" s="463"/>
      <c r="T2" s="527"/>
      <c r="U2" s="527"/>
      <c r="V2" s="503" t="s">
        <v>32</v>
      </c>
      <c r="W2" s="526"/>
      <c r="X2" s="525" t="s">
        <v>218</v>
      </c>
      <c r="Y2" s="579">
        <f>Relevés!$N$5+Novembre_2025!$AC$3</f>
        <v>0</v>
      </c>
      <c r="Z2" t="s">
        <v>240</v>
      </c>
    </row>
    <row r="3" spans="1:30" ht="15.75">
      <c r="A3" s="223"/>
      <c r="B3" s="473"/>
      <c r="C3" s="609" t="s">
        <v>217</v>
      </c>
      <c r="D3" s="610"/>
      <c r="E3" s="610"/>
      <c r="F3" s="493" t="s">
        <v>216</v>
      </c>
      <c r="G3" s="476"/>
      <c r="H3" s="471"/>
      <c r="I3" s="524" t="s">
        <v>215</v>
      </c>
      <c r="J3" s="524"/>
      <c r="K3" s="471"/>
      <c r="L3" s="609" t="s">
        <v>214</v>
      </c>
      <c r="M3" s="610"/>
      <c r="N3" s="610"/>
      <c r="O3" s="471" t="s">
        <v>213</v>
      </c>
      <c r="P3" s="471"/>
      <c r="Q3" s="470"/>
      <c r="R3" s="463"/>
      <c r="T3" s="523"/>
      <c r="U3" s="523"/>
      <c r="V3" s="492">
        <v>160</v>
      </c>
      <c r="W3"/>
      <c r="X3" s="522" t="s">
        <v>212</v>
      </c>
      <c r="Y3" s="521">
        <f>Novembre_2025!$BO$77</f>
        <v>631</v>
      </c>
      <c r="Z3" t="s">
        <v>239</v>
      </c>
      <c r="AB3" s="520"/>
    </row>
    <row r="4" spans="1:30" ht="15.75">
      <c r="A4" s="223"/>
      <c r="B4" s="473"/>
      <c r="C4" s="471"/>
      <c r="D4" s="471"/>
      <c r="E4" s="471"/>
      <c r="F4" s="471"/>
      <c r="G4" s="471"/>
      <c r="H4" s="471"/>
      <c r="I4" s="471"/>
      <c r="J4" s="471"/>
      <c r="K4" s="471"/>
      <c r="L4" s="471"/>
      <c r="M4" s="471"/>
      <c r="N4" s="471"/>
      <c r="O4" s="471"/>
      <c r="P4" s="471"/>
      <c r="Q4" s="470"/>
      <c r="R4" s="463"/>
      <c r="V4" s="519">
        <f>Novembre_2025!BM79</f>
        <v>67.7</v>
      </c>
    </row>
    <row r="5" spans="1:30" ht="15" customHeight="1">
      <c r="A5" s="223"/>
      <c r="B5" s="473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71"/>
      <c r="N5" s="471"/>
      <c r="O5" s="471"/>
      <c r="P5" s="471"/>
      <c r="Q5" s="470"/>
      <c r="R5" s="463"/>
      <c r="V5" s="492">
        <v>2.5</v>
      </c>
      <c r="X5" s="518" t="s">
        <v>211</v>
      </c>
      <c r="Y5" s="517">
        <f>LOOKUP(9^9,Relevés!$B:$B)</f>
        <v>5.0999999999999996</v>
      </c>
      <c r="Z5" s="480" t="s">
        <v>210</v>
      </c>
    </row>
    <row r="6" spans="1:30" ht="15.75">
      <c r="A6" s="223"/>
      <c r="B6" s="473"/>
      <c r="C6" s="471"/>
      <c r="D6" s="471"/>
      <c r="E6" s="471"/>
      <c r="F6" s="471"/>
      <c r="G6" s="471"/>
      <c r="H6" s="471"/>
      <c r="I6" s="471"/>
      <c r="J6" s="471"/>
      <c r="K6" s="471"/>
      <c r="L6" s="471"/>
      <c r="M6" s="471"/>
      <c r="N6" s="471"/>
      <c r="O6" s="471"/>
      <c r="P6" s="471"/>
      <c r="Q6" s="470"/>
      <c r="R6" s="463"/>
      <c r="S6" s="5"/>
      <c r="T6" s="220"/>
      <c r="V6" s="489">
        <f>V3-V4-V5</f>
        <v>89.8</v>
      </c>
      <c r="X6" s="516" t="s">
        <v>186</v>
      </c>
      <c r="Y6" s="515">
        <f>LOOKUP(9^9,Relevés!$C:$C)</f>
        <v>77</v>
      </c>
      <c r="Z6" s="480" t="s">
        <v>209</v>
      </c>
    </row>
    <row r="7" spans="1:30">
      <c r="A7" s="223"/>
      <c r="B7" s="473"/>
      <c r="C7" s="471"/>
      <c r="D7" s="471"/>
      <c r="E7" s="471"/>
      <c r="F7" s="471"/>
      <c r="G7" s="471"/>
      <c r="H7" s="471"/>
      <c r="I7" s="471"/>
      <c r="J7" s="471"/>
      <c r="K7" s="471"/>
      <c r="L7" s="471"/>
      <c r="M7" s="471"/>
      <c r="N7" s="471"/>
      <c r="O7" s="471"/>
      <c r="P7" s="471"/>
      <c r="Q7" s="470"/>
      <c r="R7" s="463"/>
      <c r="S7" s="5"/>
      <c r="T7" s="220"/>
      <c r="U7" s="220"/>
      <c r="V7" s="220"/>
      <c r="X7" s="514" t="s">
        <v>208</v>
      </c>
      <c r="Y7" s="487">
        <f>LOOKUP(9^9,Relevés!$F:$G)</f>
        <v>7.9</v>
      </c>
      <c r="Z7" s="480" t="s">
        <v>207</v>
      </c>
    </row>
    <row r="8" spans="1:30">
      <c r="A8" s="223"/>
      <c r="B8" s="473"/>
      <c r="C8" s="471"/>
      <c r="D8" s="471"/>
      <c r="E8" s="471"/>
      <c r="F8" s="471"/>
      <c r="G8" s="471"/>
      <c r="H8" s="471"/>
      <c r="I8" s="471"/>
      <c r="J8" s="471"/>
      <c r="K8" s="471"/>
      <c r="L8" s="471"/>
      <c r="M8" s="471"/>
      <c r="N8" s="471"/>
      <c r="O8" s="471"/>
      <c r="P8" s="471"/>
      <c r="Q8" s="470"/>
      <c r="R8" s="463"/>
      <c r="T8" s="513"/>
      <c r="U8" s="220"/>
      <c r="V8" s="503" t="s">
        <v>33</v>
      </c>
    </row>
    <row r="9" spans="1:30" ht="15" customHeight="1">
      <c r="A9" s="223"/>
      <c r="B9" s="473"/>
      <c r="C9" s="471"/>
      <c r="D9" s="471"/>
      <c r="E9" s="471"/>
      <c r="F9" s="471"/>
      <c r="G9" s="471"/>
      <c r="H9" s="471"/>
      <c r="I9" s="471"/>
      <c r="J9" s="471"/>
      <c r="K9" s="471"/>
      <c r="L9" s="471"/>
      <c r="M9" s="471"/>
      <c r="N9" s="471"/>
      <c r="O9" s="471"/>
      <c r="P9" s="471"/>
      <c r="Q9" s="470"/>
      <c r="R9" s="463"/>
      <c r="V9" s="492">
        <v>160</v>
      </c>
      <c r="X9" s="510" t="s">
        <v>206</v>
      </c>
      <c r="Y9" s="512">
        <f>LOOKUP(9^9,Relevés!$D:$D)</f>
        <v>1.4</v>
      </c>
      <c r="Z9" s="508" t="s">
        <v>205</v>
      </c>
    </row>
    <row r="10" spans="1:30" ht="15.75">
      <c r="A10" s="223"/>
      <c r="B10" s="473"/>
      <c r="C10" s="471"/>
      <c r="D10" s="471"/>
      <c r="E10" s="471"/>
      <c r="F10" s="471"/>
      <c r="G10" s="471"/>
      <c r="H10" s="471"/>
      <c r="I10" s="471"/>
      <c r="J10" s="471"/>
      <c r="K10" s="471"/>
      <c r="L10" s="471"/>
      <c r="M10" s="471"/>
      <c r="N10" s="471"/>
      <c r="O10" s="471"/>
      <c r="P10" s="471"/>
      <c r="Q10" s="470"/>
      <c r="R10" s="463"/>
      <c r="V10" s="511">
        <f>Novembre_2025!AA9</f>
        <v>39.6</v>
      </c>
      <c r="X10" s="510" t="s">
        <v>206</v>
      </c>
      <c r="Y10" s="509">
        <f>243.04*(LN($Y$6)+17.625*$Y$5/(243.04+$Y$5))/(17.625-(LN($Y$6)+17.625*$Y$5/(243.04+$Y$5)))</f>
        <v>88.53339986738122</v>
      </c>
      <c r="Z10" s="508" t="s">
        <v>205</v>
      </c>
      <c r="AA10" t="s">
        <v>204</v>
      </c>
    </row>
    <row r="11" spans="1:30" ht="15.75">
      <c r="A11" s="223"/>
      <c r="B11" s="473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0"/>
      <c r="R11" s="463"/>
      <c r="V11" s="492">
        <v>3</v>
      </c>
    </row>
    <row r="12" spans="1:30" ht="15.75">
      <c r="A12" s="223"/>
      <c r="B12" s="473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0"/>
      <c r="R12" s="463"/>
      <c r="V12" s="489">
        <f>V9-V10-V11</f>
        <v>117.4</v>
      </c>
      <c r="X12" s="469" t="s">
        <v>200</v>
      </c>
      <c r="Y12" s="488">
        <f>LOOKUP(9^9,Relevés!$E:$E)</f>
        <v>3.6</v>
      </c>
      <c r="Z12" s="18"/>
    </row>
    <row r="13" spans="1:30">
      <c r="A13" s="223"/>
      <c r="B13" s="473"/>
      <c r="C13" s="475" t="s">
        <v>203</v>
      </c>
      <c r="D13" s="507"/>
      <c r="E13" s="471"/>
      <c r="F13" s="471" t="s">
        <v>202</v>
      </c>
      <c r="G13" s="471"/>
      <c r="H13" s="471"/>
      <c r="I13" s="471"/>
      <c r="J13" s="471"/>
      <c r="K13" s="471"/>
      <c r="L13" s="471"/>
      <c r="M13" s="471"/>
      <c r="N13" s="471"/>
      <c r="O13" s="507" t="s">
        <v>201</v>
      </c>
      <c r="P13" s="471"/>
      <c r="Q13" s="470"/>
      <c r="R13" s="463"/>
      <c r="X13" s="469" t="s">
        <v>200</v>
      </c>
      <c r="Y13" s="488">
        <f>IF(Y7&lt;5,Y5,(13.12+0.6215*$Y$5)-(11.37*$Y$7^0.16)+(0.3965*$Y$5*$Y$7^0.16))</f>
        <v>3.2780090840948142</v>
      </c>
    </row>
    <row r="14" spans="1:30" ht="15.75" customHeight="1">
      <c r="A14" s="223"/>
      <c r="B14" s="473"/>
      <c r="C14" s="471"/>
      <c r="D14" s="471"/>
      <c r="E14" s="471"/>
      <c r="F14" s="506" t="s">
        <v>199</v>
      </c>
      <c r="G14" s="505"/>
      <c r="H14" s="504"/>
      <c r="I14" s="504" t="s">
        <v>198</v>
      </c>
      <c r="J14" s="504"/>
      <c r="K14" s="471"/>
      <c r="L14" s="471"/>
      <c r="M14" s="471" t="s">
        <v>197</v>
      </c>
      <c r="N14" s="471"/>
      <c r="O14" s="471"/>
      <c r="P14" s="471"/>
      <c r="Q14" s="470"/>
      <c r="R14" s="463"/>
      <c r="V14" s="503" t="s">
        <v>35</v>
      </c>
      <c r="X14" s="502" t="s">
        <v>196</v>
      </c>
      <c r="Y14" s="501"/>
    </row>
    <row r="15" spans="1:30" ht="15" customHeight="1">
      <c r="A15" s="223"/>
      <c r="B15" s="473"/>
      <c r="C15" s="471"/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 t="s">
        <v>195</v>
      </c>
      <c r="P15" s="471"/>
      <c r="Q15" s="470"/>
      <c r="R15" s="463"/>
      <c r="V15" s="492">
        <v>160</v>
      </c>
      <c r="X15" s="500" t="s">
        <v>35</v>
      </c>
      <c r="Y15" s="499">
        <v>24</v>
      </c>
    </row>
    <row r="16" spans="1:30" ht="13.5" customHeight="1">
      <c r="A16" s="223"/>
      <c r="B16" s="473"/>
      <c r="C16" s="498" t="s">
        <v>194</v>
      </c>
      <c r="D16" s="493"/>
      <c r="E16" s="476"/>
      <c r="F16" s="476"/>
      <c r="G16" s="471"/>
      <c r="H16" s="471"/>
      <c r="I16" s="471"/>
      <c r="J16" s="471"/>
      <c r="K16" s="471"/>
      <c r="L16" s="471"/>
      <c r="M16" s="497"/>
      <c r="N16" s="497"/>
      <c r="O16" s="497"/>
      <c r="P16" s="497"/>
      <c r="Q16" s="470"/>
      <c r="R16" s="463"/>
      <c r="V16" s="496">
        <f>Relevés!X8</f>
        <v>23</v>
      </c>
      <c r="X16" s="495" t="s">
        <v>33</v>
      </c>
      <c r="Y16" s="490">
        <v>130</v>
      </c>
      <c r="Z16" s="19"/>
    </row>
    <row r="17" spans="1:28" ht="13.5" customHeight="1">
      <c r="A17" s="223"/>
      <c r="B17" s="473"/>
      <c r="C17" s="494" t="s">
        <v>193</v>
      </c>
      <c r="D17" s="476"/>
      <c r="E17" s="476"/>
      <c r="F17" s="471"/>
      <c r="G17" s="471"/>
      <c r="H17" s="471"/>
      <c r="I17" s="476" t="s">
        <v>192</v>
      </c>
      <c r="J17" s="476"/>
      <c r="K17" s="471"/>
      <c r="L17" s="471"/>
      <c r="M17" s="611" t="s">
        <v>191</v>
      </c>
      <c r="N17" s="612"/>
      <c r="O17" s="612"/>
      <c r="P17" s="612"/>
      <c r="Q17" s="470"/>
      <c r="R17" s="463"/>
      <c r="V17" s="492">
        <v>3</v>
      </c>
      <c r="X17" s="491" t="s">
        <v>32</v>
      </c>
      <c r="Y17" s="490">
        <v>900</v>
      </c>
    </row>
    <row r="18" spans="1:28" ht="15.75">
      <c r="A18" s="223"/>
      <c r="B18" s="473"/>
      <c r="C18" s="471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0"/>
      <c r="R18" s="463"/>
      <c r="V18" s="489">
        <f>V15-V16-V17</f>
        <v>134</v>
      </c>
      <c r="X18" s="13" t="s">
        <v>190</v>
      </c>
      <c r="Y18" s="488">
        <v>2</v>
      </c>
    </row>
    <row r="19" spans="1:28">
      <c r="A19" s="223"/>
      <c r="B19" s="473"/>
      <c r="C19" s="471"/>
      <c r="D19" s="471"/>
      <c r="E19" s="471"/>
      <c r="F19" s="471"/>
      <c r="G19" s="471"/>
      <c r="H19" s="471"/>
      <c r="I19" s="471"/>
      <c r="J19" s="471"/>
      <c r="K19" s="471"/>
      <c r="L19" s="471"/>
      <c r="M19" s="471"/>
      <c r="N19" s="471"/>
      <c r="O19" s="471"/>
      <c r="P19" s="471"/>
      <c r="Q19" s="470"/>
      <c r="R19" s="463"/>
      <c r="X19" s="13" t="s">
        <v>41</v>
      </c>
      <c r="Y19" s="487">
        <f>Novembre_2025!AC2</f>
        <v>0</v>
      </c>
      <c r="AA19" s="406"/>
      <c r="AB19" s="406"/>
    </row>
    <row r="20" spans="1:28">
      <c r="A20" s="223"/>
      <c r="B20" s="473"/>
      <c r="C20" s="471"/>
      <c r="D20" s="471"/>
      <c r="E20" s="471"/>
      <c r="F20" s="471"/>
      <c r="G20" s="471"/>
      <c r="H20" s="471"/>
      <c r="I20" s="471"/>
      <c r="J20" s="471"/>
      <c r="K20" s="471"/>
      <c r="L20" s="471"/>
      <c r="M20" s="471"/>
      <c r="N20" s="471"/>
      <c r="O20" s="471"/>
      <c r="P20" s="471"/>
      <c r="Q20" s="470"/>
      <c r="R20" s="463"/>
      <c r="V20" s="486" t="s">
        <v>189</v>
      </c>
      <c r="X20" s="13" t="s">
        <v>186</v>
      </c>
      <c r="Y20" s="485">
        <f>$Y$6</f>
        <v>77</v>
      </c>
      <c r="AA20" s="406"/>
      <c r="AB20" s="406"/>
    </row>
    <row r="21" spans="1:28" ht="15.75">
      <c r="A21" s="223"/>
      <c r="B21" s="473"/>
      <c r="C21" s="471"/>
      <c r="D21" s="471"/>
      <c r="E21" s="471"/>
      <c r="F21" s="471"/>
      <c r="G21" s="471"/>
      <c r="H21" s="471"/>
      <c r="I21" s="471"/>
      <c r="J21" s="471"/>
      <c r="K21" s="471"/>
      <c r="L21" s="471"/>
      <c r="M21" s="471"/>
      <c r="N21" s="471"/>
      <c r="O21" s="471"/>
      <c r="P21" s="471"/>
      <c r="Q21" s="470"/>
      <c r="R21" s="463"/>
      <c r="V21" s="415">
        <v>1030</v>
      </c>
      <c r="X21" s="484" t="s">
        <v>18</v>
      </c>
      <c r="Y21" s="483">
        <f>Y22</f>
        <v>76</v>
      </c>
      <c r="AA21" s="406"/>
      <c r="AB21" s="406"/>
    </row>
    <row r="22" spans="1:28" ht="15.75">
      <c r="A22" s="223"/>
      <c r="B22" s="473"/>
      <c r="C22" s="471"/>
      <c r="D22" s="471"/>
      <c r="E22" s="471"/>
      <c r="F22" s="471"/>
      <c r="G22" s="471"/>
      <c r="H22" s="471"/>
      <c r="I22" s="471"/>
      <c r="J22" s="471"/>
      <c r="K22" s="471"/>
      <c r="L22" s="471"/>
      <c r="M22" s="471"/>
      <c r="N22" s="471"/>
      <c r="O22" s="471"/>
      <c r="P22" s="471"/>
      <c r="Q22" s="470"/>
      <c r="R22" s="463"/>
      <c r="V22" s="482">
        <f>$Y$22</f>
        <v>76</v>
      </c>
      <c r="X22" s="469" t="s">
        <v>18</v>
      </c>
      <c r="Y22" s="481">
        <f>Relevés!X4</f>
        <v>76</v>
      </c>
      <c r="Z22" s="480" t="s">
        <v>188</v>
      </c>
      <c r="AA22" s="406"/>
      <c r="AB22" s="406"/>
    </row>
    <row r="23" spans="1:28" ht="15.75">
      <c r="A23" s="223"/>
      <c r="B23" s="473"/>
      <c r="C23" s="471"/>
      <c r="D23" s="471"/>
      <c r="E23" s="471"/>
      <c r="F23" s="471"/>
      <c r="G23" s="471"/>
      <c r="H23" s="472"/>
      <c r="I23" s="472"/>
      <c r="J23" s="472"/>
      <c r="K23" s="472"/>
      <c r="L23" s="471"/>
      <c r="M23" s="471"/>
      <c r="N23" s="471"/>
      <c r="O23" s="471"/>
      <c r="P23" s="471"/>
      <c r="Q23" s="470"/>
      <c r="R23" s="463"/>
      <c r="V23" s="415">
        <v>30</v>
      </c>
      <c r="Y23" s="479">
        <f>$Y$22/60/24</f>
        <v>5.2777777777777778E-2</v>
      </c>
      <c r="Z23" s="478" t="s">
        <v>187</v>
      </c>
      <c r="AA23" s="406"/>
      <c r="AB23" s="406"/>
    </row>
    <row r="24" spans="1:28" ht="15.75" customHeight="1">
      <c r="A24" s="223"/>
      <c r="B24" s="473"/>
      <c r="C24" s="471"/>
      <c r="D24" s="471"/>
      <c r="E24" s="471"/>
      <c r="F24" s="471"/>
      <c r="G24" s="471"/>
      <c r="H24" s="472"/>
      <c r="I24" s="472"/>
      <c r="J24" s="472"/>
      <c r="K24" s="472"/>
      <c r="L24" s="471"/>
      <c r="M24" s="471"/>
      <c r="N24" s="471"/>
      <c r="O24" s="471"/>
      <c r="P24" s="471"/>
      <c r="Q24" s="470"/>
      <c r="R24" s="463"/>
      <c r="V24" s="408">
        <f>$V21-$V22-$V23</f>
        <v>924</v>
      </c>
      <c r="X24" s="477"/>
      <c r="AB24" s="406"/>
    </row>
    <row r="25" spans="1:28">
      <c r="A25" s="223"/>
      <c r="B25" s="473"/>
      <c r="C25" s="471"/>
      <c r="D25" s="471"/>
      <c r="E25" s="471"/>
      <c r="F25" s="471"/>
      <c r="G25" s="471"/>
      <c r="H25" s="472"/>
      <c r="I25" s="472"/>
      <c r="J25" s="472"/>
      <c r="K25" s="472"/>
      <c r="L25" s="471"/>
      <c r="M25" s="471"/>
      <c r="N25" s="471"/>
      <c r="O25" s="471"/>
      <c r="P25" s="471"/>
      <c r="Q25" s="470"/>
      <c r="R25" s="463"/>
      <c r="W25"/>
      <c r="AB25" s="406"/>
    </row>
    <row r="26" spans="1:28" ht="15" customHeight="1">
      <c r="A26" s="223"/>
      <c r="B26" s="473"/>
      <c r="C26" s="471"/>
      <c r="D26" s="471"/>
      <c r="E26" s="471"/>
      <c r="F26" s="471"/>
      <c r="G26" s="471"/>
      <c r="H26" s="472"/>
      <c r="I26" s="472"/>
      <c r="J26" s="472"/>
      <c r="K26" s="472"/>
      <c r="L26" s="471"/>
      <c r="M26" s="471"/>
      <c r="N26" s="471"/>
      <c r="O26" s="471"/>
      <c r="P26" s="471"/>
      <c r="Q26" s="470"/>
      <c r="R26" s="463"/>
      <c r="V26" s="433" t="s">
        <v>186</v>
      </c>
      <c r="AB26" s="406"/>
    </row>
    <row r="27" spans="1:28" ht="15" customHeight="1">
      <c r="A27" s="223"/>
      <c r="B27" s="473"/>
      <c r="C27" s="471"/>
      <c r="D27" s="471"/>
      <c r="E27" s="471"/>
      <c r="F27" s="471"/>
      <c r="G27" s="471"/>
      <c r="H27" s="472"/>
      <c r="I27" s="472"/>
      <c r="J27" s="472"/>
      <c r="K27" s="472"/>
      <c r="L27" s="471"/>
      <c r="M27" s="471"/>
      <c r="N27" s="471"/>
      <c r="O27" s="471"/>
      <c r="P27" s="471"/>
      <c r="Q27" s="470"/>
      <c r="R27" s="463"/>
      <c r="V27" s="432">
        <v>132</v>
      </c>
      <c r="AB27" s="406"/>
    </row>
    <row r="28" spans="1:28" ht="15" customHeight="1">
      <c r="A28" s="223"/>
      <c r="B28" s="473"/>
      <c r="C28" s="471"/>
      <c r="D28" s="471"/>
      <c r="E28" s="471"/>
      <c r="F28" s="471"/>
      <c r="G28" s="471"/>
      <c r="H28" s="472"/>
      <c r="I28" s="472"/>
      <c r="J28" s="472"/>
      <c r="K28" s="472"/>
      <c r="L28" s="471"/>
      <c r="M28" s="471"/>
      <c r="N28" s="471"/>
      <c r="O28" s="471"/>
      <c r="P28" s="471"/>
      <c r="Q28" s="470"/>
      <c r="R28" s="463"/>
      <c r="V28" s="415"/>
      <c r="AB28" s="406"/>
    </row>
    <row r="29" spans="1:28" ht="15.75">
      <c r="A29" s="223"/>
      <c r="B29" s="473"/>
      <c r="C29" s="476" t="s">
        <v>185</v>
      </c>
      <c r="D29" s="476"/>
      <c r="E29" s="476"/>
      <c r="F29" s="476"/>
      <c r="G29" s="475" t="s">
        <v>184</v>
      </c>
      <c r="H29" s="472" t="s">
        <v>241</v>
      </c>
      <c r="I29" s="472"/>
      <c r="J29" s="472"/>
      <c r="K29" s="472"/>
      <c r="L29" s="471"/>
      <c r="M29" s="471"/>
      <c r="N29" s="471"/>
      <c r="O29" s="471"/>
      <c r="P29" s="471"/>
      <c r="Q29" s="470"/>
      <c r="R29" s="463"/>
      <c r="V29" s="425">
        <f>$Y$6</f>
        <v>77</v>
      </c>
      <c r="W29"/>
      <c r="AA29" s="406"/>
      <c r="AB29" s="406"/>
    </row>
    <row r="30" spans="1:28" ht="15.75">
      <c r="A30" s="223"/>
      <c r="B30" s="473"/>
      <c r="C30" s="471"/>
      <c r="D30" s="471"/>
      <c r="E30" s="471"/>
      <c r="F30" s="471"/>
      <c r="G30" s="471"/>
      <c r="H30" s="472"/>
      <c r="I30" s="472"/>
      <c r="J30" s="472"/>
      <c r="K30" s="472"/>
      <c r="L30" s="471"/>
      <c r="M30" s="471"/>
      <c r="N30" s="471"/>
      <c r="O30" s="471"/>
      <c r="P30" s="471"/>
      <c r="Q30" s="470"/>
      <c r="R30" s="463"/>
      <c r="V30" s="415">
        <v>4</v>
      </c>
      <c r="X30" s="469" t="s">
        <v>182</v>
      </c>
      <c r="Y30" s="474">
        <f>LOOKUP(9^9,Relevés!H:H)</f>
        <v>1026.9000000000001</v>
      </c>
      <c r="Z30" t="s">
        <v>183</v>
      </c>
      <c r="AB30" s="406"/>
    </row>
    <row r="31" spans="1:28" ht="15.75">
      <c r="A31" s="223"/>
      <c r="B31" s="473"/>
      <c r="C31" s="471"/>
      <c r="D31" s="471"/>
      <c r="E31" s="471"/>
      <c r="F31" s="471"/>
      <c r="G31" s="471"/>
      <c r="H31" s="472"/>
      <c r="I31" s="472"/>
      <c r="J31" s="472"/>
      <c r="K31" s="472"/>
      <c r="L31" s="471"/>
      <c r="M31" s="471"/>
      <c r="N31" s="471"/>
      <c r="O31" s="471"/>
      <c r="P31" s="471"/>
      <c r="Q31" s="470"/>
      <c r="R31" s="463"/>
      <c r="V31" s="408">
        <f>V27-V29-V30</f>
        <v>51</v>
      </c>
      <c r="X31" s="469" t="s">
        <v>182</v>
      </c>
      <c r="Y31" s="46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406"/>
    </row>
    <row r="32" spans="1:28" ht="15.75" thickBot="1">
      <c r="A32" s="223"/>
      <c r="B32" s="467"/>
      <c r="C32" s="465"/>
      <c r="D32" s="465"/>
      <c r="E32" s="465"/>
      <c r="F32" s="465"/>
      <c r="G32" s="465"/>
      <c r="H32" s="466"/>
      <c r="I32" s="466"/>
      <c r="J32" s="466"/>
      <c r="K32" s="466"/>
      <c r="L32" s="465"/>
      <c r="M32" s="465"/>
      <c r="N32" s="465"/>
      <c r="O32" s="465"/>
      <c r="P32" s="465"/>
      <c r="Q32" s="464"/>
      <c r="R32" s="463"/>
      <c r="Z32" s="406" t="s">
        <v>180</v>
      </c>
      <c r="AB32" s="406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2"/>
      <c r="I33" s="462"/>
      <c r="J33" s="462"/>
      <c r="K33" s="462"/>
      <c r="L33" s="223"/>
      <c r="M33" s="223"/>
      <c r="N33" s="223"/>
      <c r="O33" s="223"/>
      <c r="P33" s="223"/>
      <c r="Q33" s="223"/>
      <c r="R33" s="461">
        <f ca="1">DAY(TODAY())</f>
        <v>22</v>
      </c>
      <c r="S33" s="460" t="s">
        <v>70</v>
      </c>
      <c r="T33" s="459">
        <f>T35-T34</f>
        <v>0.38194444444444442</v>
      </c>
      <c r="V33" s="433" t="s">
        <v>113</v>
      </c>
      <c r="W33"/>
      <c r="AB33" s="406"/>
    </row>
    <row r="34" spans="1:28" ht="15.75">
      <c r="A34" s="458">
        <v>0.79166666666666663</v>
      </c>
      <c r="B34" s="607">
        <f ca="1">NOW()</f>
        <v>45983.447758564813</v>
      </c>
      <c r="C34" s="607"/>
      <c r="D34" s="607"/>
      <c r="E34" s="607"/>
      <c r="G34" s="200">
        <v>17</v>
      </c>
      <c r="H34" s="456" t="s">
        <v>179</v>
      </c>
      <c r="I34" s="420"/>
      <c r="J34" s="453"/>
      <c r="K34" s="455"/>
      <c r="L34" s="454"/>
      <c r="M34" s="453"/>
      <c r="N34" s="453"/>
      <c r="Q34" s="452"/>
      <c r="S34" s="451" t="s">
        <v>178</v>
      </c>
      <c r="T34" s="450">
        <v>0.34513888888888888</v>
      </c>
      <c r="V34" s="432">
        <v>60</v>
      </c>
      <c r="X34" s="449" t="s">
        <v>177</v>
      </c>
      <c r="Y34" s="448" t="s">
        <v>176</v>
      </c>
      <c r="Z34" s="447"/>
      <c r="AB34" s="406"/>
    </row>
    <row r="35" spans="1:28" ht="15" customHeight="1">
      <c r="A35" s="608" t="str">
        <f ca="1">REPT("À demain",AND(NOW()-TODAY()&gt;A34,A34&lt;&gt;""))</f>
        <v/>
      </c>
      <c r="B35" s="608"/>
      <c r="C35" t="s">
        <v>175</v>
      </c>
      <c r="G35" s="439"/>
      <c r="H35" s="446"/>
      <c r="I35" s="420"/>
      <c r="J35" s="445"/>
      <c r="K35" s="439"/>
      <c r="L35" s="439"/>
      <c r="M35" s="445"/>
      <c r="N35" s="439"/>
      <c r="O35" s="420"/>
      <c r="R35"/>
      <c r="S35" s="10" t="s">
        <v>174</v>
      </c>
      <c r="T35" s="444">
        <v>0.7270833333333333</v>
      </c>
      <c r="V35" s="425">
        <f>Relevés!H5</f>
        <v>5.0999999999999996</v>
      </c>
      <c r="X35" s="443" t="s">
        <v>173</v>
      </c>
      <c r="Y35" s="442" t="s">
        <v>172</v>
      </c>
      <c r="Z35" s="406" t="s">
        <v>39</v>
      </c>
    </row>
    <row r="36" spans="1:28" ht="15.75">
      <c r="A36" s="441" t="s">
        <v>171</v>
      </c>
      <c r="G36" s="439"/>
      <c r="H36" s="439"/>
      <c r="I36" s="420"/>
      <c r="J36" s="420"/>
      <c r="K36" s="439"/>
      <c r="L36" s="420"/>
      <c r="M36" s="440"/>
      <c r="N36" s="439"/>
      <c r="O36" s="420"/>
      <c r="V36" s="415">
        <v>1.5</v>
      </c>
      <c r="X36" s="40" t="s">
        <v>170</v>
      </c>
      <c r="Y36" s="438" t="s">
        <v>169</v>
      </c>
    </row>
    <row r="37" spans="1:28" ht="15" customHeight="1">
      <c r="A37" t="s">
        <v>168</v>
      </c>
      <c r="V37" s="408">
        <f>V34-V35-V36</f>
        <v>53.4</v>
      </c>
      <c r="X37" t="s">
        <v>167</v>
      </c>
      <c r="Y37" s="437"/>
    </row>
    <row r="38" spans="1:28" ht="15" customHeight="1" thickBot="1"/>
    <row r="39" spans="1:28" ht="15" customHeight="1">
      <c r="B39" s="436"/>
      <c r="C39" s="435"/>
      <c r="D39" s="435"/>
      <c r="E39" s="435"/>
      <c r="F39" s="435"/>
      <c r="G39" s="435"/>
      <c r="H39" s="435" t="s">
        <v>166</v>
      </c>
      <c r="I39" s="435"/>
      <c r="J39" s="435"/>
      <c r="K39" s="435"/>
      <c r="L39" s="435"/>
      <c r="M39" s="435"/>
      <c r="N39" s="434"/>
      <c r="V39" s="433" t="s">
        <v>114</v>
      </c>
    </row>
    <row r="40" spans="1:28" ht="15.75">
      <c r="B40" s="424"/>
      <c r="N40" s="416"/>
      <c r="V40" s="432">
        <v>60</v>
      </c>
    </row>
    <row r="41" spans="1:28" ht="15.75">
      <c r="B41" s="424"/>
      <c r="C41" s="431">
        <f>100*(1-($Y$1/$E$41))</f>
        <v>100</v>
      </c>
      <c r="D41" s="428">
        <v>44</v>
      </c>
      <c r="E41" s="430">
        <v>20</v>
      </c>
      <c r="F41" s="420"/>
      <c r="G41" s="429">
        <f>100*(1-($Y$2/$I$41))</f>
        <v>100</v>
      </c>
      <c r="H41" s="428">
        <v>48</v>
      </c>
      <c r="I41" s="427">
        <v>240</v>
      </c>
      <c r="J41" s="420"/>
      <c r="K41" s="429">
        <f>100*(1-($Y$3/M41))</f>
        <v>42.63636363636364</v>
      </c>
      <c r="L41" s="428">
        <v>50</v>
      </c>
      <c r="M41" s="427">
        <v>1100</v>
      </c>
      <c r="N41" s="416"/>
      <c r="T41" s="426"/>
      <c r="V41" s="425">
        <f>Relevés!$E$5</f>
        <v>-3.1</v>
      </c>
      <c r="X41" s="313" t="s">
        <v>165</v>
      </c>
    </row>
    <row r="42" spans="1:28" ht="15.75">
      <c r="B42" s="424"/>
      <c r="C42" s="423" t="s">
        <v>162</v>
      </c>
      <c r="D42" s="422">
        <f>20*$C$41/100</f>
        <v>20</v>
      </c>
      <c r="E42" s="421" t="s">
        <v>164</v>
      </c>
      <c r="F42" s="420"/>
      <c r="G42" s="419" t="s">
        <v>162</v>
      </c>
      <c r="H42" s="418">
        <f>20*$G$41/100</f>
        <v>20</v>
      </c>
      <c r="I42" s="417" t="s">
        <v>163</v>
      </c>
      <c r="J42" s="420"/>
      <c r="K42" s="419" t="s">
        <v>162</v>
      </c>
      <c r="L42" s="418">
        <f>20*$K$41/100</f>
        <v>8.5272727272727273</v>
      </c>
      <c r="M42" s="417" t="s">
        <v>161</v>
      </c>
      <c r="N42" s="416"/>
      <c r="V42" s="415">
        <v>1.5</v>
      </c>
    </row>
    <row r="43" spans="1:28" ht="16.5" thickBot="1">
      <c r="A43" s="29"/>
      <c r="B43" s="414"/>
      <c r="C43" s="413"/>
      <c r="D43" s="412"/>
      <c r="E43" s="410"/>
      <c r="F43" s="410"/>
      <c r="G43" s="411"/>
      <c r="H43" s="410"/>
      <c r="I43" s="410"/>
      <c r="J43" s="410"/>
      <c r="K43" s="411"/>
      <c r="L43" s="410"/>
      <c r="M43" s="410"/>
      <c r="N43" s="409"/>
      <c r="V43" s="408">
        <f>V40-V41-V42</f>
        <v>61.6</v>
      </c>
    </row>
    <row r="44" spans="1:28">
      <c r="A44" s="407"/>
      <c r="B44" s="407"/>
      <c r="C44" s="407"/>
      <c r="D44" s="407"/>
      <c r="E44" s="407"/>
      <c r="F44" s="407"/>
      <c r="G44" s="407"/>
    </row>
    <row r="45" spans="1:28">
      <c r="A45" s="407"/>
      <c r="B45" s="407"/>
      <c r="C45" s="407"/>
      <c r="D45" s="407"/>
      <c r="E45" s="407"/>
      <c r="F45" s="407"/>
      <c r="G45" s="407"/>
    </row>
    <row r="46" spans="1:28">
      <c r="A46" s="407"/>
      <c r="B46" s="407"/>
      <c r="C46" s="407"/>
      <c r="D46" s="407"/>
      <c r="E46" s="407"/>
      <c r="F46" s="407"/>
      <c r="G46" s="407"/>
    </row>
    <row r="47" spans="1:28">
      <c r="A47" s="407"/>
      <c r="B47" s="407"/>
      <c r="C47" s="407"/>
      <c r="D47" s="407"/>
      <c r="E47" s="407"/>
      <c r="F47" s="407"/>
      <c r="G47" s="407"/>
    </row>
    <row r="48" spans="1:28">
      <c r="A48" s="407"/>
      <c r="B48" s="407"/>
      <c r="C48" s="407"/>
      <c r="D48" s="407"/>
      <c r="E48" s="407"/>
      <c r="F48" s="407"/>
      <c r="G48" s="407"/>
    </row>
    <row r="49" spans="1:7">
      <c r="A49" s="407"/>
      <c r="B49" s="407"/>
      <c r="C49" s="407"/>
      <c r="D49" s="407"/>
      <c r="E49" s="407"/>
      <c r="F49" s="407"/>
      <c r="G49" s="407"/>
    </row>
    <row r="50" spans="1:7">
      <c r="A50" s="407"/>
      <c r="B50" s="407"/>
      <c r="C50" s="407"/>
      <c r="D50" s="407"/>
      <c r="E50" s="407"/>
      <c r="F50" s="407"/>
      <c r="G50" s="407"/>
    </row>
    <row r="51" spans="1:7">
      <c r="A51" s="407"/>
      <c r="B51" s="407"/>
      <c r="C51" s="407"/>
      <c r="D51" s="407"/>
      <c r="E51" s="407"/>
      <c r="F51" s="407"/>
      <c r="G51" s="407"/>
    </row>
    <row r="52" spans="1:7">
      <c r="A52" s="407"/>
      <c r="B52" s="407"/>
      <c r="C52" s="407"/>
      <c r="D52" s="407"/>
      <c r="E52" s="407"/>
      <c r="F52" s="407"/>
      <c r="G52" s="407"/>
    </row>
    <row r="53" spans="1:7">
      <c r="A53" s="407"/>
      <c r="B53" s="407"/>
      <c r="C53" s="407"/>
      <c r="D53" s="407"/>
      <c r="E53" s="407"/>
      <c r="F53" s="407"/>
      <c r="G53" s="407"/>
    </row>
    <row r="54" spans="1:7">
      <c r="A54" s="407"/>
      <c r="B54" s="407"/>
      <c r="C54" s="407"/>
      <c r="D54" s="407"/>
      <c r="E54" s="407"/>
      <c r="F54" s="407"/>
      <c r="G54" s="407"/>
    </row>
    <row r="55" spans="1:7">
      <c r="A55" s="407"/>
      <c r="B55" s="407"/>
      <c r="C55" s="407"/>
      <c r="D55" s="407"/>
      <c r="E55" s="407"/>
      <c r="F55" s="407"/>
      <c r="G55" s="407"/>
    </row>
    <row r="89" spans="1:3">
      <c r="C89" s="202" t="s">
        <v>107</v>
      </c>
    </row>
    <row r="90" spans="1:3">
      <c r="A90" s="2"/>
      <c r="B90" s="2"/>
      <c r="C90" s="202" t="s">
        <v>110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9"/>
      <c r="B1" s="556" t="s">
        <v>230</v>
      </c>
      <c r="C1" s="558"/>
      <c r="D1" s="553">
        <f ca="1">NOW()</f>
        <v>45983.447758564813</v>
      </c>
      <c r="E1" s="557" t="s">
        <v>225</v>
      </c>
      <c r="F1" s="556" t="s">
        <v>229</v>
      </c>
      <c r="G1" s="555"/>
      <c r="H1" s="223"/>
    </row>
    <row r="2" spans="1:8" ht="17.25" customHeight="1">
      <c r="A2" s="538"/>
      <c r="B2" s="545"/>
      <c r="C2" s="554"/>
      <c r="D2" s="553"/>
      <c r="E2" s="552"/>
      <c r="F2" s="545"/>
      <c r="G2" s="537"/>
      <c r="H2" s="223"/>
    </row>
    <row r="3" spans="1:8" ht="22.5" customHeight="1">
      <c r="A3" s="538"/>
      <c r="B3" s="546" t="s">
        <v>228</v>
      </c>
      <c r="C3" s="551"/>
      <c r="D3" s="223"/>
      <c r="E3" s="538"/>
      <c r="F3" s="539" t="s">
        <v>222</v>
      </c>
      <c r="G3" s="537"/>
      <c r="H3" s="223"/>
    </row>
    <row r="4" spans="1:8" ht="174.75" customHeight="1">
      <c r="A4" s="538"/>
      <c r="B4" s="546"/>
      <c r="C4" s="537"/>
      <c r="D4" s="223" t="s">
        <v>225</v>
      </c>
      <c r="E4" s="538"/>
      <c r="F4" s="223"/>
      <c r="G4" s="537"/>
      <c r="H4" s="223"/>
    </row>
    <row r="5" spans="1:8" ht="31.5" customHeight="1">
      <c r="A5" s="538"/>
      <c r="B5" s="550" t="s">
        <v>227</v>
      </c>
      <c r="C5" s="537"/>
      <c r="D5" s="223"/>
      <c r="E5" s="538"/>
      <c r="F5" s="542"/>
      <c r="G5" s="537"/>
      <c r="H5" s="223"/>
    </row>
    <row r="6" spans="1:8" ht="21" customHeight="1">
      <c r="A6" s="538"/>
      <c r="B6" s="223"/>
      <c r="C6" s="537"/>
      <c r="D6" s="223"/>
      <c r="E6" s="538"/>
      <c r="F6" s="549" t="s">
        <v>226</v>
      </c>
      <c r="G6" s="537"/>
      <c r="H6" s="223"/>
    </row>
    <row r="7" spans="1:8" ht="22.5" customHeight="1">
      <c r="A7" s="538"/>
      <c r="B7" s="223"/>
      <c r="C7" s="537"/>
      <c r="D7" s="223"/>
      <c r="E7" s="538"/>
      <c r="F7" s="540"/>
      <c r="G7" s="537"/>
      <c r="H7" s="223"/>
    </row>
    <row r="8" spans="1:8" ht="87" customHeight="1">
      <c r="A8" s="538"/>
      <c r="B8" s="223"/>
      <c r="C8" s="537"/>
      <c r="D8" s="223" t="s">
        <v>225</v>
      </c>
      <c r="E8" s="538"/>
      <c r="F8" s="223"/>
      <c r="G8" s="537"/>
      <c r="H8" s="223"/>
    </row>
    <row r="9" spans="1:8" ht="21" customHeight="1" thickBot="1">
      <c r="A9" s="538"/>
      <c r="B9" s="548"/>
      <c r="C9" s="537"/>
      <c r="D9" s="223"/>
      <c r="E9" s="538"/>
      <c r="F9" s="542"/>
      <c r="G9" s="537"/>
      <c r="H9" s="223"/>
    </row>
    <row r="10" spans="1:8" ht="39.75" customHeight="1" thickTop="1">
      <c r="A10" s="538"/>
      <c r="B10" s="548"/>
      <c r="C10" s="537"/>
      <c r="D10" s="547"/>
      <c r="E10" s="545" t="s">
        <v>224</v>
      </c>
      <c r="F10" s="539" t="s">
        <v>208</v>
      </c>
      <c r="G10" s="537"/>
      <c r="H10" s="223"/>
    </row>
    <row r="11" spans="1:8" ht="22.5" customHeight="1">
      <c r="A11" s="538"/>
      <c r="B11" s="546" t="s">
        <v>242</v>
      </c>
      <c r="C11" s="544"/>
      <c r="D11" s="543"/>
      <c r="E11" s="545"/>
      <c r="F11" s="223"/>
      <c r="G11" s="537"/>
      <c r="H11" s="223"/>
    </row>
    <row r="12" spans="1:8" ht="41.25" customHeight="1">
      <c r="A12" s="538"/>
      <c r="B12" s="223"/>
      <c r="C12" s="544"/>
      <c r="D12" s="543"/>
      <c r="E12" s="539"/>
      <c r="F12" s="223"/>
      <c r="G12" s="537"/>
      <c r="H12" s="223"/>
    </row>
    <row r="13" spans="1:8" ht="22.5" customHeight="1">
      <c r="A13" s="538"/>
      <c r="B13" s="223"/>
      <c r="C13" s="537"/>
      <c r="D13" s="541"/>
      <c r="E13" s="223"/>
      <c r="F13" s="223"/>
      <c r="G13" s="537"/>
      <c r="H13" s="223"/>
    </row>
    <row r="14" spans="1:8" ht="22.5" customHeight="1">
      <c r="A14" s="538"/>
      <c r="B14" s="223"/>
      <c r="C14" s="537"/>
      <c r="D14" s="541"/>
      <c r="E14" s="542"/>
      <c r="F14" s="223"/>
      <c r="G14" s="537"/>
      <c r="H14" s="223"/>
    </row>
    <row r="15" spans="1:8" ht="26.25" customHeight="1">
      <c r="A15" s="538"/>
      <c r="B15" s="223"/>
      <c r="C15" s="537"/>
      <c r="D15" s="541"/>
      <c r="E15" s="539"/>
      <c r="F15" s="223"/>
      <c r="G15" s="537"/>
      <c r="H15" s="223"/>
    </row>
    <row r="16" spans="1:8" ht="41.25" customHeight="1">
      <c r="A16" s="538"/>
      <c r="B16" s="540"/>
      <c r="C16" s="537"/>
      <c r="D16" s="541"/>
      <c r="E16" s="540"/>
      <c r="F16" s="539" t="s">
        <v>223</v>
      </c>
      <c r="G16" s="537"/>
      <c r="H16" s="223"/>
    </row>
    <row r="17" spans="1:8">
      <c r="A17" s="538"/>
      <c r="B17" s="223"/>
      <c r="C17" s="537"/>
      <c r="D17" s="223"/>
      <c r="E17" s="538"/>
      <c r="F17" s="223"/>
      <c r="G17" s="537"/>
      <c r="H17" s="223"/>
    </row>
    <row r="18" spans="1:8" ht="52.5" customHeight="1">
      <c r="A18" s="538"/>
      <c r="B18" s="539" t="s">
        <v>222</v>
      </c>
      <c r="C18" s="537"/>
      <c r="D18" s="538"/>
      <c r="E18" s="538"/>
      <c r="F18" s="223"/>
      <c r="G18" s="537"/>
      <c r="H18" s="223"/>
    </row>
    <row r="19" spans="1:8" ht="22.5" customHeight="1">
      <c r="A19" s="538"/>
      <c r="B19" s="539"/>
      <c r="C19" s="537"/>
      <c r="D19" s="538">
        <v>1</v>
      </c>
      <c r="E19" s="538"/>
      <c r="F19" s="223"/>
      <c r="G19" s="537"/>
      <c r="H19" s="223"/>
    </row>
    <row r="20" spans="1:8">
      <c r="A20" s="538"/>
      <c r="B20" s="223"/>
      <c r="C20" s="537"/>
      <c r="D20" s="223"/>
      <c r="E20" s="538"/>
      <c r="F20" s="223"/>
      <c r="G20" s="537"/>
      <c r="H20" s="223"/>
    </row>
    <row r="21" spans="1:8">
      <c r="A21" s="538"/>
      <c r="B21" s="223"/>
      <c r="C21" s="537"/>
      <c r="D21" s="223"/>
      <c r="E21" s="538"/>
      <c r="F21" s="223"/>
      <c r="G21" s="537"/>
      <c r="H21" s="223"/>
    </row>
    <row r="22" spans="1:8" ht="15.75" thickBot="1">
      <c r="A22" s="538"/>
      <c r="B22" s="223"/>
      <c r="C22" s="537"/>
      <c r="D22" s="223"/>
      <c r="E22" s="536"/>
      <c r="F22" s="391"/>
      <c r="G22" s="535"/>
      <c r="H22" s="223"/>
    </row>
    <row r="23" spans="1:8" ht="15.75" thickTop="1">
      <c r="A23" s="538"/>
      <c r="B23" s="223"/>
      <c r="C23" s="537"/>
      <c r="D23" s="223"/>
      <c r="E23" s="223"/>
      <c r="F23" s="223"/>
      <c r="G23" s="223"/>
      <c r="H23" s="223"/>
    </row>
    <row r="24" spans="1:8">
      <c r="A24" s="538"/>
      <c r="B24" s="223"/>
      <c r="C24" s="537"/>
      <c r="D24" s="223"/>
    </row>
    <row r="25" spans="1:8">
      <c r="A25" s="538"/>
      <c r="B25" s="223"/>
      <c r="C25" s="537"/>
      <c r="D25" s="223"/>
    </row>
    <row r="26" spans="1:8">
      <c r="A26" s="538"/>
      <c r="B26" s="223"/>
      <c r="C26" s="537"/>
      <c r="D26" s="223"/>
    </row>
    <row r="27" spans="1:8">
      <c r="A27" s="538"/>
      <c r="B27" s="223"/>
      <c r="C27" s="537"/>
      <c r="D27" s="223"/>
    </row>
    <row r="28" spans="1:8">
      <c r="A28" s="538"/>
      <c r="B28" s="223"/>
      <c r="C28" s="537"/>
      <c r="D28" s="223"/>
    </row>
    <row r="29" spans="1:8">
      <c r="A29" s="538"/>
      <c r="B29" s="223"/>
      <c r="C29" s="537"/>
      <c r="D29" s="223"/>
    </row>
    <row r="30" spans="1:8">
      <c r="A30" s="538"/>
      <c r="B30" s="223"/>
      <c r="C30" s="537"/>
      <c r="D30" s="223"/>
    </row>
    <row r="31" spans="1:8" ht="20.25">
      <c r="A31" s="538"/>
      <c r="B31" s="539" t="s">
        <v>221</v>
      </c>
      <c r="C31" s="537"/>
      <c r="D31" s="223"/>
    </row>
    <row r="32" spans="1:8">
      <c r="A32" s="538"/>
      <c r="B32" s="223"/>
      <c r="C32" s="537"/>
      <c r="D32" s="223"/>
    </row>
    <row r="33" spans="1:4">
      <c r="A33" s="538"/>
      <c r="B33" s="223"/>
      <c r="C33" s="537"/>
      <c r="D33" s="223"/>
    </row>
    <row r="34" spans="1:4">
      <c r="A34" s="538"/>
      <c r="B34" s="223"/>
      <c r="C34" s="537"/>
      <c r="D34" s="223"/>
    </row>
    <row r="35" spans="1:4">
      <c r="A35" s="538"/>
      <c r="B35" s="223"/>
      <c r="C35" s="537"/>
      <c r="D35" s="223"/>
    </row>
    <row r="36" spans="1:4">
      <c r="A36" s="538"/>
      <c r="B36" s="223"/>
      <c r="C36" s="537"/>
      <c r="D36" s="223"/>
    </row>
    <row r="37" spans="1:4">
      <c r="A37" s="538"/>
      <c r="B37" s="223"/>
      <c r="C37" s="537"/>
      <c r="D37" s="223"/>
    </row>
    <row r="38" spans="1:4">
      <c r="A38" s="538"/>
      <c r="B38" s="223"/>
      <c r="C38" s="537"/>
      <c r="D38" s="223"/>
    </row>
    <row r="39" spans="1:4">
      <c r="A39" s="538"/>
      <c r="B39" s="223"/>
      <c r="C39" s="537"/>
      <c r="D39" s="223"/>
    </row>
    <row r="40" spans="1:4">
      <c r="A40" s="538"/>
      <c r="B40" s="223"/>
      <c r="C40" s="537"/>
      <c r="D40" s="223"/>
    </row>
    <row r="41" spans="1:4">
      <c r="A41" s="538"/>
      <c r="B41" s="223"/>
      <c r="C41" s="537"/>
      <c r="D41" s="223"/>
    </row>
    <row r="42" spans="1:4">
      <c r="A42" s="538"/>
      <c r="B42" s="223"/>
      <c r="C42" s="537"/>
      <c r="D42" s="223"/>
    </row>
    <row r="43" spans="1:4">
      <c r="A43" s="538"/>
      <c r="B43" s="223"/>
      <c r="C43" s="537"/>
      <c r="D43" s="223"/>
    </row>
    <row r="44" spans="1:4" ht="15.75" thickBot="1">
      <c r="A44" s="536"/>
      <c r="B44" s="391"/>
      <c r="C44" s="535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78"/>
      <c r="C1" s="578" t="s">
        <v>237</v>
      </c>
      <c r="D1" s="578" t="s">
        <v>236</v>
      </c>
      <c r="E1" s="578" t="s">
        <v>238</v>
      </c>
    </row>
    <row r="2" spans="1:7">
      <c r="B2" s="577" t="s">
        <v>232</v>
      </c>
      <c r="C2" s="575">
        <f ca="1">INDIRECT("C"&amp;(Console!$R$33*2+3))</f>
        <v>0.21527777777777779</v>
      </c>
      <c r="D2" s="575">
        <f ca="1">INDIRECT("D"&amp;(Console!$R$33*2+3))</f>
        <v>0.48888888888888887</v>
      </c>
      <c r="E2" s="574">
        <f ca="1">INDIRECT("E"&amp;(Console!$R$33*2+3))</f>
        <v>74</v>
      </c>
    </row>
    <row r="3" spans="1:7">
      <c r="B3" s="576" t="s">
        <v>231</v>
      </c>
      <c r="C3" s="575">
        <f ca="1">INDIRECT("C"&amp;(Console!$R$33*2+4))</f>
        <v>0.72569444444444442</v>
      </c>
      <c r="D3" s="575">
        <f ca="1">INDIRECT("D"&amp;(Console!$R$33*2+4))</f>
        <v>0.99930555555555556</v>
      </c>
      <c r="E3" s="574">
        <f ca="1">INDIRECT("E"&amp;(Console!$R$33*2+4))</f>
        <v>73</v>
      </c>
      <c r="G3" s="218"/>
    </row>
    <row r="4" spans="1:7">
      <c r="A4" s="21" t="s">
        <v>99</v>
      </c>
      <c r="B4" s="573">
        <f ca="1">DAY(TODAY())</f>
        <v>22</v>
      </c>
      <c r="C4" s="572" t="s">
        <v>237</v>
      </c>
      <c r="D4" s="571" t="s">
        <v>236</v>
      </c>
      <c r="E4" s="570" t="s">
        <v>235</v>
      </c>
    </row>
    <row r="5" spans="1:7">
      <c r="A5" s="2">
        <v>1</v>
      </c>
      <c r="B5" s="567" t="s">
        <v>232</v>
      </c>
      <c r="C5" s="566">
        <v>4.583333333333333E-2</v>
      </c>
      <c r="D5" s="569">
        <v>0.27986111111111112</v>
      </c>
      <c r="E5" s="564">
        <v>44</v>
      </c>
    </row>
    <row r="6" spans="1:7">
      <c r="A6" s="568"/>
      <c r="B6" s="563" t="s">
        <v>231</v>
      </c>
      <c r="C6" s="562">
        <v>0.55694444444444446</v>
      </c>
      <c r="D6" s="561">
        <v>0.80208333333333337</v>
      </c>
      <c r="E6" s="560">
        <v>52</v>
      </c>
    </row>
    <row r="7" spans="1:7">
      <c r="A7" s="2">
        <v>2</v>
      </c>
      <c r="B7" s="567" t="s">
        <v>232</v>
      </c>
      <c r="C7" s="566">
        <v>7.8472222222222221E-2</v>
      </c>
      <c r="D7" s="565">
        <v>0.31944444444444442</v>
      </c>
      <c r="E7" s="564">
        <v>690</v>
      </c>
    </row>
    <row r="8" spans="1:7">
      <c r="B8" s="563" t="s">
        <v>231</v>
      </c>
      <c r="C8" s="562">
        <v>0.59027777777777779</v>
      </c>
      <c r="D8" s="561">
        <v>0.83750000000000002</v>
      </c>
      <c r="E8" s="560">
        <v>68</v>
      </c>
    </row>
    <row r="9" spans="1:7">
      <c r="A9" s="2">
        <v>3</v>
      </c>
      <c r="B9" s="567" t="s">
        <v>232</v>
      </c>
      <c r="C9" s="566">
        <v>0.10833333333333334</v>
      </c>
      <c r="D9" s="565">
        <v>0.35347222222222224</v>
      </c>
      <c r="E9" s="564">
        <v>76</v>
      </c>
    </row>
    <row r="10" spans="1:7">
      <c r="B10" s="563" t="s">
        <v>231</v>
      </c>
      <c r="C10" s="562">
        <v>0.62013888888888891</v>
      </c>
      <c r="D10" s="561">
        <v>0.87013888888888891</v>
      </c>
      <c r="E10" s="560">
        <v>84</v>
      </c>
    </row>
    <row r="11" spans="1:7">
      <c r="A11" s="2">
        <v>4</v>
      </c>
      <c r="B11" s="567" t="s">
        <v>232</v>
      </c>
      <c r="C11" s="566">
        <v>0.13541666666666666</v>
      </c>
      <c r="D11" s="565">
        <v>0.38541666666666669</v>
      </c>
      <c r="E11" s="564">
        <v>90</v>
      </c>
    </row>
    <row r="12" spans="1:7">
      <c r="B12" s="563" t="s">
        <v>231</v>
      </c>
      <c r="C12" s="562">
        <v>0.64930555555555558</v>
      </c>
      <c r="D12" s="561">
        <v>0.90138888888888891</v>
      </c>
      <c r="E12" s="560">
        <v>96</v>
      </c>
    </row>
    <row r="13" spans="1:7">
      <c r="A13" s="2">
        <v>5</v>
      </c>
      <c r="B13" s="567" t="s">
        <v>232</v>
      </c>
      <c r="C13" s="566">
        <v>0.16250000000000001</v>
      </c>
      <c r="D13" s="565">
        <v>0.41736111111111113</v>
      </c>
      <c r="E13" s="564">
        <v>101</v>
      </c>
    </row>
    <row r="14" spans="1:7">
      <c r="B14" s="563" t="s">
        <v>231</v>
      </c>
      <c r="C14" s="562">
        <v>0.67777777777777781</v>
      </c>
      <c r="D14" s="561">
        <v>0.93263888888888891</v>
      </c>
      <c r="E14" s="560">
        <v>104</v>
      </c>
    </row>
    <row r="15" spans="1:7">
      <c r="A15" s="2">
        <v>6</v>
      </c>
      <c r="B15" s="567" t="s">
        <v>232</v>
      </c>
      <c r="C15" s="566">
        <v>0.18888888888888888</v>
      </c>
      <c r="D15" s="565">
        <v>0.44930555555555557</v>
      </c>
      <c r="E15" s="564">
        <v>106</v>
      </c>
    </row>
    <row r="16" spans="1:7">
      <c r="B16" s="563" t="s">
        <v>231</v>
      </c>
      <c r="C16" s="562">
        <v>0.70694444444444449</v>
      </c>
      <c r="D16" s="561">
        <v>0.96388888888888891</v>
      </c>
      <c r="E16" s="560">
        <v>106</v>
      </c>
    </row>
    <row r="17" spans="1:5">
      <c r="A17" s="2">
        <v>7</v>
      </c>
      <c r="B17" s="567" t="s">
        <v>232</v>
      </c>
      <c r="C17" s="566">
        <v>0.21597222222222223</v>
      </c>
      <c r="D17" s="565">
        <v>0.48194444444444445</v>
      </c>
      <c r="E17" s="564">
        <v>105</v>
      </c>
    </row>
    <row r="18" spans="1:5">
      <c r="B18" s="563" t="s">
        <v>231</v>
      </c>
      <c r="C18" s="562">
        <v>0.73750000000000004</v>
      </c>
      <c r="D18" s="561">
        <v>0.99513888888888891</v>
      </c>
      <c r="E18" s="560">
        <v>102</v>
      </c>
    </row>
    <row r="19" spans="1:5">
      <c r="A19" s="2">
        <v>8</v>
      </c>
      <c r="B19" s="567" t="s">
        <v>232</v>
      </c>
      <c r="C19" s="566">
        <v>0.24444444444444444</v>
      </c>
      <c r="D19" s="565">
        <v>0.51527777777777772</v>
      </c>
      <c r="E19" s="564">
        <v>98</v>
      </c>
    </row>
    <row r="20" spans="1:5">
      <c r="B20" s="563" t="s">
        <v>231</v>
      </c>
      <c r="C20" s="562">
        <v>0.77083333333333337</v>
      </c>
      <c r="D20" s="561" t="s">
        <v>233</v>
      </c>
      <c r="E20" s="560">
        <v>93</v>
      </c>
    </row>
    <row r="21" spans="1:5">
      <c r="A21" s="2">
        <v>9</v>
      </c>
      <c r="B21" s="567" t="s">
        <v>232</v>
      </c>
      <c r="C21" s="566">
        <v>0.27638888888888891</v>
      </c>
      <c r="D21" s="565">
        <v>2.8472222222222222E-2</v>
      </c>
      <c r="E21" s="564">
        <v>87</v>
      </c>
    </row>
    <row r="22" spans="1:5">
      <c r="B22" s="563" t="s">
        <v>231</v>
      </c>
      <c r="C22" s="562">
        <v>0.81388888888888888</v>
      </c>
      <c r="D22" s="561">
        <v>0.55000000000000004</v>
      </c>
      <c r="E22" s="560">
        <v>79</v>
      </c>
    </row>
    <row r="23" spans="1:5">
      <c r="A23" s="2">
        <v>10</v>
      </c>
      <c r="B23" s="567" t="s">
        <v>232</v>
      </c>
      <c r="C23" s="566">
        <v>0.32222222222222224</v>
      </c>
      <c r="D23" s="565">
        <v>6.3194444444444442E-2</v>
      </c>
      <c r="E23" s="564">
        <v>72</v>
      </c>
    </row>
    <row r="24" spans="1:5">
      <c r="B24" s="563" t="s">
        <v>231</v>
      </c>
      <c r="C24" s="562">
        <v>0.87847222222222221</v>
      </c>
      <c r="D24" s="561">
        <v>0.58750000000000002</v>
      </c>
      <c r="E24" s="560">
        <v>65</v>
      </c>
    </row>
    <row r="25" spans="1:5">
      <c r="A25" s="2">
        <v>11</v>
      </c>
      <c r="B25" s="567" t="s">
        <v>232</v>
      </c>
      <c r="C25" s="566">
        <v>0.40347222222222223</v>
      </c>
      <c r="D25" s="565">
        <v>0.10208333333333333</v>
      </c>
      <c r="E25" s="564">
        <v>58</v>
      </c>
    </row>
    <row r="26" spans="1:5">
      <c r="B26" s="563" t="s">
        <v>231</v>
      </c>
      <c r="C26" s="562">
        <v>0.94027777777777777</v>
      </c>
      <c r="D26" s="561">
        <v>0.62986111111111109</v>
      </c>
      <c r="E26" s="560">
        <v>52</v>
      </c>
    </row>
    <row r="27" spans="1:5">
      <c r="A27" s="2">
        <v>12</v>
      </c>
      <c r="B27" s="567" t="s">
        <v>232</v>
      </c>
      <c r="C27" s="566">
        <v>0.46250000000000002</v>
      </c>
      <c r="D27" s="565">
        <v>0.1451388888888889</v>
      </c>
      <c r="E27" s="564">
        <v>47</v>
      </c>
    </row>
    <row r="28" spans="1:5">
      <c r="B28" s="563" t="s">
        <v>231</v>
      </c>
      <c r="C28" s="562">
        <v>0.9916666666666667</v>
      </c>
      <c r="D28" s="561">
        <v>0.67638888888888893</v>
      </c>
      <c r="E28" s="560">
        <v>45</v>
      </c>
    </row>
    <row r="29" spans="1:5">
      <c r="A29" s="2">
        <v>13</v>
      </c>
      <c r="B29" s="567" t="s">
        <v>232</v>
      </c>
      <c r="C29" s="566" t="s">
        <v>233</v>
      </c>
      <c r="D29" s="565">
        <v>0.19375000000000001</v>
      </c>
      <c r="E29" s="564" t="s">
        <v>233</v>
      </c>
    </row>
    <row r="30" spans="1:5">
      <c r="B30" s="563" t="s">
        <v>231</v>
      </c>
      <c r="C30" s="562">
        <v>0.51180555555555551</v>
      </c>
      <c r="D30" s="561">
        <v>0.7270833333333333</v>
      </c>
      <c r="E30" s="560">
        <v>44</v>
      </c>
    </row>
    <row r="31" spans="1:5">
      <c r="A31" s="2">
        <v>14</v>
      </c>
      <c r="B31" s="567" t="s">
        <v>232</v>
      </c>
      <c r="C31" s="566">
        <v>3.4722222222222224E-2</v>
      </c>
      <c r="D31" s="565">
        <v>0.24374999999999999</v>
      </c>
      <c r="E31" s="564">
        <v>45</v>
      </c>
    </row>
    <row r="32" spans="1:5">
      <c r="B32" s="563" t="s">
        <v>231</v>
      </c>
      <c r="C32" s="562">
        <v>0.55277777777777781</v>
      </c>
      <c r="D32" s="561">
        <v>0.77569444444444446</v>
      </c>
      <c r="E32" s="560">
        <v>48</v>
      </c>
    </row>
    <row r="33" spans="1:5">
      <c r="A33" s="2">
        <v>15</v>
      </c>
      <c r="B33" s="567" t="s">
        <v>232</v>
      </c>
      <c r="C33" s="566">
        <v>6.9444444444444448E-2</v>
      </c>
      <c r="D33" s="565">
        <v>0.29097222222222224</v>
      </c>
      <c r="E33" s="564">
        <v>51</v>
      </c>
    </row>
    <row r="34" spans="1:5">
      <c r="A34" s="568"/>
      <c r="B34" s="563" t="s">
        <v>231</v>
      </c>
      <c r="C34" s="562">
        <v>0.58611111111111114</v>
      </c>
      <c r="D34" s="561">
        <v>0.81805555555555554</v>
      </c>
      <c r="E34" s="560">
        <v>55</v>
      </c>
    </row>
    <row r="35" spans="1:5">
      <c r="A35" s="2">
        <v>16</v>
      </c>
      <c r="B35" s="567" t="s">
        <v>232</v>
      </c>
      <c r="C35" s="566">
        <v>9.6527777777777782E-2</v>
      </c>
      <c r="D35" s="565">
        <v>0.33055555555555555</v>
      </c>
      <c r="E35" s="564">
        <v>59</v>
      </c>
    </row>
    <row r="36" spans="1:5">
      <c r="A36" s="11"/>
      <c r="B36" s="563" t="s">
        <v>231</v>
      </c>
      <c r="C36" s="562">
        <v>0.61111111111111116</v>
      </c>
      <c r="D36" s="561">
        <v>0.8520833333333333</v>
      </c>
      <c r="E36" s="560">
        <v>62</v>
      </c>
    </row>
    <row r="37" spans="1:5">
      <c r="A37" s="564">
        <v>17</v>
      </c>
      <c r="B37" s="567" t="s">
        <v>232</v>
      </c>
      <c r="C37" s="566">
        <v>0.11666666666666667</v>
      </c>
      <c r="D37" s="565">
        <v>0.36458333333333331</v>
      </c>
      <c r="E37" s="564">
        <v>66</v>
      </c>
    </row>
    <row r="38" spans="1:5">
      <c r="B38" s="563" t="s">
        <v>231</v>
      </c>
      <c r="C38" s="562">
        <v>0.62986111111111109</v>
      </c>
      <c r="D38" s="561">
        <v>0.88194444444444442</v>
      </c>
      <c r="E38" s="560">
        <v>69</v>
      </c>
    </row>
    <row r="39" spans="1:5">
      <c r="A39" s="2">
        <v>18</v>
      </c>
      <c r="B39" s="567" t="s">
        <v>232</v>
      </c>
      <c r="C39" s="566">
        <v>0.13333333333333333</v>
      </c>
      <c r="D39" s="565">
        <v>0.39305555555555555</v>
      </c>
      <c r="E39" s="564">
        <v>71</v>
      </c>
    </row>
    <row r="40" spans="1:5">
      <c r="B40" s="563" t="s">
        <v>231</v>
      </c>
      <c r="C40" s="562">
        <v>0.64652777777777781</v>
      </c>
      <c r="D40" s="561">
        <v>0.90763888888888888</v>
      </c>
      <c r="E40" s="560">
        <v>73</v>
      </c>
    </row>
    <row r="41" spans="1:5">
      <c r="A41" s="2">
        <v>19</v>
      </c>
      <c r="B41" s="567" t="s">
        <v>232</v>
      </c>
      <c r="C41" s="566" t="s">
        <v>234</v>
      </c>
      <c r="D41" s="565">
        <v>0.41805555555555557</v>
      </c>
      <c r="E41" s="564">
        <v>75</v>
      </c>
    </row>
    <row r="42" spans="1:5">
      <c r="B42" s="563" t="s">
        <v>231</v>
      </c>
      <c r="C42" s="562">
        <v>0.6645833333333333</v>
      </c>
      <c r="D42" s="561">
        <v>0.93125000000000002</v>
      </c>
      <c r="E42" s="560">
        <v>76</v>
      </c>
    </row>
    <row r="43" spans="1:5">
      <c r="A43" s="2">
        <v>20</v>
      </c>
      <c r="B43" s="567" t="s">
        <v>232</v>
      </c>
      <c r="C43" s="566">
        <v>0.17152777777777778</v>
      </c>
      <c r="D43" s="565">
        <v>0.44166666666666665</v>
      </c>
      <c r="E43" s="564">
        <v>77</v>
      </c>
    </row>
    <row r="44" spans="1:5">
      <c r="B44" s="563" t="s">
        <v>231</v>
      </c>
      <c r="C44" s="562">
        <v>0.68472222222222223</v>
      </c>
      <c r="D44" s="561">
        <v>0.95347222222222228</v>
      </c>
      <c r="E44" s="560">
        <v>77</v>
      </c>
    </row>
    <row r="45" spans="1:5">
      <c r="A45" s="2">
        <v>21</v>
      </c>
      <c r="B45" s="567" t="s">
        <v>232</v>
      </c>
      <c r="C45" s="566">
        <v>0.19305555555555556</v>
      </c>
      <c r="D45" s="565">
        <v>0.46527777777777779</v>
      </c>
      <c r="E45" s="564">
        <v>76</v>
      </c>
    </row>
    <row r="46" spans="1:5">
      <c r="B46" s="563" t="s">
        <v>231</v>
      </c>
      <c r="C46" s="562">
        <v>0.7055555555555556</v>
      </c>
      <c r="D46" s="561">
        <v>0.97638888888888886</v>
      </c>
      <c r="E46" s="560">
        <v>76</v>
      </c>
    </row>
    <row r="47" spans="1:5">
      <c r="A47" s="2">
        <v>22</v>
      </c>
      <c r="B47" s="567" t="s">
        <v>232</v>
      </c>
      <c r="C47" s="566">
        <v>0.21527777777777779</v>
      </c>
      <c r="D47" s="565">
        <v>0.48888888888888887</v>
      </c>
      <c r="E47" s="564">
        <v>74</v>
      </c>
    </row>
    <row r="48" spans="1:5">
      <c r="B48" s="563" t="s">
        <v>231</v>
      </c>
      <c r="C48" s="562">
        <v>0.72569444444444442</v>
      </c>
      <c r="D48" s="561">
        <v>0.99930555555555556</v>
      </c>
      <c r="E48" s="560">
        <v>73</v>
      </c>
    </row>
    <row r="49" spans="1:5">
      <c r="A49" s="2">
        <v>23</v>
      </c>
      <c r="B49" s="567" t="s">
        <v>232</v>
      </c>
      <c r="C49" s="566">
        <v>0.23680555555555555</v>
      </c>
      <c r="D49" s="565">
        <v>0.5131944444444444</v>
      </c>
      <c r="E49" s="564">
        <v>70</v>
      </c>
    </row>
    <row r="50" spans="1:5">
      <c r="B50" s="563" t="s">
        <v>231</v>
      </c>
      <c r="C50" s="562">
        <v>0.74583333333333335</v>
      </c>
      <c r="D50" s="561" t="s">
        <v>233</v>
      </c>
      <c r="E50" s="560">
        <v>68</v>
      </c>
    </row>
    <row r="51" spans="1:5">
      <c r="A51" s="2">
        <v>24</v>
      </c>
      <c r="B51" s="567" t="s">
        <v>232</v>
      </c>
      <c r="C51" s="566">
        <v>0.25972222222222224</v>
      </c>
      <c r="D51" s="565">
        <v>2.361111111111111E-2</v>
      </c>
      <c r="E51" s="564">
        <v>65</v>
      </c>
    </row>
    <row r="52" spans="1:5">
      <c r="B52" s="563" t="s">
        <v>231</v>
      </c>
      <c r="C52" s="562">
        <v>0.7680555555555556</v>
      </c>
      <c r="D52" s="561">
        <v>0.53819444444444442</v>
      </c>
      <c r="E52" s="560">
        <v>62</v>
      </c>
    </row>
    <row r="53" spans="1:5">
      <c r="A53" s="2">
        <v>25</v>
      </c>
      <c r="B53" s="567" t="s">
        <v>232</v>
      </c>
      <c r="C53" s="566">
        <v>0.28680555555555554</v>
      </c>
      <c r="D53" s="565">
        <v>4.8611111111111112E-2</v>
      </c>
      <c r="E53" s="564">
        <v>59</v>
      </c>
    </row>
    <row r="54" spans="1:5">
      <c r="B54" s="563" t="s">
        <v>231</v>
      </c>
      <c r="C54" s="562">
        <v>0.79652777777777772</v>
      </c>
      <c r="D54" s="561">
        <v>0.56527777777777777</v>
      </c>
      <c r="E54" s="560">
        <v>55</v>
      </c>
    </row>
    <row r="55" spans="1:5">
      <c r="A55" s="2">
        <v>26</v>
      </c>
      <c r="B55" s="567" t="s">
        <v>232</v>
      </c>
      <c r="C55" s="566">
        <v>0.32500000000000001</v>
      </c>
      <c r="D55" s="565">
        <v>7.7083333333333337E-2</v>
      </c>
      <c r="E55" s="564">
        <v>52</v>
      </c>
    </row>
    <row r="56" spans="1:5">
      <c r="B56" s="563" t="s">
        <v>231</v>
      </c>
      <c r="C56" s="562">
        <v>0.84097222222222223</v>
      </c>
      <c r="D56" s="561">
        <v>0.59513888888888888</v>
      </c>
      <c r="E56" s="560">
        <v>49</v>
      </c>
    </row>
    <row r="57" spans="1:5">
      <c r="A57" s="2">
        <v>27</v>
      </c>
      <c r="B57" s="567" t="s">
        <v>232</v>
      </c>
      <c r="C57" s="566">
        <v>0.37986111111111109</v>
      </c>
      <c r="D57" s="565">
        <v>0.10972222222222222</v>
      </c>
      <c r="E57" s="564">
        <v>46</v>
      </c>
    </row>
    <row r="58" spans="1:5">
      <c r="B58" s="563" t="s">
        <v>231</v>
      </c>
      <c r="C58" s="562">
        <v>0.91180555555555554</v>
      </c>
      <c r="D58" s="561">
        <v>0.63055555555555554</v>
      </c>
      <c r="E58" s="560">
        <v>44</v>
      </c>
    </row>
    <row r="59" spans="1:5">
      <c r="A59" s="2">
        <v>28</v>
      </c>
      <c r="B59" s="567" t="s">
        <v>232</v>
      </c>
      <c r="C59" s="566">
        <v>0.43611111111111112</v>
      </c>
      <c r="D59" s="565">
        <v>0.14861111111111111</v>
      </c>
      <c r="E59" s="564">
        <v>43</v>
      </c>
    </row>
    <row r="60" spans="1:5">
      <c r="B60" s="563" t="s">
        <v>231</v>
      </c>
      <c r="C60" s="562">
        <v>0.96875</v>
      </c>
      <c r="D60" s="561">
        <v>0.67291666666666672</v>
      </c>
      <c r="E60" s="560">
        <v>43</v>
      </c>
    </row>
    <row r="61" spans="1:5">
      <c r="A61" s="2">
        <v>29</v>
      </c>
      <c r="B61" s="567" t="s">
        <v>232</v>
      </c>
      <c r="C61" s="566">
        <v>0.48541666666666666</v>
      </c>
      <c r="D61" s="565">
        <v>0.19444444444444445</v>
      </c>
      <c r="E61" s="564">
        <v>45</v>
      </c>
    </row>
    <row r="62" spans="1:5">
      <c r="B62" s="563" t="s">
        <v>231</v>
      </c>
      <c r="C62" s="562" t="s">
        <v>233</v>
      </c>
      <c r="D62" s="561">
        <v>0.72083333333333333</v>
      </c>
      <c r="E62" s="560" t="s">
        <v>233</v>
      </c>
    </row>
    <row r="63" spans="1:5">
      <c r="A63" s="2">
        <v>30</v>
      </c>
      <c r="B63" s="567" t="s">
        <v>232</v>
      </c>
      <c r="C63" s="566">
        <v>1.3888888888888888E-2</v>
      </c>
      <c r="D63" s="565">
        <v>0.24236111111111111</v>
      </c>
      <c r="E63" s="564">
        <v>48</v>
      </c>
    </row>
    <row r="64" spans="1:5">
      <c r="B64" s="563" t="s">
        <v>231</v>
      </c>
      <c r="C64" s="562">
        <v>0.52847222222222223</v>
      </c>
      <c r="D64" s="561">
        <v>0.76666666666666672</v>
      </c>
      <c r="E64" s="560">
        <v>53</v>
      </c>
    </row>
    <row r="65" spans="1:5">
      <c r="A65" s="2">
        <v>31</v>
      </c>
      <c r="B65" s="567" t="s">
        <v>232</v>
      </c>
      <c r="C65" s="566"/>
      <c r="D65" s="565"/>
      <c r="E65" s="564"/>
    </row>
    <row r="66" spans="1:5">
      <c r="B66" s="563" t="s">
        <v>231</v>
      </c>
      <c r="C66" s="562"/>
      <c r="D66" s="561"/>
      <c r="E66" s="560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2025-11-22T09:46:59Z</dcterms:modified>
</cp:coreProperties>
</file>