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https://metispire-my.sharepoint.com/personal/marisa_metispire_com/Documents/"/>
    </mc:Choice>
  </mc:AlternateContent>
  <xr:revisionPtr revIDLastSave="811" documentId="8_{24B6DAEA-7936-0143-A9BC-35588AD7D894}" xr6:coauthVersionLast="47" xr6:coauthVersionMax="47" xr10:uidLastSave="{C62B2D33-05BE-B043-9E19-91C6C9FC5388}"/>
  <bookViews>
    <workbookView xWindow="0" yWindow="500" windowWidth="28780" windowHeight="16120" xr2:uid="{02BA6E8D-9421-4C85-8DB3-4654C269D5B9}"/>
  </bookViews>
  <sheets>
    <sheet name="Instructions" sheetId="3" r:id="rId1"/>
    <sheet name="Cost estimate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5" i="1" s="1"/>
  <c r="U51" i="1"/>
  <c r="U43" i="1"/>
  <c r="Q41" i="1"/>
  <c r="S41" i="1" s="1"/>
  <c r="Q49" i="1"/>
  <c r="S49" i="1" s="1"/>
  <c r="Q42" i="1"/>
  <c r="R42" i="1" s="1"/>
  <c r="T42" i="1" s="1"/>
  <c r="Q36" i="1"/>
  <c r="R36" i="1" s="1"/>
  <c r="T36" i="1" s="1"/>
  <c r="Q50" i="1"/>
  <c r="S50" i="1" s="1"/>
  <c r="Q48" i="1"/>
  <c r="S48" i="1" s="1"/>
  <c r="Q47" i="1"/>
  <c r="R47" i="1" s="1"/>
  <c r="T47" i="1" s="1"/>
  <c r="Q46" i="1"/>
  <c r="R46" i="1" s="1"/>
  <c r="T46" i="1" s="1"/>
  <c r="Q37" i="1"/>
  <c r="S37" i="1" s="1"/>
  <c r="Q38" i="1"/>
  <c r="S38" i="1" s="1"/>
  <c r="Q39" i="1"/>
  <c r="R39" i="1" s="1"/>
  <c r="T39" i="1" s="1"/>
  <c r="Q40" i="1"/>
  <c r="R40" i="1" s="1"/>
  <c r="T40" i="1" s="1"/>
  <c r="Q43" i="1" l="1"/>
  <c r="Q51" i="1"/>
  <c r="R41" i="1"/>
  <c r="T41" i="1" s="1"/>
  <c r="R49" i="1"/>
  <c r="T49" i="1" s="1"/>
  <c r="S42" i="1"/>
  <c r="R37" i="1"/>
  <c r="R48" i="1"/>
  <c r="T48" i="1" s="1"/>
  <c r="T51" i="1" s="1"/>
  <c r="S46" i="1"/>
  <c r="S47" i="1"/>
  <c r="R38" i="1"/>
  <c r="T38" i="1" s="1"/>
  <c r="S39" i="1"/>
  <c r="R50" i="1"/>
  <c r="T50" i="1" s="1"/>
  <c r="S40" i="1"/>
  <c r="S36" i="1"/>
  <c r="S51" i="1" l="1"/>
  <c r="R51" i="1"/>
  <c r="S43" i="1"/>
  <c r="T37" i="1"/>
  <c r="T43" i="1" s="1"/>
  <c r="R43" i="1"/>
  <c r="Q32" i="1" l="1"/>
  <c r="R32" i="1" s="1"/>
  <c r="S32" i="1"/>
  <c r="T32" i="1" s="1"/>
  <c r="S10" i="1" l="1"/>
  <c r="T10" i="1" s="1"/>
  <c r="S11" i="1"/>
  <c r="T11" i="1" s="1"/>
  <c r="S12" i="1"/>
  <c r="S13" i="1"/>
  <c r="T13" i="1" s="1"/>
  <c r="S14" i="1"/>
  <c r="T14" i="1" s="1"/>
  <c r="S15" i="1"/>
  <c r="T15" i="1" s="1"/>
  <c r="S16" i="1"/>
  <c r="T16" i="1" s="1"/>
  <c r="S17" i="1"/>
  <c r="T17" i="1" s="1"/>
  <c r="S18" i="1"/>
  <c r="T18" i="1" s="1"/>
  <c r="S19" i="1"/>
  <c r="T19" i="1" s="1"/>
  <c r="S20" i="1"/>
  <c r="T20" i="1" s="1"/>
  <c r="S21" i="1"/>
  <c r="T21" i="1" s="1"/>
  <c r="S22" i="1"/>
  <c r="T22" i="1" s="1"/>
  <c r="S23" i="1"/>
  <c r="T23" i="1" s="1"/>
  <c r="S24" i="1"/>
  <c r="T24" i="1" s="1"/>
  <c r="S25" i="1"/>
  <c r="T25" i="1" s="1"/>
  <c r="S26" i="1"/>
  <c r="T26" i="1" s="1"/>
  <c r="S27" i="1"/>
  <c r="T27" i="1" s="1"/>
  <c r="S28" i="1"/>
  <c r="T28" i="1" s="1"/>
  <c r="S29" i="1"/>
  <c r="T29" i="1" s="1"/>
  <c r="S30" i="1"/>
  <c r="T30" i="1" s="1"/>
  <c r="S31" i="1"/>
  <c r="T31"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4" i="1"/>
  <c r="R24" i="1" s="1"/>
  <c r="Q25" i="1"/>
  <c r="R25" i="1" s="1"/>
  <c r="Q26" i="1"/>
  <c r="R26" i="1" s="1"/>
  <c r="Q27" i="1"/>
  <c r="R27" i="1" s="1"/>
  <c r="Q28" i="1"/>
  <c r="R28" i="1" s="1"/>
  <c r="Q29" i="1"/>
  <c r="R29" i="1" s="1"/>
  <c r="Q30" i="1"/>
  <c r="R30" i="1" s="1"/>
  <c r="Q31" i="1"/>
  <c r="R31" i="1" s="1"/>
  <c r="S33" i="1" l="1"/>
  <c r="S53" i="1" s="1"/>
  <c r="Q33" i="1"/>
  <c r="T12" i="1"/>
  <c r="R33" i="1" l="1"/>
  <c r="T33" i="1"/>
  <c r="H33" i="1"/>
  <c r="K33" i="1"/>
  <c r="N33" i="1"/>
  <c r="J33" i="1"/>
  <c r="M33" i="1"/>
  <c r="L33" i="1"/>
  <c r="I33" i="1"/>
  <c r="G33" i="1"/>
  <c r="T53" i="1" l="1"/>
</calcChain>
</file>

<file path=xl/sharedStrings.xml><?xml version="1.0" encoding="utf-8"?>
<sst xmlns="http://schemas.openxmlformats.org/spreadsheetml/2006/main" count="104" uniqueCount="93">
  <si>
    <t>Instructions</t>
  </si>
  <si>
    <t>Etc.</t>
  </si>
  <si>
    <t>Level</t>
  </si>
  <si>
    <t>WBS code</t>
  </si>
  <si>
    <t>Item name</t>
  </si>
  <si>
    <t>1.1.1.1</t>
  </si>
  <si>
    <t>Draft TOC</t>
  </si>
  <si>
    <t>1.1.1.2</t>
  </si>
  <si>
    <t>Review TOC</t>
  </si>
  <si>
    <t>1.1.2.1</t>
  </si>
  <si>
    <t>Draft target audience</t>
  </si>
  <si>
    <t>1.1.2.2</t>
  </si>
  <si>
    <t>Review target audience</t>
  </si>
  <si>
    <t>1.1.3.1</t>
  </si>
  <si>
    <t>Draft propose components</t>
  </si>
  <si>
    <t>1.1.3.2</t>
  </si>
  <si>
    <t>Review proposed components</t>
  </si>
  <si>
    <t>Password protection for sheet and workbook to protect formulas is: 1234</t>
  </si>
  <si>
    <t>Cost Estimates</t>
  </si>
  <si>
    <t>SOW reference</t>
  </si>
  <si>
    <t>Basis of estimates</t>
  </si>
  <si>
    <t>Est. hours</t>
  </si>
  <si>
    <t>Adjusted est. hours</t>
  </si>
  <si>
    <t>Est. costs</t>
  </si>
  <si>
    <t>Additional notes</t>
  </si>
  <si>
    <t>Bill rate</t>
  </si>
  <si>
    <t>Name</t>
  </si>
  <si>
    <t>Jane</t>
  </si>
  <si>
    <t>Sam</t>
  </si>
  <si>
    <t>TBD</t>
  </si>
  <si>
    <t>TBD2</t>
  </si>
  <si>
    <t>TBD3</t>
  </si>
  <si>
    <t>Role</t>
  </si>
  <si>
    <t>Phase 1 - Concept proposal - TOC</t>
  </si>
  <si>
    <t>Phase 2 - Concept proposal - Target audience</t>
  </si>
  <si>
    <t>Phase 3 - Concept proposal - Proposed components</t>
  </si>
  <si>
    <t>Strategist</t>
  </si>
  <si>
    <t>Sponsor</t>
  </si>
  <si>
    <t>Support Strategist</t>
  </si>
  <si>
    <t>Based on prior TOC draft effort</t>
  </si>
  <si>
    <t>Based on prior target audiences draft effort</t>
  </si>
  <si>
    <t>Based on prior proposed components draft effort</t>
  </si>
  <si>
    <t>Based on prior TOC review effort; 1.5 hours each reviewer</t>
  </si>
  <si>
    <t>Based on prior  target audiences review effort; .5 hours each reviewer</t>
  </si>
  <si>
    <t>Based on prior proposed components review effort; 1.5 hours each reviewer</t>
  </si>
  <si>
    <t>Project Manager</t>
  </si>
  <si>
    <t>Project Coordinator</t>
  </si>
  <si>
    <t>Adjusted est. costs</t>
  </si>
  <si>
    <t>Susan</t>
  </si>
  <si>
    <t>John</t>
  </si>
  <si>
    <t>Bill</t>
  </si>
  <si>
    <t>Total budget:</t>
  </si>
  <si>
    <t>Total estimates:</t>
  </si>
  <si>
    <t>Other direct costs (hardware, software, tools, etc.)</t>
  </si>
  <si>
    <t>Indirect costs (overhead, administration, benefits, etc.)</t>
  </si>
  <si>
    <t>Admin staff salaries</t>
  </si>
  <si>
    <t>HR staff salaries</t>
  </si>
  <si>
    <t>Computer (one-time purchase)</t>
  </si>
  <si>
    <t>PM software (monthly service)</t>
  </si>
  <si>
    <t>Travel (per trip)</t>
  </si>
  <si>
    <t>Direct costs (hourly)</t>
  </si>
  <si>
    <t>Total remaining:</t>
  </si>
  <si>
    <t>Total ODCs</t>
  </si>
  <si>
    <t>Total IDCs</t>
  </si>
  <si>
    <t>Total direct costs (hourly)</t>
  </si>
  <si>
    <t>Take a moment to familiarize yourself with the layout of the spreadsheet. You'll notice columns for different categories of information, including task details, resource quantities, unit costs, and calculated costs.</t>
  </si>
  <si>
    <t>Before finalizing, review your entries for accuracy. Ensure that quantities, unit costs, and calculations are correct. Seek input from stakeholders or experts if needed.</t>
  </si>
  <si>
    <t>As your project progresses, continuously monitor actual costs and compare them to the estimates. Update the spreadsheet accordingly to maintain accuracy.</t>
  </si>
  <si>
    <t>Cost estimates</t>
  </si>
  <si>
    <t>Include Indirect Costs</t>
  </si>
  <si>
    <t>Allocate Contingency</t>
  </si>
  <si>
    <t>Review and Validate</t>
  </si>
  <si>
    <t>Generate Total Estimate</t>
  </si>
  <si>
    <t>Monitor and Update</t>
  </si>
  <si>
    <t>Project name</t>
  </si>
  <si>
    <t>In the "Item name" column, list the tasks or work packages that make up your project. These could be specific project activities, deliverables, or milestones.</t>
  </si>
  <si>
    <t>Fill in direct cost task details</t>
  </si>
  <si>
    <t>Understand the layout</t>
  </si>
  <si>
    <t>Identify direct cost resource requirements</t>
  </si>
  <si>
    <t>Move to the columns corresponding to each resource (e.g., labor). For each task, enter the quantity of each resource required. Use consistent units of measurement (e.g., hours, kilograms, units) to ensure accuracy.</t>
  </si>
  <si>
    <t>Gather direct cost resource costs</t>
  </si>
  <si>
    <t>In the columns designated for "Bill rate", enter the cost per unit for each resource. This information can be obtained from reliable sources, such as historical records, vendor quotes, or industry standards.</t>
  </si>
  <si>
    <t>The spreadsheet will automatically calculate the estimated cost of each resource for each task by multiplying the quantity with the unit cost. Ensure that the calculated costs reflect accurate estimations.</t>
  </si>
  <si>
    <t>Calculate resource costs</t>
  </si>
  <si>
    <t>The "Total direct cost" column will automatically sum up the costs of all resources for each task, providing the direct cost estimate for that task.</t>
  </si>
  <si>
    <t>Sum up direct costs</t>
  </si>
  <si>
    <t>If applicable, add any indirect costs in the designated rows and column. These could include overhead, administrative expenses, and other costs that contribute to the project's overall cost.</t>
  </si>
  <si>
    <t>Include other direct costs</t>
  </si>
  <si>
    <t>Contingency</t>
  </si>
  <si>
    <t>Total project estimates</t>
  </si>
  <si>
    <t>The "Adjusted est. costs" column will automatically calculate the total estimated cost for each task, including direct costs, indirect costs, and contingency.</t>
  </si>
  <si>
    <t>If applicable, add any other direct costs in the designated rows and columns. These could include software, hardware, and other non labor costs that contribute to the project's overall cost.</t>
  </si>
  <si>
    <t>Enter the percentage of contingency you wish to allocate in the "Contingency" column. The spreadsheet will calculate the contingency amount based on the costs.
1 = no risks associated with task or other direct or indirect costs finishing on time/budget/scope
1.1 = low risk associated with task or other direct or indirect costs resource finishing on time/budget/scope
1.2 = medium risk associated with task or other direct or indirect costs resource finishing on time/budget/scope
1.3 = high risk associated with task or other direct or indirect costs resource finishing on time/budget/scope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</si>
</sst>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1"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b/>
      <u/>
      <sz val="11"/>
      <color theme="1"/>
      <name val="Calibri"/>
      <family val="2"/>
      <scheme val="minor"/>
    </font>
    <font>
      <b/>
      <u/>
      <sz val="11"/>
      <color theme="1"/>
      <name val="Calibri"/>
      <family val="2"/>
    </font>
    <font>
      <sz val="8"/>
      <name val="Calibri"/>
      <family val="2"/>
      <scheme val="minor"/>
    </font>
    <font>
      <b/>
      <sz val="11"/>
      <color theme="0"/>
      <name val="Calibri"/>
      <family val="2"/>
    </font>
    <font>
      <sz val="11"/>
      <color theme="0"/>
      <name val="Calibri"/>
      <family val="2"/>
    </font>
    <font>
      <b/>
      <sz val="11"/>
      <color theme="1"/>
      <name val="Calibri"/>
      <family val="2"/>
    </font>
    <font>
      <b/>
      <sz val="11"/>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2"/>
        <bgColor indexed="64"/>
      </patternFill>
    </fill>
  </fills>
  <borders count="2">
    <border>
      <left/>
      <right/>
      <top/>
      <bottom/>
      <diagonal/>
    </border>
    <border>
      <left/>
      <right/>
      <top style="thin">
        <color indexed="64"/>
      </top>
      <bottom style="double">
        <color indexed="64"/>
      </bottom>
      <diagonal/>
    </border>
  </borders>
  <cellStyleXfs count="3">
    <xf numFmtId="0" fontId="0" fillId="0" borderId="0"/>
    <xf numFmtId="0" fontId="1" fillId="0" borderId="0"/>
    <xf numFmtId="44" fontId="1" fillId="0" borderId="0" applyFont="0" applyFill="0" applyBorder="0" applyAlignment="0" applyProtection="0"/>
  </cellStyleXfs>
  <cellXfs count="54">
    <xf numFmtId="0" fontId="0" fillId="0" borderId="0" xfId="0"/>
    <xf numFmtId="0" fontId="4" fillId="0" borderId="0" xfId="0" applyFont="1"/>
    <xf numFmtId="0" fontId="0" fillId="0" borderId="0" xfId="0" applyAlignment="1">
      <alignment wrapText="1"/>
    </xf>
    <xf numFmtId="0" fontId="3" fillId="0" borderId="0" xfId="0" applyFont="1"/>
    <xf numFmtId="0" fontId="0" fillId="0" borderId="0" xfId="0" applyAlignment="1">
      <alignment horizontal="left" wrapText="1"/>
    </xf>
    <xf numFmtId="0" fontId="0" fillId="0" borderId="0" xfId="0" applyAlignment="1">
      <alignment horizontal="left" vertical="top" indent="1"/>
    </xf>
    <xf numFmtId="0" fontId="4" fillId="3" borderId="0" xfId="0" applyFont="1" applyFill="1"/>
    <xf numFmtId="0" fontId="0" fillId="3" borderId="0" xfId="0" applyFill="1" applyAlignment="1">
      <alignment wrapText="1"/>
    </xf>
    <xf numFmtId="0" fontId="2" fillId="0" borderId="0" xfId="0" applyFont="1"/>
    <xf numFmtId="44" fontId="2" fillId="0" borderId="0" xfId="0" applyNumberFormat="1" applyFont="1"/>
    <xf numFmtId="0" fontId="5"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protection locked="0"/>
    </xf>
    <xf numFmtId="0" fontId="2" fillId="0" borderId="0" xfId="0" applyFont="1" applyAlignment="1" applyProtection="1">
      <alignment horizontal="center"/>
      <protection locked="0"/>
    </xf>
    <xf numFmtId="0" fontId="2" fillId="2" borderId="0" xfId="0" applyFont="1" applyFill="1" applyProtection="1">
      <protection locked="0"/>
    </xf>
    <xf numFmtId="0" fontId="2" fillId="0" borderId="0" xfId="0" applyFont="1" applyAlignment="1" applyProtection="1">
      <alignment horizontal="center" textRotation="90"/>
      <protection locked="0"/>
    </xf>
    <xf numFmtId="0" fontId="7" fillId="2" borderId="0" xfId="0" applyFont="1" applyFill="1" applyProtection="1">
      <protection locked="0"/>
    </xf>
    <xf numFmtId="0" fontId="8" fillId="2" borderId="0" xfId="0" applyFont="1" applyFill="1" applyAlignment="1" applyProtection="1">
      <alignment horizontal="left"/>
      <protection locked="0"/>
    </xf>
    <xf numFmtId="0" fontId="8" fillId="2" borderId="0" xfId="0" applyFont="1" applyFill="1" applyProtection="1">
      <protection locked="0"/>
    </xf>
    <xf numFmtId="0" fontId="8" fillId="2" borderId="0" xfId="0" applyFont="1" applyFill="1" applyAlignment="1" applyProtection="1">
      <alignment horizontal="center"/>
      <protection locked="0"/>
    </xf>
    <xf numFmtId="0" fontId="8" fillId="2" borderId="0" xfId="0" applyFont="1" applyFill="1" applyAlignment="1" applyProtection="1">
      <alignment horizontal="center" vertical="top"/>
      <protection locked="0"/>
    </xf>
    <xf numFmtId="44" fontId="8" fillId="2" borderId="0" xfId="0" applyNumberFormat="1" applyFont="1" applyFill="1" applyProtection="1">
      <protection locked="0"/>
    </xf>
    <xf numFmtId="44" fontId="8" fillId="2" borderId="0" xfId="2" applyFont="1" applyFill="1" applyAlignment="1" applyProtection="1">
      <alignment horizontal="center"/>
      <protection locked="0"/>
    </xf>
    <xf numFmtId="2" fontId="2" fillId="0" borderId="0" xfId="0" applyNumberFormat="1" applyFont="1" applyAlignment="1" applyProtection="1">
      <alignment horizontal="center"/>
      <protection locked="0"/>
    </xf>
    <xf numFmtId="0" fontId="9" fillId="0" borderId="0" xfId="0" applyFont="1" applyProtection="1">
      <protection locked="0"/>
    </xf>
    <xf numFmtId="44" fontId="8" fillId="2" borderId="0" xfId="2" applyFont="1" applyFill="1" applyProtection="1">
      <protection locked="0"/>
    </xf>
    <xf numFmtId="0" fontId="2" fillId="0" borderId="0" xfId="0" applyFont="1" applyFill="1" applyProtection="1">
      <protection locked="0"/>
    </xf>
    <xf numFmtId="2" fontId="2" fillId="0" borderId="0" xfId="0" applyNumberFormat="1" applyFont="1"/>
    <xf numFmtId="0" fontId="2" fillId="0" borderId="0" xfId="0" applyFont="1" applyFill="1" applyBorder="1" applyProtection="1">
      <protection locked="0"/>
    </xf>
    <xf numFmtId="0" fontId="2" fillId="0" borderId="0" xfId="0" applyFont="1" applyFill="1" applyBorder="1" applyAlignment="1" applyProtection="1">
      <alignment horizontal="left"/>
      <protection locked="0"/>
    </xf>
    <xf numFmtId="0" fontId="9" fillId="0" borderId="0" xfId="0" applyFont="1" applyFill="1" applyBorder="1" applyProtection="1">
      <protection locked="0"/>
    </xf>
    <xf numFmtId="0" fontId="9" fillId="0" borderId="0" xfId="0" applyFont="1" applyFill="1" applyBorder="1" applyAlignment="1" applyProtection="1">
      <alignment horizontal="right"/>
      <protection locked="0"/>
    </xf>
    <xf numFmtId="44" fontId="2" fillId="0" borderId="0" xfId="0" applyNumberFormat="1" applyFont="1" applyFill="1" applyBorder="1" applyAlignment="1">
      <alignment horizontal="center"/>
    </xf>
    <xf numFmtId="44" fontId="8" fillId="0" borderId="0" xfId="2" applyFont="1" applyFill="1" applyProtection="1">
      <protection locked="0"/>
    </xf>
    <xf numFmtId="0" fontId="9" fillId="0" borderId="0" xfId="0" applyFont="1" applyAlignment="1" applyProtection="1">
      <alignment horizontal="left"/>
      <protection locked="0"/>
    </xf>
    <xf numFmtId="2" fontId="9" fillId="0" borderId="0" xfId="0" applyNumberFormat="1" applyFont="1" applyAlignment="1" applyProtection="1">
      <alignment horizontal="center"/>
      <protection locked="0"/>
    </xf>
    <xf numFmtId="2" fontId="9" fillId="0" borderId="0" xfId="0" applyNumberFormat="1" applyFont="1"/>
    <xf numFmtId="44" fontId="9" fillId="0" borderId="0" xfId="0" applyNumberFormat="1" applyFont="1"/>
    <xf numFmtId="0" fontId="9" fillId="0" borderId="1" xfId="0" applyFont="1" applyBorder="1" applyProtection="1">
      <protection locked="0"/>
    </xf>
    <xf numFmtId="0" fontId="9" fillId="0" borderId="1" xfId="0" applyFont="1" applyBorder="1" applyAlignment="1" applyProtection="1">
      <alignment horizontal="left"/>
      <protection locked="0"/>
    </xf>
    <xf numFmtId="0" fontId="9" fillId="0" borderId="1" xfId="0" applyFont="1" applyBorder="1" applyAlignment="1" applyProtection="1">
      <alignment horizontal="center"/>
      <protection locked="0"/>
    </xf>
    <xf numFmtId="0" fontId="10" fillId="2" borderId="0" xfId="0" applyFont="1" applyFill="1"/>
    <xf numFmtId="0" fontId="7" fillId="0" borderId="0" xfId="0" applyNumberFormat="1" applyFont="1" applyFill="1" applyProtection="1">
      <protection locked="0"/>
    </xf>
    <xf numFmtId="0" fontId="9" fillId="0" borderId="0" xfId="0" applyFont="1" applyAlignment="1" applyProtection="1">
      <alignment horizontal="center"/>
      <protection locked="0"/>
    </xf>
    <xf numFmtId="0" fontId="9" fillId="0" borderId="0" xfId="0" applyFont="1"/>
    <xf numFmtId="0" fontId="7" fillId="2" borderId="0" xfId="0" applyNumberFormat="1" applyFont="1" applyFill="1" applyProtection="1">
      <protection locked="0"/>
    </xf>
    <xf numFmtId="44" fontId="9" fillId="0" borderId="1" xfId="0" applyNumberFormat="1" applyFont="1" applyBorder="1" applyProtection="1"/>
    <xf numFmtId="44" fontId="9" fillId="0" borderId="1" xfId="2" applyFont="1" applyBorder="1" applyProtection="1"/>
    <xf numFmtId="0" fontId="9" fillId="4" borderId="0" xfId="0" applyFont="1" applyFill="1" applyProtection="1">
      <protection locked="0"/>
    </xf>
    <xf numFmtId="0" fontId="2" fillId="4" borderId="0" xfId="0" applyFont="1" applyFill="1" applyProtection="1">
      <protection locked="0"/>
    </xf>
    <xf numFmtId="44" fontId="2" fillId="4" borderId="0" xfId="2" applyFont="1" applyFill="1" applyAlignment="1" applyProtection="1">
      <alignment horizontal="left"/>
      <protection locked="0"/>
    </xf>
    <xf numFmtId="44" fontId="2" fillId="4" borderId="0" xfId="0" applyNumberFormat="1" applyFont="1" applyFill="1" applyAlignment="1">
      <alignment horizontal="left"/>
    </xf>
    <xf numFmtId="44" fontId="2" fillId="0" borderId="0" xfId="2" applyFont="1" applyFill="1" applyAlignment="1" applyProtection="1">
      <alignment horizontal="left"/>
      <protection locked="0"/>
    </xf>
    <xf numFmtId="44" fontId="2" fillId="0" borderId="0" xfId="0" applyNumberFormat="1" applyFont="1" applyFill="1" applyAlignment="1">
      <alignment horizontal="left"/>
    </xf>
  </cellXfs>
  <cellStyles count="3">
    <cellStyle name="Currency" xfId="2" builtinId="4"/>
    <cellStyle name="Normal" xfId="0" builtinId="0"/>
    <cellStyle name="Normal 5" xfId="1" xr:uid="{29700D94-9FF3-1142-B45E-D940DA000221}"/>
  </cellStyles>
  <dxfs count="175">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numFmt numFmtId="34" formatCode="_(&quot;$&quot;* #,##0.00_);_(&quot;$&quot;* \(#,##0.00\);_(&quot;$&quot;* &quot;-&quot;??_);_(@_)"/>
    </dxf>
    <dxf>
      <font>
        <b/>
        <i val="0"/>
        <strike val="0"/>
        <condense val="0"/>
        <extend val="0"/>
        <outline val="0"/>
        <shadow val="0"/>
        <u val="none"/>
        <vertAlign val="baseline"/>
        <sz val="11"/>
        <color theme="1"/>
        <name val="Calibri"/>
        <family val="2"/>
        <scheme val="none"/>
      </font>
      <numFmt numFmtId="34" formatCode="_(&quot;$&quot;* #,##0.00_);_(&quot;$&quot;* \(#,##0.00\);_(&quot;$&quot;* &quot;-&quot;??_);_(@_)"/>
    </dxf>
    <dxf>
      <font>
        <b/>
        <i val="0"/>
        <strike val="0"/>
        <condense val="0"/>
        <extend val="0"/>
        <outline val="0"/>
        <shadow val="0"/>
        <u val="none"/>
        <vertAlign val="baseline"/>
        <sz val="11"/>
        <color theme="1"/>
        <name val="Calibri"/>
        <family val="2"/>
        <scheme val="none"/>
      </font>
      <numFmt numFmtId="2" formatCode="0.00"/>
    </dxf>
    <dxf>
      <font>
        <b/>
        <i val="0"/>
        <strike val="0"/>
        <condense val="0"/>
        <extend val="0"/>
        <outline val="0"/>
        <shadow val="0"/>
        <u val="none"/>
        <vertAlign val="baseline"/>
        <sz val="11"/>
        <color theme="1"/>
        <name val="Calibri"/>
        <family val="2"/>
        <scheme val="none"/>
      </font>
      <numFmt numFmtId="2" formatCode="0.0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protection locked="0" hidden="0"/>
    </dxf>
    <dxf>
      <font>
        <color theme="0"/>
      </font>
      <fill>
        <patternFill>
          <bgColor rgb="FFFF0000"/>
        </patternFill>
      </fill>
    </dxf>
    <dxf>
      <font>
        <color theme="0"/>
      </font>
      <fill>
        <patternFill>
          <bgColor rgb="FFFF0000"/>
        </patternFill>
      </fill>
    </dxf>
    <dxf>
      <font>
        <color theme="1"/>
      </font>
      <fill>
        <patternFill>
          <bgColor rgb="FFFFC000"/>
        </patternFill>
      </fill>
    </dxf>
    <dxf>
      <fill>
        <patternFill>
          <bgColor theme="6" tint="0.79998168889431442"/>
        </patternFill>
      </fill>
    </dxf>
    <dxf>
      <font>
        <color theme="0"/>
      </font>
      <fill>
        <patternFill>
          <bgColor rgb="FFFF0000"/>
        </patternFill>
      </fill>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numFmt numFmtId="34" formatCode="_(&quot;$&quot;* #,##0.00_);_(&quot;$&quot;* \(#,##0.00\);_(&quot;$&quot;* &quot;-&quot;??_);_(@_)"/>
    </dxf>
    <dxf>
      <font>
        <b/>
        <i val="0"/>
        <strike val="0"/>
        <condense val="0"/>
        <extend val="0"/>
        <outline val="0"/>
        <shadow val="0"/>
        <u val="none"/>
        <vertAlign val="baseline"/>
        <sz val="11"/>
        <color theme="1"/>
        <name val="Calibri"/>
        <family val="2"/>
        <scheme val="none"/>
      </font>
      <numFmt numFmtId="34" formatCode="_(&quot;$&quot;* #,##0.00_);_(&quot;$&quot;* \(#,##0.00\);_(&quot;$&quot;* &quot;-&quot;??_);_(@_)"/>
    </dxf>
    <dxf>
      <font>
        <b/>
        <i val="0"/>
        <strike val="0"/>
        <condense val="0"/>
        <extend val="0"/>
        <outline val="0"/>
        <shadow val="0"/>
        <u val="none"/>
        <vertAlign val="baseline"/>
        <sz val="11"/>
        <color theme="1"/>
        <name val="Calibri"/>
        <family val="2"/>
        <scheme val="none"/>
      </font>
    </dxf>
    <dxf>
      <font>
        <b/>
        <i val="0"/>
        <strike val="0"/>
        <condense val="0"/>
        <extend val="0"/>
        <outline val="0"/>
        <shadow val="0"/>
        <u val="none"/>
        <vertAlign val="baseline"/>
        <sz val="11"/>
        <color theme="1"/>
        <name val="Calibri"/>
        <family val="2"/>
        <scheme val="none"/>
      </font>
      <numFmt numFmtId="2" formatCode="0.0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0"/>
        <name val="Calibri"/>
        <family val="2"/>
        <scheme val="none"/>
      </font>
      <numFmt numFmtId="0" formatCode="General"/>
      <fill>
        <patternFill patternType="solid">
          <fgColor indexed="64"/>
          <bgColor theme="1"/>
        </patternFill>
      </fill>
      <protection locked="0" hidden="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numFmt numFmtId="34" formatCode="_(&quot;$&quot;* #,##0.00_);_(&quot;$&quot;* \(#,##0.00\);_(&quot;$&quot;* &quot;-&quot;??_);_(@_)"/>
    </dxf>
    <dxf>
      <font>
        <b/>
        <i val="0"/>
        <strike val="0"/>
        <condense val="0"/>
        <extend val="0"/>
        <outline val="0"/>
        <shadow val="0"/>
        <u val="none"/>
        <vertAlign val="baseline"/>
        <sz val="11"/>
        <color theme="1"/>
        <name val="Calibri"/>
        <family val="2"/>
        <scheme val="none"/>
      </font>
      <numFmt numFmtId="34" formatCode="_(&quot;$&quot;* #,##0.00_);_(&quot;$&quot;* \(#,##0.00\);_(&quot;$&quot;* &quot;-&quot;??_);_(@_)"/>
    </dxf>
    <dxf>
      <font>
        <b/>
        <i val="0"/>
        <strike val="0"/>
        <condense val="0"/>
        <extend val="0"/>
        <outline val="0"/>
        <shadow val="0"/>
        <u val="none"/>
        <vertAlign val="baseline"/>
        <sz val="11"/>
        <color theme="1"/>
        <name val="Calibri"/>
        <family val="2"/>
        <scheme val="none"/>
      </font>
    </dxf>
    <dxf>
      <font>
        <b/>
        <i val="0"/>
        <strike val="0"/>
        <condense val="0"/>
        <extend val="0"/>
        <outline val="0"/>
        <shadow val="0"/>
        <u val="none"/>
        <vertAlign val="baseline"/>
        <sz val="11"/>
        <color theme="1"/>
        <name val="Calibri"/>
        <family val="2"/>
        <scheme val="none"/>
      </font>
      <numFmt numFmtId="2" formatCode="0.0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0"/>
        <name val="Calibri"/>
        <family val="2"/>
        <scheme val="none"/>
      </font>
      <numFmt numFmtId="0" formatCode="General"/>
      <fill>
        <patternFill patternType="none">
          <fgColor indexed="64"/>
          <bgColor indexed="65"/>
        </patternFill>
      </fill>
      <protection locked="0" hidden="0"/>
    </dxf>
    <dxf>
      <font>
        <b/>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34" formatCode="_(&quot;$&quot;* #,##0.00_);_(&quot;$&quot;* \(#,##0.00\);_(&quot;$&quot;* &quot;-&quot;??_);_(@_)"/>
    </dxf>
    <dxf>
      <font>
        <b val="0"/>
        <i val="0"/>
        <strike val="0"/>
        <condense val="0"/>
        <extend val="0"/>
        <outline val="0"/>
        <shadow val="0"/>
        <u val="none"/>
        <vertAlign val="baseline"/>
        <sz val="11"/>
        <color theme="1"/>
        <name val="Calibri"/>
        <family val="2"/>
        <scheme val="none"/>
      </font>
      <numFmt numFmtId="34" formatCode="_(&quot;$&quot;* #,##0.00_);_(&quot;$&quot;* \(#,##0.00\);_(&quot;$&quot;* &quot;-&quot;??_);_(@_)"/>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0"/>
        <name val="Calibri"/>
        <family val="2"/>
        <scheme val="none"/>
      </font>
      <fill>
        <patternFill patternType="solid">
          <fgColor indexed="64"/>
          <bgColor theme="1"/>
        </patternFill>
      </fill>
      <protection locked="0" hidden="0"/>
    </dxf>
    <dxf>
      <font>
        <b val="0"/>
        <i val="0"/>
        <strike val="0"/>
        <condense val="0"/>
        <extend val="0"/>
        <outline val="0"/>
        <shadow val="0"/>
        <u val="none"/>
        <vertAlign val="baseline"/>
        <sz val="11"/>
        <color theme="1"/>
        <name val="Calibri"/>
        <family val="2"/>
        <scheme val="none"/>
      </font>
      <protection locked="0" hidden="0"/>
    </dxf>
    <dxf>
      <font>
        <b/>
        <i val="0"/>
        <strike val="0"/>
        <condense val="0"/>
        <extend val="0"/>
        <outline val="0"/>
        <shadow val="0"/>
        <u val="none"/>
        <vertAlign val="baseline"/>
        <sz val="11"/>
        <color theme="0"/>
        <name val="Calibri"/>
        <family val="2"/>
        <scheme val="none"/>
      </font>
      <fill>
        <patternFill patternType="solid">
          <fgColor indexed="64"/>
          <bgColor theme="1"/>
        </patternFill>
      </fill>
      <protection locked="0" hidden="0"/>
    </dxf>
    <dxf>
      <font>
        <b/>
        <i val="0"/>
        <strike val="0"/>
        <condense val="0"/>
        <extend val="0"/>
        <outline val="0"/>
        <shadow val="0"/>
        <u val="none"/>
        <vertAlign val="baseline"/>
        <sz val="11"/>
        <color theme="0"/>
        <name val="Calibri"/>
        <family val="2"/>
        <scheme val="none"/>
      </font>
      <fill>
        <patternFill patternType="solid">
          <fgColor indexed="64"/>
          <bgColor theme="1"/>
        </patternFill>
      </fill>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0"/>
        <name val="Calibri"/>
        <family val="2"/>
        <scheme val="none"/>
      </font>
      <fill>
        <patternFill patternType="solid">
          <fgColor indexed="64"/>
          <bgColor theme="1"/>
        </patternFill>
      </fill>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0"/>
        <name val="Calibri"/>
        <family val="2"/>
        <scheme val="none"/>
      </font>
      <fill>
        <patternFill patternType="solid">
          <fgColor indexed="64"/>
          <bgColor theme="1"/>
        </patternFill>
      </fill>
      <protection locked="0" hidden="0"/>
    </dxf>
    <dxf>
      <font>
        <b/>
        <i val="0"/>
        <strike val="0"/>
        <condense val="0"/>
        <extend val="0"/>
        <outline val="0"/>
        <shadow val="0"/>
        <u val="none"/>
        <vertAlign val="baseline"/>
        <sz val="11"/>
        <color theme="0"/>
        <name val="Calibri"/>
        <family val="2"/>
        <scheme val="none"/>
      </font>
      <fill>
        <patternFill patternType="solid">
          <fgColor indexed="64"/>
          <bgColor theme="1"/>
        </patternFill>
      </fill>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fill>
        <patternFill patternType="solid">
          <fgColor indexed="64"/>
          <bgColor theme="1"/>
        </patternFill>
      </fill>
      <protection locked="0" hidden="0"/>
    </dxf>
    <dxf>
      <font>
        <b/>
        <i val="0"/>
        <strike val="0"/>
        <condense val="0"/>
        <extend val="0"/>
        <outline val="0"/>
        <shadow val="0"/>
        <u val="none"/>
        <vertAlign val="baseline"/>
        <sz val="11"/>
        <color theme="1"/>
        <name val="Calibri"/>
        <family val="2"/>
        <scheme val="none"/>
      </font>
      <fill>
        <patternFill patternType="solid">
          <fgColor indexed="64"/>
          <bgColor theme="1"/>
        </patternFill>
      </fill>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dxf>
    <dxf>
      <font>
        <b/>
        <i val="0"/>
        <strike val="0"/>
        <condense val="0"/>
        <extend val="0"/>
        <outline val="0"/>
        <shadow val="0"/>
        <u val="none"/>
        <vertAlign val="baseline"/>
        <sz val="11"/>
        <color theme="1"/>
        <name val="Calibri"/>
        <family val="2"/>
        <scheme val="none"/>
      </font>
      <fill>
        <patternFill patternType="solid">
          <fgColor indexed="64"/>
          <bgColor theme="1"/>
        </patternFill>
      </fill>
    </dxf>
    <dxf>
      <font>
        <b/>
        <i val="0"/>
        <strike val="0"/>
        <condense val="0"/>
        <extend val="0"/>
        <outline val="0"/>
        <shadow val="0"/>
        <u val="none"/>
        <vertAlign val="baseline"/>
        <sz val="11"/>
        <color theme="1"/>
        <name val="Calibri"/>
        <family val="2"/>
        <scheme val="none"/>
      </font>
      <numFmt numFmtId="34" formatCode="_(&quot;$&quot;* #,##0.00_);_(&quot;$&quot;* \(#,##0.00\);_(&quot;$&quot;* &quot;-&quot;??_);_(@_)"/>
      <fill>
        <patternFill patternType="solid">
          <fgColor indexed="64"/>
          <bgColor theme="1"/>
        </patternFill>
      </fill>
    </dxf>
    <dxf>
      <font>
        <b/>
        <i val="0"/>
        <strike val="0"/>
        <condense val="0"/>
        <extend val="0"/>
        <outline val="0"/>
        <shadow val="0"/>
        <u val="none"/>
        <vertAlign val="baseline"/>
        <sz val="11"/>
        <color theme="1"/>
        <name val="Calibri"/>
        <family val="2"/>
        <scheme val="none"/>
      </font>
      <numFmt numFmtId="34" formatCode="_(&quot;$&quot;* #,##0.00_);_(&quot;$&quot;* \(#,##0.00\);_(&quot;$&quot;* &quot;-&quot;??_);_(@_)"/>
      <fill>
        <patternFill patternType="solid">
          <fgColor indexed="64"/>
          <bgColor theme="1"/>
        </patternFill>
      </fill>
    </dxf>
    <dxf>
      <font>
        <b/>
        <i val="0"/>
        <strike val="0"/>
        <condense val="0"/>
        <extend val="0"/>
        <outline val="0"/>
        <shadow val="0"/>
        <u val="none"/>
        <vertAlign val="baseline"/>
        <sz val="11"/>
        <color theme="1"/>
        <name val="Calibri"/>
        <family val="2"/>
        <scheme val="none"/>
      </font>
      <fill>
        <patternFill patternType="solid">
          <fgColor indexed="64"/>
          <bgColor theme="1"/>
        </patternFill>
      </fill>
      <protection locked="0" hidden="0"/>
    </dxf>
    <dxf>
      <font>
        <b/>
        <i val="0"/>
        <strike val="0"/>
        <condense val="0"/>
        <extend val="0"/>
        <outline val="0"/>
        <shadow val="0"/>
        <u val="none"/>
        <vertAlign val="baseline"/>
        <sz val="11"/>
        <color theme="0"/>
        <name val="Calibri"/>
        <family val="2"/>
        <scheme val="none"/>
      </font>
      <fill>
        <patternFill patternType="solid">
          <fgColor indexed="64"/>
          <bgColor theme="1"/>
        </patternFill>
      </fill>
      <protection locked="0" hidden="0"/>
    </dxf>
    <dxf>
      <font>
        <b/>
        <i val="0"/>
        <strike val="0"/>
        <condense val="0"/>
        <extend val="0"/>
        <outline val="0"/>
        <shadow val="0"/>
        <u val="none"/>
        <vertAlign val="baseline"/>
        <sz val="11"/>
        <color theme="0"/>
        <name val="Calibri"/>
        <family val="2"/>
        <scheme val="none"/>
      </font>
      <fill>
        <patternFill patternType="solid">
          <fgColor indexed="64"/>
          <bgColor theme="1"/>
        </patternFill>
      </fill>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0"/>
        <name val="Calibri"/>
        <family val="2"/>
        <scheme val="none"/>
      </font>
      <fill>
        <patternFill patternType="solid">
          <fgColor indexed="64"/>
          <bgColor theme="1"/>
        </patternFill>
      </fill>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0"/>
        <name val="Calibri"/>
        <family val="2"/>
        <scheme val="none"/>
      </font>
      <fill>
        <patternFill patternType="solid">
          <fgColor indexed="64"/>
          <bgColor theme="1"/>
        </patternFill>
      </fill>
      <protection locked="0" hidden="0"/>
    </dxf>
    <dxf>
      <font>
        <b/>
        <i val="0"/>
        <strike val="0"/>
        <condense val="0"/>
        <extend val="0"/>
        <outline val="0"/>
        <shadow val="0"/>
        <u val="none"/>
        <vertAlign val="baseline"/>
        <sz val="11"/>
        <color theme="0"/>
        <name val="Calibri"/>
        <family val="2"/>
        <scheme val="none"/>
      </font>
      <fill>
        <patternFill patternType="solid">
          <fgColor indexed="64"/>
          <bgColor theme="1"/>
        </patternFill>
      </fill>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numFmt numFmtId="2" formatCode="0.00"/>
      <fill>
        <patternFill patternType="solid">
          <fgColor indexed="64"/>
          <bgColor theme="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none"/>
      </font>
      <fill>
        <patternFill patternType="solid">
          <fgColor indexed="64"/>
          <bgColor theme="1"/>
        </patternFill>
      </fill>
      <protection locked="0" hidden="0"/>
    </dxf>
    <dxf>
      <font>
        <b/>
        <i val="0"/>
        <strike val="0"/>
        <condense val="0"/>
        <extend val="0"/>
        <outline val="0"/>
        <shadow val="0"/>
        <u val="none"/>
        <vertAlign val="baseline"/>
        <sz val="11"/>
        <color theme="1"/>
        <name val="Calibri"/>
        <family val="2"/>
        <scheme val="none"/>
      </font>
      <fill>
        <patternFill patternType="solid">
          <fgColor indexed="64"/>
          <bgColor theme="1"/>
        </patternFill>
      </fill>
      <protection locked="0" hidden="0"/>
    </dxf>
    <dxf>
      <font>
        <b/>
        <i val="0"/>
        <strike val="0"/>
        <condense val="0"/>
        <extend val="0"/>
        <outline val="0"/>
        <shadow val="0"/>
        <u val="none"/>
        <vertAlign val="baseline"/>
        <sz val="11"/>
        <color theme="1"/>
        <name val="Calibri"/>
        <family val="2"/>
        <scheme val="none"/>
      </font>
      <fill>
        <patternFill patternType="solid">
          <fgColor indexed="64"/>
          <bgColor theme="1"/>
        </patternFill>
      </fill>
    </dxf>
    <dxf>
      <font>
        <b/>
        <i val="0"/>
        <strike val="0"/>
        <condense val="0"/>
        <extend val="0"/>
        <outline val="0"/>
        <shadow val="0"/>
        <u val="none"/>
        <vertAlign val="baseline"/>
        <sz val="11"/>
        <color theme="1"/>
        <name val="Calibri"/>
        <family val="2"/>
        <scheme val="none"/>
      </font>
      <fill>
        <patternFill patternType="solid">
          <fgColor indexed="64"/>
          <bgColor theme="1"/>
        </patternFill>
      </fill>
    </dxf>
    <dxf>
      <font>
        <b/>
        <i val="0"/>
        <strike val="0"/>
        <condense val="0"/>
        <extend val="0"/>
        <outline val="0"/>
        <shadow val="0"/>
        <u val="none"/>
        <vertAlign val="baseline"/>
        <sz val="11"/>
        <color theme="1"/>
        <name val="Calibri"/>
        <family val="2"/>
        <scheme val="none"/>
      </font>
      <numFmt numFmtId="34" formatCode="_(&quot;$&quot;* #,##0.00_);_(&quot;$&quot;* \(#,##0.00\);_(&quot;$&quot;* &quot;-&quot;??_);_(@_)"/>
      <fill>
        <patternFill patternType="solid">
          <fgColor indexed="64"/>
          <bgColor theme="1"/>
        </patternFill>
      </fill>
    </dxf>
    <dxf>
      <font>
        <b/>
        <i val="0"/>
        <strike val="0"/>
        <condense val="0"/>
        <extend val="0"/>
        <outline val="0"/>
        <shadow val="0"/>
        <u val="none"/>
        <vertAlign val="baseline"/>
        <sz val="11"/>
        <color theme="1"/>
        <name val="Calibri"/>
        <family val="2"/>
        <scheme val="none"/>
      </font>
      <numFmt numFmtId="34" formatCode="_(&quot;$&quot;* #,##0.00_);_(&quot;$&quot;* \(#,##0.00\);_(&quot;$&quot;* &quot;-&quot;??_);_(@_)"/>
      <fill>
        <patternFill patternType="solid">
          <fgColor indexed="64"/>
          <bgColor theme="1"/>
        </patternFill>
      </fill>
    </dxf>
    <dxf>
      <font>
        <b/>
        <i val="0"/>
        <strike val="0"/>
        <condense val="0"/>
        <extend val="0"/>
        <outline val="0"/>
        <shadow val="0"/>
        <u val="none"/>
        <vertAlign val="baseline"/>
        <sz val="11"/>
        <color theme="1"/>
        <name val="Calibri"/>
        <family val="2"/>
        <scheme val="none"/>
      </font>
      <fill>
        <patternFill patternType="solid">
          <fgColor indexed="64"/>
          <bgColor theme="1"/>
        </patternFill>
      </fill>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34" formatCode="_(&quot;$&quot;* #,##0.00_);_(&quot;$&quot;* \(#,##0.00\);_(&quot;$&quot;* &quot;-&quot;??_);_(@_)"/>
    </dxf>
    <dxf>
      <font>
        <b val="0"/>
        <i val="0"/>
        <strike val="0"/>
        <condense val="0"/>
        <extend val="0"/>
        <outline val="0"/>
        <shadow val="0"/>
        <u val="none"/>
        <vertAlign val="baseline"/>
        <sz val="11"/>
        <color theme="1"/>
        <name val="Calibri"/>
        <family val="2"/>
        <scheme val="none"/>
      </font>
      <numFmt numFmtId="34" formatCode="_(&quot;$&quot;* #,##0.00_);_(&quot;$&quot;* \(#,##0.00\);_(&quot;$&quot;* &quot;-&quot;??_);_(@_)"/>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0"/>
        <name val="Calibri"/>
        <family val="2"/>
        <scheme val="none"/>
      </font>
      <fill>
        <patternFill patternType="solid">
          <fgColor indexed="64"/>
          <bgColor theme="1"/>
        </patternFill>
      </fill>
      <protection locked="0" hidden="0"/>
    </dxf>
    <dxf>
      <font>
        <b/>
      </font>
      <protection locked="0" hidden="0"/>
    </dxf>
    <dxf>
      <font>
        <b val="0"/>
        <i val="0"/>
        <strike val="0"/>
        <condense val="0"/>
        <extend val="0"/>
        <outline val="0"/>
        <shadow val="0"/>
        <u val="none"/>
        <vertAlign val="baseline"/>
        <sz val="11"/>
        <color theme="1"/>
        <name val="Calibri"/>
        <family val="2"/>
        <scheme val="none"/>
      </font>
    </dxf>
    <dxf>
      <border outline="0">
        <bottom style="double">
          <color indexed="64"/>
        </bottom>
      </border>
    </dxf>
    <dxf>
      <font>
        <b val="0"/>
        <i val="0"/>
        <strike val="0"/>
        <condense val="0"/>
        <extend val="0"/>
        <outline val="0"/>
        <shadow val="0"/>
        <u val="none"/>
        <vertAlign val="baseline"/>
        <sz val="11"/>
        <color theme="1"/>
        <name val="Calibri"/>
        <family val="2"/>
        <scheme val="none"/>
      </font>
    </dxf>
    <dxf>
      <border outline="0">
        <bottom style="double">
          <color indexed="64"/>
        </bottom>
      </border>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34" formatCode="_(&quot;$&quot;* #,##0.00_);_(&quot;$&quot;* \(#,##0.00\);_(&quot;$&quot;* &quot;-&quot;??_);_(@_)"/>
      <alignment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34" formatCode="_(&quot;$&quot;* #,##0.00_);_(&quot;$&quot;* \(#,##0.00\);_(&quot;$&quot;* &quot;-&quot;??_);_(@_)"/>
      <alignment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horizontal="center"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horizontal="center"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strike val="0"/>
        <outline val="0"/>
        <shadow val="0"/>
        <vertAlign val="baseline"/>
        <sz val="11"/>
        <color theme="1"/>
        <name val="Calibri"/>
        <family val="2"/>
        <scheme val="none"/>
      </font>
      <numFmt numFmtId="0" formatCode="General"/>
      <alignment horizontal="general"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horizontal="left"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protection locked="0" hidden="0"/>
    </dxf>
    <dxf>
      <font>
        <b val="0"/>
        <strike val="0"/>
        <outline val="0"/>
        <shadow val="0"/>
        <vertAlign val="baseline"/>
        <sz val="11"/>
        <color theme="1"/>
        <name val="Calibri"/>
        <family val="2"/>
        <scheme val="none"/>
      </font>
      <numFmt numFmtId="0" formatCode="General"/>
      <alignment vertical="bottom" textRotation="0" wrapText="0" indent="0" justifyLastLine="0" shrinkToFit="0" readingOrder="0"/>
      <protection locked="0" hidden="0"/>
    </dxf>
    <dxf>
      <font>
        <b/>
        <i val="0"/>
        <color rgb="FF36454F"/>
      </font>
      <fill>
        <patternFill>
          <bgColor rgb="FFEAEAEA"/>
        </patternFill>
      </fill>
      <border>
        <bottom style="medium">
          <color rgb="FF36454F"/>
        </bottom>
      </border>
    </dxf>
    <dxf>
      <fill>
        <patternFill>
          <bgColor rgb="FFEAEAEA"/>
        </patternFill>
      </fill>
    </dxf>
    <dxf>
      <fill>
        <patternFill patternType="none">
          <bgColor auto="1"/>
        </patternFill>
      </fill>
    </dxf>
  </dxfs>
  <tableStyles count="1" defaultTableStyle="TableStyleMedium2" defaultPivotStyle="PivotStyleLight16">
    <tableStyle name="MS LLC Table Style - Banded" pivot="0" count="3" xr9:uid="{5447BA2B-E95B-F746-8D0C-E9E78AE3A016}">
      <tableStyleElement type="wholeTable" dxfId="174"/>
      <tableStyleElement type="secondRowStripe" dxfId="173"/>
      <tableStyleElement type="firstHeaderCell" dxfId="172"/>
    </tableStyle>
  </tableStyles>
  <colors>
    <mruColors>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267A9D-7D7B-45D5-8C15-462F665D358F}" name="Table1" displayName="Table1" ref="B7:U33" totalsRowCount="1" headerRowDxfId="171" dataDxfId="170" totalsRowDxfId="145">
  <autoFilter ref="B7:U32" xr:uid="{AE267A9D-7D7B-45D5-8C15-462F665D35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1A4C6973-B043-4A2D-9500-39D1632DB405}" name="Level" totalsRowLabel="Total direct costs (hourly)" dataDxfId="169" totalsRowDxfId="19"/>
    <tableColumn id="2" xr3:uid="{8844591B-3AA4-42AD-8301-94C83D0869E8}" name="WBS code" dataDxfId="168" totalsRowDxfId="18"/>
    <tableColumn id="8" xr3:uid="{44235495-0189-A242-9C24-CE2912D272DB}" name="SOW reference" dataDxfId="167" totalsRowDxfId="17"/>
    <tableColumn id="3" xr3:uid="{A054A006-CB10-409C-9191-528531FE73F0}" name="Item name" dataDxfId="166" totalsRowDxfId="16"/>
    <tableColumn id="26" xr3:uid="{9A0AB175-A8BA-D348-826B-5FC2A11A85D1}" name="Role" dataDxfId="165" totalsRowDxfId="15"/>
    <tableColumn id="5" xr3:uid="{84B88B64-6CFF-4AB0-AB0B-7B6FA81CDCC4}" name="Project Manager" totalsRowFunction="custom" dataDxfId="164" totalsRowDxfId="14">
      <totalsRowFormula>SUM(G10:G32)</totalsRowFormula>
    </tableColumn>
    <tableColumn id="6" xr3:uid="{3EF2CD86-6266-4022-8817-4054775A7E0B}" name="Project Coordinator" totalsRowFunction="custom" dataDxfId="163" totalsRowDxfId="13">
      <totalsRowFormula>SUM(H10:H32)</totalsRowFormula>
    </tableColumn>
    <tableColumn id="7" xr3:uid="{5758404D-44F6-4AEF-B747-DD65F2C7A9EE}" name="Sponsor" totalsRowFunction="custom" dataDxfId="162" totalsRowDxfId="12">
      <totalsRowFormula>SUM(I10:I32)</totalsRowFormula>
    </tableColumn>
    <tableColumn id="17" xr3:uid="{707AFEFE-2BA9-9340-8DFA-D3FA4738A475}" name="Strategist" totalsRowFunction="custom" dataDxfId="161" totalsRowDxfId="11">
      <totalsRowFormula>SUM(J10:J32)</totalsRowFormula>
    </tableColumn>
    <tableColumn id="22" xr3:uid="{F9A8E042-8BAF-4A4C-BF3E-ABFA33603337}" name="Support Strategist" totalsRowFunction="custom" dataDxfId="160" totalsRowDxfId="10">
      <totalsRowFormula>SUM(K10:K32)</totalsRowFormula>
    </tableColumn>
    <tableColumn id="23" xr3:uid="{67F555BE-3D31-9A40-A953-4FA9EBA269AB}" name="TBD" totalsRowFunction="custom" dataDxfId="159" totalsRowDxfId="9">
      <totalsRowFormula>SUM(L10:L32)</totalsRowFormula>
    </tableColumn>
    <tableColumn id="24" xr3:uid="{EEB6992C-5D3B-A94F-A5E6-CCF8C220FBD5}" name="TBD2" totalsRowFunction="custom" dataDxfId="158" totalsRowDxfId="8">
      <totalsRowFormula>SUM(M10:M32)</totalsRowFormula>
    </tableColumn>
    <tableColumn id="25" xr3:uid="{923DEA60-F80A-254C-B9DE-709E5071EEB8}" name="TBD3" totalsRowFunction="custom" dataDxfId="157" totalsRowDxfId="7">
      <totalsRowFormula>SUM(N10:N32)</totalsRowFormula>
    </tableColumn>
    <tableColumn id="9" xr3:uid="{EA78BD41-BB68-4D1C-B4B5-DA2432E31B2C}" name="Basis of estimates" dataDxfId="156" totalsRowDxfId="6"/>
    <tableColumn id="10" xr3:uid="{7A23DB33-5960-8941-8D9B-4886C367972D}" name="Contingency" dataDxfId="155" totalsRowDxfId="5"/>
    <tableColumn id="11" xr3:uid="{A6A675B6-816A-5747-8090-373B026C23C2}" name="Est. hours" totalsRowFunction="sum" dataDxfId="154" totalsRowDxfId="4">
      <calculatedColumnFormula>SUM(Table1[[#This Row],[Project Manager]:[TBD3]])</calculatedColumnFormula>
    </tableColumn>
    <tableColumn id="12" xr3:uid="{EB608C44-4BA4-4248-8DC5-88ADE135BFE9}" name="Adjusted est. hours" totalsRowFunction="sum" dataDxfId="153" totalsRowDxfId="3">
      <calculatedColumnFormula>Table1[[#This Row],[Est. hours]]*Table1[[#This Row],[Contingency]]</calculatedColumnFormula>
    </tableColumn>
    <tableColumn id="13" xr3:uid="{13446A9F-F5FF-4D4B-9E0A-B8F60319E0FF}" name="Est. costs" totalsRowFunction="sum" dataDxfId="152" totalsRowDxfId="2">
      <calculatedColumnFormula>(G$9*Table1[[#This Row],[Project Manager]])+(H$9*Table1[[#This Row],[Project Coordinator]])+(I$9*Table1[[#This Row],[Sponsor]])+(J$9*Table1[[#This Row],[Strategist]])+(K$9*Table1[[#This Row],[Support Strategist]])+(L$9*Table1[[#This Row],[TBD]])+(M$9*Table1[[#This Row],[TBD2]])+(N$9*Table1[[#This Row],[TBD3]])</calculatedColumnFormula>
    </tableColumn>
    <tableColumn id="14" xr3:uid="{9F33674F-5E3E-6644-9BCE-7C28098A7F71}" name="Adjusted est. costs" totalsRowFunction="sum" dataDxfId="151" totalsRowDxfId="1">
      <calculatedColumnFormula>Table1[[#This Row],[Est. costs]]*Table1[[#This Row],[Contingency]]</calculatedColumnFormula>
    </tableColumn>
    <tableColumn id="16" xr3:uid="{30F93875-8654-4545-9AD2-BCA06EDBDADE}" name="Additional notes" dataDxfId="150" totalsRowDxfId="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0F31DE-19D2-0246-BD3C-18E736AFF8E1}" name="Table2" displayName="Table2" ref="B36:U43" headerRowCount="0" totalsRowCount="1" dataDxfId="148" tableBorderDxfId="149">
  <tableColumns count="20">
    <tableColumn id="1" xr3:uid="{1BA2C7D8-F59F-C549-9B06-4F43602DADEF}" name="Other direct costs (hardware, software, tools, etc.)" totalsRowLabel="Total ODCs" headerRowDxfId="109" dataDxfId="71" totalsRowDxfId="68"/>
    <tableColumn id="2" xr3:uid="{C9501CF1-798D-BE43-83C1-573DB69C2101}" name="Column1" headerRowDxfId="110" dataDxfId="70" totalsRowDxfId="67"/>
    <tableColumn id="3" xr3:uid="{FDF75654-57D4-F448-BC19-E098BA09E675}" name="Column2" headerRowDxfId="111" dataDxfId="69" totalsRowDxfId="66"/>
    <tableColumn id="4" xr3:uid="{051A3543-B854-C045-81BF-971E9F8402F9}" name="Column3" headerRowDxfId="112" dataDxfId="88" totalsRowDxfId="65"/>
    <tableColumn id="5" xr3:uid="{774E1E14-69E5-EB4A-9FB8-CB252216630C}" name="ODCs ($)" headerRowDxfId="113" dataDxfId="87" totalsRowDxfId="64" dataCellStyle="Currency"/>
    <tableColumn id="6" xr3:uid="{71D027AF-D90C-6A46-A7C2-5C55F5A6CB47}" name="Column4" headerRowDxfId="114" dataDxfId="86" totalsRowDxfId="63"/>
    <tableColumn id="7" xr3:uid="{6B97FC4C-E749-AC45-9B96-667470BC2E86}" name="Column5" headerRowDxfId="115" dataDxfId="85" totalsRowDxfId="62"/>
    <tableColumn id="8" xr3:uid="{004A79B6-45C7-F843-96CE-E5D5C9FE847D}" name="Column6" headerRowDxfId="116" dataDxfId="84" totalsRowDxfId="61"/>
    <tableColumn id="9" xr3:uid="{49B8F82B-F725-8E40-8397-B30CE8B7048D}" name="Column7" headerRowDxfId="117" dataDxfId="83" totalsRowDxfId="60"/>
    <tableColumn id="10" xr3:uid="{0E8F1932-82CE-944D-9C29-1D7AF2145DBB}" name="Column8" headerRowDxfId="118" dataDxfId="82" totalsRowDxfId="59"/>
    <tableColumn id="11" xr3:uid="{B0331646-3414-CA45-AD62-37F6E89A1892}" name="Column9" headerRowDxfId="119" dataDxfId="81" totalsRowDxfId="58"/>
    <tableColumn id="12" xr3:uid="{BA4D908F-B7BD-D043-B42D-1D4F5CF4FEFA}" name="Column10" headerRowDxfId="120" dataDxfId="80" totalsRowDxfId="57"/>
    <tableColumn id="13" xr3:uid="{C5180257-0881-AF45-B8D2-F679B403C74B}" name="Column11" headerRowDxfId="121" dataDxfId="79" totalsRowDxfId="56"/>
    <tableColumn id="14" xr3:uid="{A77B7F73-C819-EC44-B41A-7A2EA21077FC}" name="Column12" headerRowDxfId="122" dataDxfId="78" totalsRowDxfId="55"/>
    <tableColumn id="15" xr3:uid="{8C365780-215E-294A-A548-2AA565736371}" name="Column13" headerRowDxfId="123" dataDxfId="77" totalsRowDxfId="54"/>
    <tableColumn id="16" xr3:uid="{456B2671-E9FA-4D48-9D2D-26195F179446}" name="Column14" totalsRowFunction="sum" headerRowDxfId="124" dataDxfId="76" totalsRowDxfId="53"/>
    <tableColumn id="17" xr3:uid="{674D2443-3656-DA4C-A466-2443B0D68F44}" name="Column15" totalsRowFunction="sum" headerRowDxfId="125" dataDxfId="75" totalsRowDxfId="52"/>
    <tableColumn id="18" xr3:uid="{CFFA3B18-2B9B-F34F-BEF7-E639BE252D89}" name="Column16" totalsRowFunction="sum" headerRowDxfId="126" dataDxfId="74" totalsRowDxfId="51"/>
    <tableColumn id="19" xr3:uid="{66B1E7F8-816A-3441-861C-17E8139B8493}" name="Column17" totalsRowFunction="sum" headerRowDxfId="127" dataDxfId="73" totalsRowDxfId="50"/>
    <tableColumn id="20" xr3:uid="{00DE625D-DD49-4E47-9DCF-D14BC288413B}" name="Column18" totalsRowFunction="count" headerRowDxfId="128" dataDxfId="72" totalsRowDxfId="49"/>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DA6C4E-248A-E840-A5BB-1F93F24BB2F7}" name="Table3" displayName="Table3" ref="B46:U51" headerRowCount="0" totalsRowCount="1" dataDxfId="146" tableBorderDxfId="147">
  <tableColumns count="20">
    <tableColumn id="1" xr3:uid="{E9AE3C8E-873F-5F48-BD56-92391FB3A397}" name="Indirect costs (overhead, administration, benefits, etc.)" totalsRowLabel="Total IDCs" headerRowDxfId="89" dataDxfId="47" totalsRowDxfId="44"/>
    <tableColumn id="2" xr3:uid="{E5CDCB96-D66F-554C-99D6-8ACFBCA58BEA}" name="Column1" headerRowDxfId="90" dataDxfId="46" totalsRowDxfId="43"/>
    <tableColumn id="3" xr3:uid="{B692D383-F678-754F-9D22-F19CFB04AEEE}" name="Column2" headerRowDxfId="91" dataDxfId="45" totalsRowDxfId="42"/>
    <tableColumn id="4" xr3:uid="{0CEBA993-4276-EE4E-B002-D1E296E3AB76}" name="Column3" headerRowDxfId="92" dataDxfId="48" totalsRowDxfId="41"/>
    <tableColumn id="5" xr3:uid="{CD392CF3-86CB-A042-A6F7-31C2E3907237}" name="IDCs ($)" headerRowDxfId="93" dataDxfId="144" totalsRowDxfId="40" dataCellStyle="Currency"/>
    <tableColumn id="6" xr3:uid="{298398B3-5263-534A-8484-A6AA35571C11}" name="Column4" headerRowDxfId="94" dataDxfId="143" totalsRowDxfId="39"/>
    <tableColumn id="7" xr3:uid="{3E36FAA7-25E3-1F4B-8802-7369CBD8E725}" name="Column5" headerRowDxfId="95" dataDxfId="142" totalsRowDxfId="38"/>
    <tableColumn id="8" xr3:uid="{986725B5-3CE5-574C-9E69-66B676CA249F}" name="Column6" headerRowDxfId="96" dataDxfId="141" totalsRowDxfId="37"/>
    <tableColumn id="9" xr3:uid="{696CA1FF-5FC7-6C47-AC5D-F815D5520736}" name="Column7" headerRowDxfId="97" dataDxfId="140" totalsRowDxfId="36"/>
    <tableColumn id="10" xr3:uid="{324DC0E3-94E0-0144-9CBB-961AE490C409}" name="Column8" headerRowDxfId="98" dataDxfId="139" totalsRowDxfId="35"/>
    <tableColumn id="11" xr3:uid="{978E870D-24E8-FF45-95D6-87D684EBD17E}" name="Column9" headerRowDxfId="99" dataDxfId="138" totalsRowDxfId="34"/>
    <tableColumn id="12" xr3:uid="{82D70121-DD1A-BC4C-AE44-E6A390888384}" name="Column10" headerRowDxfId="100" dataDxfId="137" totalsRowDxfId="33"/>
    <tableColumn id="13" xr3:uid="{58812BC5-2F63-ED44-A2E9-F33B14CD31E3}" name="Column11" headerRowDxfId="101" dataDxfId="136" totalsRowDxfId="32"/>
    <tableColumn id="14" xr3:uid="{504C9134-2840-B640-BAA7-9AA7AFA459CB}" name="Column12" headerRowDxfId="102" dataDxfId="135" totalsRowDxfId="31"/>
    <tableColumn id="15" xr3:uid="{C36FDB8C-9528-2048-8C40-E9E49FC5D3DE}" name="Column13" headerRowDxfId="103" dataDxfId="134" totalsRowDxfId="30"/>
    <tableColumn id="16" xr3:uid="{81433EAC-15A9-C54D-BA8F-D8640C85E9A2}" name="Column14" totalsRowFunction="sum" headerRowDxfId="104" dataDxfId="133" totalsRowDxfId="29"/>
    <tableColumn id="17" xr3:uid="{94132300-065B-9A4C-9838-296D807617AC}" name="Column15" totalsRowFunction="sum" headerRowDxfId="105" dataDxfId="132" totalsRowDxfId="28"/>
    <tableColumn id="18" xr3:uid="{DFBC862D-487B-A943-9236-9F3ACF58EF5D}" name="Column16" totalsRowFunction="sum" headerRowDxfId="106" dataDxfId="131" totalsRowDxfId="27"/>
    <tableColumn id="19" xr3:uid="{EE8CAA19-4531-2A44-9DBA-0D78E0C7702D}" name="Column17" totalsRowFunction="sum" headerRowDxfId="107" dataDxfId="130" totalsRowDxfId="26"/>
    <tableColumn id="20" xr3:uid="{9FE00C40-63E7-0F41-8419-CEA4F10E853E}" name="Column18" totalsRowFunction="count" headerRowDxfId="108" dataDxfId="129" totalsRowDxfId="25"/>
  </tableColumns>
  <tableStyleInfo name="TableStyleMedium16" showFirstColumn="0" showLastColumn="0" showRowStripes="1" showColumnStripes="0"/>
</table>
</file>

<file path=xl/theme/theme1.xml><?xml version="1.0" encoding="utf-8"?>
<a:theme xmlns:a="http://schemas.openxmlformats.org/drawingml/2006/main" name="MLLC Theme 2023">
  <a:themeElements>
    <a:clrScheme name="Metispire LLC 2023">
      <a:dk1>
        <a:srgbClr val="36454F"/>
      </a:dk1>
      <a:lt1>
        <a:srgbClr val="FAFAFA"/>
      </a:lt1>
      <a:dk2>
        <a:srgbClr val="36454F"/>
      </a:dk2>
      <a:lt2>
        <a:srgbClr val="EAEAEA"/>
      </a:lt2>
      <a:accent1>
        <a:srgbClr val="512A50"/>
      </a:accent1>
      <a:accent2>
        <a:srgbClr val="977F96"/>
      </a:accent2>
      <a:accent3>
        <a:srgbClr val="EDC73C"/>
      </a:accent3>
      <a:accent4>
        <a:srgbClr val="F6E293"/>
      </a:accent4>
      <a:accent5>
        <a:srgbClr val="2A512C"/>
      </a:accent5>
      <a:accent6>
        <a:srgbClr val="7F9780"/>
      </a:accent6>
      <a:hlink>
        <a:srgbClr val="2A512C"/>
      </a:hlink>
      <a:folHlink>
        <a:srgbClr val="7F97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MLLC Theme 2023" id="{4BD42957-57C3-5449-A726-F39FE66959AA}" vid="{FE0F648E-5FB5-BA4C-807E-B32FBC0862D4}"/>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73FC-923E-1243-8E53-E7F42A4A0B65}">
  <dimension ref="A1:B18"/>
  <sheetViews>
    <sheetView showGridLines="0" tabSelected="1" zoomScale="120" zoomScaleNormal="120" workbookViewId="0">
      <selection activeCell="C2" sqref="C2"/>
    </sheetView>
  </sheetViews>
  <sheetFormatPr baseColWidth="10" defaultRowHeight="15" x14ac:dyDescent="0.2"/>
  <cols>
    <col min="1" max="1" width="40.6640625" customWidth="1"/>
    <col min="2" max="2" width="147.1640625" style="2" customWidth="1"/>
  </cols>
  <sheetData>
    <row r="1" spans="1:2" x14ac:dyDescent="0.2">
      <c r="A1" s="6" t="s">
        <v>0</v>
      </c>
      <c r="B1" s="7"/>
    </row>
    <row r="2" spans="1:2" x14ac:dyDescent="0.2">
      <c r="A2" s="1"/>
    </row>
    <row r="3" spans="1:2" x14ac:dyDescent="0.2">
      <c r="A3" t="s">
        <v>17</v>
      </c>
    </row>
    <row r="4" spans="1:2" x14ac:dyDescent="0.2">
      <c r="A4" s="3"/>
    </row>
    <row r="5" spans="1:2" x14ac:dyDescent="0.2">
      <c r="A5" s="6" t="s">
        <v>68</v>
      </c>
      <c r="B5" s="7"/>
    </row>
    <row r="6" spans="1:2" ht="32" x14ac:dyDescent="0.2">
      <c r="A6" s="5" t="s">
        <v>77</v>
      </c>
      <c r="B6" s="4" t="s">
        <v>65</v>
      </c>
    </row>
    <row r="7" spans="1:2" ht="16" x14ac:dyDescent="0.2">
      <c r="A7" s="5" t="s">
        <v>76</v>
      </c>
      <c r="B7" s="2" t="s">
        <v>75</v>
      </c>
    </row>
    <row r="8" spans="1:2" ht="32" x14ac:dyDescent="0.2">
      <c r="A8" s="5" t="s">
        <v>78</v>
      </c>
      <c r="B8" s="2" t="s">
        <v>79</v>
      </c>
    </row>
    <row r="9" spans="1:2" ht="32" x14ac:dyDescent="0.2">
      <c r="A9" s="5" t="s">
        <v>80</v>
      </c>
      <c r="B9" s="2" t="s">
        <v>81</v>
      </c>
    </row>
    <row r="10" spans="1:2" ht="32" x14ac:dyDescent="0.2">
      <c r="A10" s="5" t="s">
        <v>83</v>
      </c>
      <c r="B10" s="2" t="s">
        <v>82</v>
      </c>
    </row>
    <row r="11" spans="1:2" ht="16" x14ac:dyDescent="0.2">
      <c r="A11" s="5" t="s">
        <v>85</v>
      </c>
      <c r="B11" s="2" t="s">
        <v>84</v>
      </c>
    </row>
    <row r="12" spans="1:2" ht="16" x14ac:dyDescent="0.2">
      <c r="A12" s="5" t="s">
        <v>87</v>
      </c>
      <c r="B12" s="2" t="s">
        <v>91</v>
      </c>
    </row>
    <row r="13" spans="1:2" ht="16" x14ac:dyDescent="0.2">
      <c r="A13" s="5" t="s">
        <v>69</v>
      </c>
      <c r="B13" s="2" t="s">
        <v>86</v>
      </c>
    </row>
    <row r="14" spans="1:2" ht="80" x14ac:dyDescent="0.2">
      <c r="A14" s="5" t="s">
        <v>70</v>
      </c>
      <c r="B14" s="2" t="s">
        <v>92</v>
      </c>
    </row>
    <row r="15" spans="1:2" ht="16" x14ac:dyDescent="0.2">
      <c r="A15" s="5" t="s">
        <v>71</v>
      </c>
      <c r="B15" s="2" t="s">
        <v>66</v>
      </c>
    </row>
    <row r="16" spans="1:2" ht="16" x14ac:dyDescent="0.2">
      <c r="A16" s="5" t="s">
        <v>72</v>
      </c>
      <c r="B16" s="2" t="s">
        <v>90</v>
      </c>
    </row>
    <row r="17" spans="1:2" ht="16" x14ac:dyDescent="0.2">
      <c r="A17" s="5" t="s">
        <v>73</v>
      </c>
      <c r="B17" s="2" t="s">
        <v>67</v>
      </c>
    </row>
    <row r="18" spans="1:2" x14ac:dyDescent="0.2">
      <c r="A18" s="5"/>
    </row>
  </sheetData>
  <sheetProtection algorithmName="SHA-512" hashValue="iQRJFMe5cNUzRsgY93yIIptgPGCeNVOiaD5T6tKfOKKKfDt92SqevziL1QX/WQa7vRJxgMcQodR9lLSspuyeTw==" saltValue="Xup4cZDBhXOZEy+E2zc8wg==" spinCount="100000"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987B-1805-4B80-BAC6-9BA950EEA74F}">
  <dimension ref="A1:U54"/>
  <sheetViews>
    <sheetView showGridLines="0" zoomScaleNormal="100" workbookViewId="0">
      <pane xSplit="6" ySplit="9" topLeftCell="G10" activePane="bottomRight" state="frozen"/>
      <selection pane="topRight" activeCell="G1" sqref="G1"/>
      <selection pane="bottomLeft" activeCell="A6" sqref="A6"/>
      <selection pane="bottomRight" activeCell="U39" sqref="U39"/>
    </sheetView>
  </sheetViews>
  <sheetFormatPr baseColWidth="10" defaultColWidth="8.83203125" defaultRowHeight="15" x14ac:dyDescent="0.2"/>
  <cols>
    <col min="1" max="1" width="3.33203125" style="11" customWidth="1"/>
    <col min="2" max="2" width="7.1640625" style="11" customWidth="1"/>
    <col min="3" max="3" width="10.5" style="12" customWidth="1"/>
    <col min="4" max="4" width="40.33203125" style="12" bestFit="1" customWidth="1"/>
    <col min="5" max="5" width="24.5" style="11" bestFit="1" customWidth="1"/>
    <col min="6" max="6" width="12.1640625" style="11" bestFit="1" customWidth="1"/>
    <col min="7" max="12" width="11.1640625" style="13" customWidth="1"/>
    <col min="13" max="14" width="11.5" style="13" customWidth="1"/>
    <col min="15" max="15" width="59.33203125" style="11" bestFit="1" customWidth="1"/>
    <col min="16" max="16" width="12.33203125" style="11" bestFit="1" customWidth="1"/>
    <col min="17" max="17" width="11.5" style="11" customWidth="1"/>
    <col min="18" max="18" width="16" style="11" bestFit="1" customWidth="1"/>
    <col min="19" max="19" width="12.5" style="11" customWidth="1"/>
    <col min="20" max="20" width="15.33203125" style="11" bestFit="1" customWidth="1"/>
    <col min="21" max="21" width="41" style="11" customWidth="1"/>
    <col min="22" max="16384" width="8.83203125" style="11"/>
  </cols>
  <sheetData>
    <row r="1" spans="1:21" x14ac:dyDescent="0.2">
      <c r="A1" s="10" t="s">
        <v>18</v>
      </c>
    </row>
    <row r="2" spans="1:21" x14ac:dyDescent="0.2">
      <c r="A2" s="10"/>
    </row>
    <row r="3" spans="1:21" x14ac:dyDescent="0.2">
      <c r="A3" s="24"/>
      <c r="B3" s="48" t="s">
        <v>51</v>
      </c>
      <c r="C3" s="49"/>
      <c r="D3" s="50">
        <v>125000</v>
      </c>
      <c r="E3" s="52"/>
    </row>
    <row r="4" spans="1:21" x14ac:dyDescent="0.2">
      <c r="A4" s="24"/>
      <c r="B4" s="48" t="s">
        <v>52</v>
      </c>
      <c r="C4" s="49"/>
      <c r="D4" s="51">
        <f>T53</f>
        <v>127428.5</v>
      </c>
      <c r="E4" s="53"/>
    </row>
    <row r="5" spans="1:21" x14ac:dyDescent="0.2">
      <c r="A5" s="24"/>
      <c r="B5" s="48" t="s">
        <v>61</v>
      </c>
      <c r="C5" s="49"/>
      <c r="D5" s="51">
        <f>D3-D4</f>
        <v>-2428.5</v>
      </c>
      <c r="E5" s="53"/>
    </row>
    <row r="7" spans="1:21" ht="99" x14ac:dyDescent="0.2">
      <c r="B7" s="11" t="s">
        <v>2</v>
      </c>
      <c r="C7" s="12" t="s">
        <v>3</v>
      </c>
      <c r="D7" s="12" t="s">
        <v>19</v>
      </c>
      <c r="E7" s="11" t="s">
        <v>4</v>
      </c>
      <c r="F7" s="14" t="s">
        <v>32</v>
      </c>
      <c r="G7" s="15" t="s">
        <v>45</v>
      </c>
      <c r="H7" s="15" t="s">
        <v>46</v>
      </c>
      <c r="I7" s="15" t="s">
        <v>37</v>
      </c>
      <c r="J7" s="15" t="s">
        <v>36</v>
      </c>
      <c r="K7" s="15" t="s">
        <v>38</v>
      </c>
      <c r="L7" s="15" t="s">
        <v>29</v>
      </c>
      <c r="M7" s="15" t="s">
        <v>30</v>
      </c>
      <c r="N7" s="15" t="s">
        <v>31</v>
      </c>
      <c r="O7" s="11" t="s">
        <v>20</v>
      </c>
      <c r="P7" s="11" t="s">
        <v>88</v>
      </c>
      <c r="Q7" s="11" t="s">
        <v>21</v>
      </c>
      <c r="R7" s="11" t="s">
        <v>22</v>
      </c>
      <c r="S7" s="11" t="s">
        <v>23</v>
      </c>
      <c r="T7" s="11" t="s">
        <v>47</v>
      </c>
      <c r="U7" s="11" t="s">
        <v>24</v>
      </c>
    </row>
    <row r="8" spans="1:21" x14ac:dyDescent="0.2">
      <c r="B8" s="16"/>
      <c r="C8" s="17"/>
      <c r="D8" s="17"/>
      <c r="E8" s="18"/>
      <c r="F8" s="16" t="s">
        <v>26</v>
      </c>
      <c r="G8" s="19" t="s">
        <v>27</v>
      </c>
      <c r="H8" s="19" t="s">
        <v>28</v>
      </c>
      <c r="I8" s="19" t="s">
        <v>48</v>
      </c>
      <c r="J8" s="20" t="s">
        <v>49</v>
      </c>
      <c r="K8" s="20" t="s">
        <v>50</v>
      </c>
      <c r="L8" s="20" t="s">
        <v>29</v>
      </c>
      <c r="M8" s="20" t="s">
        <v>29</v>
      </c>
      <c r="N8" s="20" t="s">
        <v>29</v>
      </c>
      <c r="O8" s="18"/>
      <c r="P8" s="18"/>
      <c r="Q8" s="18"/>
      <c r="R8" s="18"/>
      <c r="S8" s="21"/>
      <c r="T8" s="21"/>
      <c r="U8" s="18"/>
    </row>
    <row r="9" spans="1:21" x14ac:dyDescent="0.2">
      <c r="B9" s="16" t="s">
        <v>60</v>
      </c>
      <c r="C9" s="17"/>
      <c r="D9" s="17"/>
      <c r="E9" s="18"/>
      <c r="F9" s="16" t="s">
        <v>25</v>
      </c>
      <c r="G9" s="22">
        <v>150</v>
      </c>
      <c r="H9" s="22">
        <v>190</v>
      </c>
      <c r="I9" s="22">
        <v>250</v>
      </c>
      <c r="J9" s="22">
        <v>300</v>
      </c>
      <c r="K9" s="22">
        <v>320</v>
      </c>
      <c r="L9" s="22">
        <v>100</v>
      </c>
      <c r="M9" s="22">
        <v>100</v>
      </c>
      <c r="N9" s="22">
        <v>200</v>
      </c>
      <c r="O9" s="18"/>
      <c r="P9" s="18"/>
      <c r="Q9" s="18"/>
      <c r="R9" s="18"/>
      <c r="S9" s="21"/>
      <c r="T9" s="21"/>
      <c r="U9" s="18"/>
    </row>
    <row r="10" spans="1:21" x14ac:dyDescent="0.2">
      <c r="B10" s="11">
        <v>4</v>
      </c>
      <c r="C10" s="12" t="s">
        <v>5</v>
      </c>
      <c r="D10" s="11" t="s">
        <v>33</v>
      </c>
      <c r="E10" s="11" t="s">
        <v>6</v>
      </c>
      <c r="G10" s="23">
        <v>1</v>
      </c>
      <c r="H10" s="23">
        <v>1</v>
      </c>
      <c r="I10" s="23"/>
      <c r="J10" s="23">
        <v>16</v>
      </c>
      <c r="K10" s="23"/>
      <c r="L10" s="23"/>
      <c r="M10" s="23"/>
      <c r="N10" s="23"/>
      <c r="O10" s="11" t="s">
        <v>39</v>
      </c>
      <c r="P10" s="11">
        <v>1.3</v>
      </c>
      <c r="Q10" s="27">
        <f>SUM(Table1[[#This Row],[Project Manager]:[TBD3]])</f>
        <v>18</v>
      </c>
      <c r="R10" s="27">
        <f>Table1[[#This Row],[Est. hours]]*Table1[[#This Row],[Contingency]]</f>
        <v>23.400000000000002</v>
      </c>
      <c r="S10" s="9">
        <f>(G$9*Table1[[#This Row],[Project Manager]])+(H$9*Table1[[#This Row],[Project Coordinator]])+(I$9*Table1[[#This Row],[Sponsor]])+(J$9*Table1[[#This Row],[Strategist]])+(K$9*Table1[[#This Row],[Support Strategist]])+(L$9*Table1[[#This Row],[TBD]])+(M$9*Table1[[#This Row],[TBD2]])+(N$9*Table1[[#This Row],[TBD3]])</f>
        <v>5140</v>
      </c>
      <c r="T10" s="9">
        <f>Table1[[#This Row],[Est. costs]]*Table1[[#This Row],[Contingency]]</f>
        <v>6682</v>
      </c>
    </row>
    <row r="11" spans="1:21" x14ac:dyDescent="0.2">
      <c r="B11" s="11">
        <v>4</v>
      </c>
      <c r="C11" s="12" t="s">
        <v>7</v>
      </c>
      <c r="D11" s="11" t="s">
        <v>33</v>
      </c>
      <c r="E11" s="11" t="s">
        <v>8</v>
      </c>
      <c r="G11" s="23">
        <v>1</v>
      </c>
      <c r="H11" s="23">
        <v>1</v>
      </c>
      <c r="I11" s="23">
        <v>1.5</v>
      </c>
      <c r="J11" s="23"/>
      <c r="K11" s="23">
        <v>1.5</v>
      </c>
      <c r="L11" s="23"/>
      <c r="M11" s="23"/>
      <c r="N11" s="23"/>
      <c r="O11" s="11" t="s">
        <v>42</v>
      </c>
      <c r="P11" s="11">
        <v>1.1000000000000001</v>
      </c>
      <c r="Q11" s="27">
        <f>SUM(Table1[[#This Row],[Project Manager]:[TBD3]])</f>
        <v>5</v>
      </c>
      <c r="R11" s="27">
        <f>Table1[[#This Row],[Est. hours]]*Table1[[#This Row],[Contingency]]</f>
        <v>5.5</v>
      </c>
      <c r="S11" s="9">
        <f>(G$9*Table1[[#This Row],[Project Manager]])+(H$9*Table1[[#This Row],[Project Coordinator]])+(I$9*Table1[[#This Row],[Sponsor]])+(J$9*Table1[[#This Row],[Strategist]])+(K$9*Table1[[#This Row],[Support Strategist]])+(L$9*Table1[[#This Row],[TBD]])+(M$9*Table1[[#This Row],[TBD2]])+(N$9*Table1[[#This Row],[TBD3]])</f>
        <v>1195</v>
      </c>
      <c r="T11" s="9">
        <f>Table1[[#This Row],[Est. costs]]*Table1[[#This Row],[Contingency]]</f>
        <v>1314.5</v>
      </c>
    </row>
    <row r="12" spans="1:21" x14ac:dyDescent="0.2">
      <c r="B12" s="11">
        <v>4</v>
      </c>
      <c r="C12" s="12" t="s">
        <v>9</v>
      </c>
      <c r="D12" s="11" t="s">
        <v>34</v>
      </c>
      <c r="E12" s="11" t="s">
        <v>10</v>
      </c>
      <c r="G12" s="23">
        <v>1</v>
      </c>
      <c r="H12" s="23">
        <v>1</v>
      </c>
      <c r="I12" s="23"/>
      <c r="J12" s="23">
        <v>8</v>
      </c>
      <c r="K12" s="23"/>
      <c r="L12" s="23"/>
      <c r="M12" s="23"/>
      <c r="N12" s="23"/>
      <c r="O12" s="11" t="s">
        <v>40</v>
      </c>
      <c r="P12" s="11">
        <v>1.2</v>
      </c>
      <c r="Q12" s="27">
        <f>SUM(Table1[[#This Row],[Project Manager]:[TBD3]])</f>
        <v>10</v>
      </c>
      <c r="R12" s="27">
        <f>Table1[[#This Row],[Est. hours]]*Table1[[#This Row],[Contingency]]</f>
        <v>12</v>
      </c>
      <c r="S12" s="9">
        <f>(G$9*Table1[[#This Row],[Project Manager]])+(H$9*Table1[[#This Row],[Project Coordinator]])+(I$9*Table1[[#This Row],[Sponsor]])+(J$9*Table1[[#This Row],[Strategist]])+(K$9*Table1[[#This Row],[Support Strategist]])+(L$9*Table1[[#This Row],[TBD]])+(M$9*Table1[[#This Row],[TBD2]])+(N$9*Table1[[#This Row],[TBD3]])</f>
        <v>2740</v>
      </c>
      <c r="T12" s="9">
        <f>Table1[[#This Row],[Est. costs]]*Table1[[#This Row],[Contingency]]</f>
        <v>3288</v>
      </c>
    </row>
    <row r="13" spans="1:21" x14ac:dyDescent="0.2">
      <c r="B13" s="11">
        <v>4</v>
      </c>
      <c r="C13" s="12" t="s">
        <v>11</v>
      </c>
      <c r="D13" s="11" t="s">
        <v>34</v>
      </c>
      <c r="E13" s="11" t="s">
        <v>12</v>
      </c>
      <c r="G13" s="23">
        <v>1</v>
      </c>
      <c r="H13" s="23">
        <v>1</v>
      </c>
      <c r="I13" s="23">
        <v>0.5</v>
      </c>
      <c r="J13" s="23"/>
      <c r="K13" s="23">
        <v>0.5</v>
      </c>
      <c r="L13" s="23"/>
      <c r="M13" s="23"/>
      <c r="N13" s="23"/>
      <c r="O13" s="11" t="s">
        <v>43</v>
      </c>
      <c r="P13" s="11">
        <v>1.1000000000000001</v>
      </c>
      <c r="Q13" s="27">
        <f>SUM(Table1[[#This Row],[Project Manager]:[TBD3]])</f>
        <v>3</v>
      </c>
      <c r="R13" s="27">
        <f>Table1[[#This Row],[Est. hours]]*Table1[[#This Row],[Contingency]]</f>
        <v>3.3000000000000003</v>
      </c>
      <c r="S13" s="9">
        <f>(G$9*Table1[[#This Row],[Project Manager]])+(H$9*Table1[[#This Row],[Project Coordinator]])+(I$9*Table1[[#This Row],[Sponsor]])+(J$9*Table1[[#This Row],[Strategist]])+(K$9*Table1[[#This Row],[Support Strategist]])+(L$9*Table1[[#This Row],[TBD]])+(M$9*Table1[[#This Row],[TBD2]])+(N$9*Table1[[#This Row],[TBD3]])</f>
        <v>625</v>
      </c>
      <c r="T13" s="9">
        <f>Table1[[#This Row],[Est. costs]]*Table1[[#This Row],[Contingency]]</f>
        <v>687.5</v>
      </c>
    </row>
    <row r="14" spans="1:21" x14ac:dyDescent="0.2">
      <c r="B14" s="11">
        <v>4</v>
      </c>
      <c r="C14" s="12" t="s">
        <v>13</v>
      </c>
      <c r="D14" s="11" t="s">
        <v>35</v>
      </c>
      <c r="E14" s="11" t="s">
        <v>14</v>
      </c>
      <c r="G14" s="23">
        <v>1</v>
      </c>
      <c r="H14" s="23">
        <v>1</v>
      </c>
      <c r="I14" s="23"/>
      <c r="J14" s="23">
        <v>16</v>
      </c>
      <c r="K14" s="23"/>
      <c r="L14" s="23"/>
      <c r="M14" s="23"/>
      <c r="N14" s="23"/>
      <c r="O14" s="11" t="s">
        <v>41</v>
      </c>
      <c r="P14" s="11">
        <v>1.3</v>
      </c>
      <c r="Q14" s="27">
        <f>SUM(Table1[[#This Row],[Project Manager]:[TBD3]])</f>
        <v>18</v>
      </c>
      <c r="R14" s="27">
        <f>Table1[[#This Row],[Est. hours]]*Table1[[#This Row],[Contingency]]</f>
        <v>23.400000000000002</v>
      </c>
      <c r="S14" s="9">
        <f>(G$9*Table1[[#This Row],[Project Manager]])+(H$9*Table1[[#This Row],[Project Coordinator]])+(I$9*Table1[[#This Row],[Sponsor]])+(J$9*Table1[[#This Row],[Strategist]])+(K$9*Table1[[#This Row],[Support Strategist]])+(L$9*Table1[[#This Row],[TBD]])+(M$9*Table1[[#This Row],[TBD2]])+(N$9*Table1[[#This Row],[TBD3]])</f>
        <v>5140</v>
      </c>
      <c r="T14" s="9">
        <f>Table1[[#This Row],[Est. costs]]*Table1[[#This Row],[Contingency]]</f>
        <v>6682</v>
      </c>
    </row>
    <row r="15" spans="1:21" x14ac:dyDescent="0.2">
      <c r="B15" s="11">
        <v>4</v>
      </c>
      <c r="C15" s="12" t="s">
        <v>15</v>
      </c>
      <c r="D15" s="11" t="s">
        <v>35</v>
      </c>
      <c r="E15" s="11" t="s">
        <v>16</v>
      </c>
      <c r="G15" s="23">
        <v>1</v>
      </c>
      <c r="H15" s="23">
        <v>1</v>
      </c>
      <c r="I15" s="23">
        <v>1.5</v>
      </c>
      <c r="J15" s="23"/>
      <c r="K15" s="23">
        <v>1.5</v>
      </c>
      <c r="L15" s="23"/>
      <c r="M15" s="23"/>
      <c r="N15" s="23"/>
      <c r="O15" s="11" t="s">
        <v>44</v>
      </c>
      <c r="P15" s="11">
        <v>1.1000000000000001</v>
      </c>
      <c r="Q15" s="27">
        <f>SUM(Table1[[#This Row],[Project Manager]:[TBD3]])</f>
        <v>5</v>
      </c>
      <c r="R15" s="27">
        <f>Table1[[#This Row],[Est. hours]]*Table1[[#This Row],[Contingency]]</f>
        <v>5.5</v>
      </c>
      <c r="S15" s="9">
        <f>(G$9*Table1[[#This Row],[Project Manager]])+(H$9*Table1[[#This Row],[Project Coordinator]])+(I$9*Table1[[#This Row],[Sponsor]])+(J$9*Table1[[#This Row],[Strategist]])+(K$9*Table1[[#This Row],[Support Strategist]])+(L$9*Table1[[#This Row],[TBD]])+(M$9*Table1[[#This Row],[TBD2]])+(N$9*Table1[[#This Row],[TBD3]])</f>
        <v>1195</v>
      </c>
      <c r="T15" s="9">
        <f>Table1[[#This Row],[Est. costs]]*Table1[[#This Row],[Contingency]]</f>
        <v>1314.5</v>
      </c>
    </row>
    <row r="16" spans="1:21" x14ac:dyDescent="0.2">
      <c r="B16" s="11">
        <v>4</v>
      </c>
      <c r="C16" s="12" t="s">
        <v>1</v>
      </c>
      <c r="D16" s="11"/>
      <c r="G16" s="23"/>
      <c r="H16" s="23"/>
      <c r="I16" s="23"/>
      <c r="J16" s="23"/>
      <c r="K16" s="23"/>
      <c r="L16" s="23"/>
      <c r="M16" s="23"/>
      <c r="N16" s="23"/>
      <c r="Q16" s="27">
        <f>SUM(Table1[[#This Row],[Project Manager]:[TBD3]])</f>
        <v>0</v>
      </c>
      <c r="R16" s="27">
        <f>Table1[[#This Row],[Est. hours]]*Table1[[#This Row],[Contingency]]</f>
        <v>0</v>
      </c>
      <c r="S16" s="9">
        <f>(G$9*Table1[[#This Row],[Project Manager]])+(H$9*Table1[[#This Row],[Project Coordinator]])+(I$9*Table1[[#This Row],[Sponsor]])+(J$9*Table1[[#This Row],[Strategist]])+(K$9*Table1[[#This Row],[Support Strategist]])+(L$9*Table1[[#This Row],[TBD]])+(M$9*Table1[[#This Row],[TBD2]])+(N$9*Table1[[#This Row],[TBD3]])</f>
        <v>0</v>
      </c>
      <c r="T16" s="9">
        <f>Table1[[#This Row],[Est. costs]]*Table1[[#This Row],[Contingency]]</f>
        <v>0</v>
      </c>
    </row>
    <row r="17" spans="7:20" x14ac:dyDescent="0.2">
      <c r="G17" s="23"/>
      <c r="H17" s="23"/>
      <c r="I17" s="23"/>
      <c r="J17" s="23"/>
      <c r="K17" s="23"/>
      <c r="L17" s="23"/>
      <c r="M17" s="23"/>
      <c r="N17" s="23"/>
      <c r="Q17" s="27">
        <f>SUM(Table1[[#This Row],[Project Manager]:[TBD3]])</f>
        <v>0</v>
      </c>
      <c r="R17" s="27">
        <f>Table1[[#This Row],[Est. hours]]*Table1[[#This Row],[Contingency]]</f>
        <v>0</v>
      </c>
      <c r="S17" s="9">
        <f>(G$9*Table1[[#This Row],[Project Manager]])+(H$9*Table1[[#This Row],[Project Coordinator]])+(I$9*Table1[[#This Row],[Sponsor]])+(J$9*Table1[[#This Row],[Strategist]])+(K$9*Table1[[#This Row],[Support Strategist]])+(L$9*Table1[[#This Row],[TBD]])+(M$9*Table1[[#This Row],[TBD2]])+(N$9*Table1[[#This Row],[TBD3]])</f>
        <v>0</v>
      </c>
      <c r="T17" s="9">
        <f>Table1[[#This Row],[Est. costs]]*Table1[[#This Row],[Contingency]]</f>
        <v>0</v>
      </c>
    </row>
    <row r="18" spans="7:20" x14ac:dyDescent="0.2">
      <c r="G18" s="23"/>
      <c r="H18" s="23"/>
      <c r="I18" s="23"/>
      <c r="J18" s="23"/>
      <c r="K18" s="23"/>
      <c r="L18" s="23"/>
      <c r="M18" s="23"/>
      <c r="N18" s="23"/>
      <c r="Q18" s="27">
        <f>SUM(Table1[[#This Row],[Project Manager]:[TBD3]])</f>
        <v>0</v>
      </c>
      <c r="R18" s="27">
        <f>Table1[[#This Row],[Est. hours]]*Table1[[#This Row],[Contingency]]</f>
        <v>0</v>
      </c>
      <c r="S18" s="9">
        <f>(G$9*Table1[[#This Row],[Project Manager]])+(H$9*Table1[[#This Row],[Project Coordinator]])+(I$9*Table1[[#This Row],[Sponsor]])+(J$9*Table1[[#This Row],[Strategist]])+(K$9*Table1[[#This Row],[Support Strategist]])+(L$9*Table1[[#This Row],[TBD]])+(M$9*Table1[[#This Row],[TBD2]])+(N$9*Table1[[#This Row],[TBD3]])</f>
        <v>0</v>
      </c>
      <c r="T18" s="9">
        <f>Table1[[#This Row],[Est. costs]]*Table1[[#This Row],[Contingency]]</f>
        <v>0</v>
      </c>
    </row>
    <row r="19" spans="7:20" x14ac:dyDescent="0.2">
      <c r="G19" s="23"/>
      <c r="H19" s="23"/>
      <c r="I19" s="23"/>
      <c r="J19" s="23"/>
      <c r="K19" s="23"/>
      <c r="L19" s="23"/>
      <c r="M19" s="23"/>
      <c r="N19" s="23"/>
      <c r="Q19" s="27">
        <f>SUM(Table1[[#This Row],[Project Manager]:[TBD3]])</f>
        <v>0</v>
      </c>
      <c r="R19" s="27">
        <f>Table1[[#This Row],[Est. hours]]*Table1[[#This Row],[Contingency]]</f>
        <v>0</v>
      </c>
      <c r="S19" s="9">
        <f>(G$9*Table1[[#This Row],[Project Manager]])+(H$9*Table1[[#This Row],[Project Coordinator]])+(I$9*Table1[[#This Row],[Sponsor]])+(J$9*Table1[[#This Row],[Strategist]])+(K$9*Table1[[#This Row],[Support Strategist]])+(L$9*Table1[[#This Row],[TBD]])+(M$9*Table1[[#This Row],[TBD2]])+(N$9*Table1[[#This Row],[TBD3]])</f>
        <v>0</v>
      </c>
      <c r="T19" s="9">
        <f>Table1[[#This Row],[Est. costs]]*Table1[[#This Row],[Contingency]]</f>
        <v>0</v>
      </c>
    </row>
    <row r="20" spans="7:20" x14ac:dyDescent="0.2">
      <c r="G20" s="23"/>
      <c r="H20" s="23"/>
      <c r="I20" s="23"/>
      <c r="J20" s="23"/>
      <c r="K20" s="23"/>
      <c r="L20" s="23"/>
      <c r="M20" s="23"/>
      <c r="N20" s="23"/>
      <c r="Q20" s="27">
        <f>SUM(Table1[[#This Row],[Project Manager]:[TBD3]])</f>
        <v>0</v>
      </c>
      <c r="R20" s="27">
        <f>Table1[[#This Row],[Est. hours]]*Table1[[#This Row],[Contingency]]</f>
        <v>0</v>
      </c>
      <c r="S20" s="9">
        <f>(G$9*Table1[[#This Row],[Project Manager]])+(H$9*Table1[[#This Row],[Project Coordinator]])+(I$9*Table1[[#This Row],[Sponsor]])+(J$9*Table1[[#This Row],[Strategist]])+(K$9*Table1[[#This Row],[Support Strategist]])+(L$9*Table1[[#This Row],[TBD]])+(M$9*Table1[[#This Row],[TBD2]])+(N$9*Table1[[#This Row],[TBD3]])</f>
        <v>0</v>
      </c>
      <c r="T20" s="9">
        <f>Table1[[#This Row],[Est. costs]]*Table1[[#This Row],[Contingency]]</f>
        <v>0</v>
      </c>
    </row>
    <row r="21" spans="7:20" x14ac:dyDescent="0.2">
      <c r="G21" s="23"/>
      <c r="H21" s="23"/>
      <c r="I21" s="23"/>
      <c r="J21" s="23"/>
      <c r="K21" s="23"/>
      <c r="L21" s="23"/>
      <c r="M21" s="23"/>
      <c r="N21" s="23"/>
      <c r="Q21" s="27">
        <f>SUM(Table1[[#This Row],[Project Manager]:[TBD3]])</f>
        <v>0</v>
      </c>
      <c r="R21" s="27">
        <f>Table1[[#This Row],[Est. hours]]*Table1[[#This Row],[Contingency]]</f>
        <v>0</v>
      </c>
      <c r="S21" s="9">
        <f>(G$9*Table1[[#This Row],[Project Manager]])+(H$9*Table1[[#This Row],[Project Coordinator]])+(I$9*Table1[[#This Row],[Sponsor]])+(J$9*Table1[[#This Row],[Strategist]])+(K$9*Table1[[#This Row],[Support Strategist]])+(L$9*Table1[[#This Row],[TBD]])+(M$9*Table1[[#This Row],[TBD2]])+(N$9*Table1[[#This Row],[TBD3]])</f>
        <v>0</v>
      </c>
      <c r="T21" s="9">
        <f>Table1[[#This Row],[Est. costs]]*Table1[[#This Row],[Contingency]]</f>
        <v>0</v>
      </c>
    </row>
    <row r="22" spans="7:20" x14ac:dyDescent="0.2">
      <c r="G22" s="23"/>
      <c r="H22" s="23"/>
      <c r="I22" s="23"/>
      <c r="J22" s="23"/>
      <c r="K22" s="23"/>
      <c r="L22" s="23"/>
      <c r="M22" s="23"/>
      <c r="N22" s="23"/>
      <c r="Q22" s="27">
        <f>SUM(Table1[[#This Row],[Project Manager]:[TBD3]])</f>
        <v>0</v>
      </c>
      <c r="R22" s="27">
        <f>Table1[[#This Row],[Est. hours]]*Table1[[#This Row],[Contingency]]</f>
        <v>0</v>
      </c>
      <c r="S22" s="9">
        <f>(G$9*Table1[[#This Row],[Project Manager]])+(H$9*Table1[[#This Row],[Project Coordinator]])+(I$9*Table1[[#This Row],[Sponsor]])+(J$9*Table1[[#This Row],[Strategist]])+(K$9*Table1[[#This Row],[Support Strategist]])+(L$9*Table1[[#This Row],[TBD]])+(M$9*Table1[[#This Row],[TBD2]])+(N$9*Table1[[#This Row],[TBD3]])</f>
        <v>0</v>
      </c>
      <c r="T22" s="9">
        <f>Table1[[#This Row],[Est. costs]]*Table1[[#This Row],[Contingency]]</f>
        <v>0</v>
      </c>
    </row>
    <row r="23" spans="7:20" x14ac:dyDescent="0.2">
      <c r="G23" s="23"/>
      <c r="H23" s="23"/>
      <c r="I23" s="23"/>
      <c r="J23" s="23"/>
      <c r="K23" s="23"/>
      <c r="L23" s="23"/>
      <c r="M23" s="23"/>
      <c r="N23" s="23"/>
      <c r="Q23" s="27">
        <f>SUM(Table1[[#This Row],[Project Manager]:[TBD3]])</f>
        <v>0</v>
      </c>
      <c r="R23" s="27">
        <f>Table1[[#This Row],[Est. hours]]*Table1[[#This Row],[Contingency]]</f>
        <v>0</v>
      </c>
      <c r="S23" s="9">
        <f>(G$9*Table1[[#This Row],[Project Manager]])+(H$9*Table1[[#This Row],[Project Coordinator]])+(I$9*Table1[[#This Row],[Sponsor]])+(J$9*Table1[[#This Row],[Strategist]])+(K$9*Table1[[#This Row],[Support Strategist]])+(L$9*Table1[[#This Row],[TBD]])+(M$9*Table1[[#This Row],[TBD2]])+(N$9*Table1[[#This Row],[TBD3]])</f>
        <v>0</v>
      </c>
      <c r="T23" s="9">
        <f>Table1[[#This Row],[Est. costs]]*Table1[[#This Row],[Contingency]]</f>
        <v>0</v>
      </c>
    </row>
    <row r="24" spans="7:20" x14ac:dyDescent="0.2">
      <c r="G24" s="23"/>
      <c r="H24" s="23"/>
      <c r="I24" s="23"/>
      <c r="J24" s="23"/>
      <c r="K24" s="23"/>
      <c r="L24" s="23"/>
      <c r="M24" s="23"/>
      <c r="N24" s="23"/>
      <c r="Q24" s="27">
        <f>SUM(Table1[[#This Row],[Project Manager]:[TBD3]])</f>
        <v>0</v>
      </c>
      <c r="R24" s="27">
        <f>Table1[[#This Row],[Est. hours]]*Table1[[#This Row],[Contingency]]</f>
        <v>0</v>
      </c>
      <c r="S24" s="9">
        <f>(G$9*Table1[[#This Row],[Project Manager]])+(H$9*Table1[[#This Row],[Project Coordinator]])+(I$9*Table1[[#This Row],[Sponsor]])+(J$9*Table1[[#This Row],[Strategist]])+(K$9*Table1[[#This Row],[Support Strategist]])+(L$9*Table1[[#This Row],[TBD]])+(M$9*Table1[[#This Row],[TBD2]])+(N$9*Table1[[#This Row],[TBD3]])</f>
        <v>0</v>
      </c>
      <c r="T24" s="9">
        <f>Table1[[#This Row],[Est. costs]]*Table1[[#This Row],[Contingency]]</f>
        <v>0</v>
      </c>
    </row>
    <row r="25" spans="7:20" x14ac:dyDescent="0.2">
      <c r="G25" s="23"/>
      <c r="H25" s="23"/>
      <c r="I25" s="23"/>
      <c r="J25" s="23"/>
      <c r="K25" s="23"/>
      <c r="L25" s="23"/>
      <c r="M25" s="23"/>
      <c r="N25" s="23"/>
      <c r="Q25" s="27">
        <f>SUM(Table1[[#This Row],[Project Manager]:[TBD3]])</f>
        <v>0</v>
      </c>
      <c r="R25" s="27">
        <f>Table1[[#This Row],[Est. hours]]*Table1[[#This Row],[Contingency]]</f>
        <v>0</v>
      </c>
      <c r="S25" s="9">
        <f>(G$9*Table1[[#This Row],[Project Manager]])+(H$9*Table1[[#This Row],[Project Coordinator]])+(I$9*Table1[[#This Row],[Sponsor]])+(J$9*Table1[[#This Row],[Strategist]])+(K$9*Table1[[#This Row],[Support Strategist]])+(L$9*Table1[[#This Row],[TBD]])+(M$9*Table1[[#This Row],[TBD2]])+(N$9*Table1[[#This Row],[TBD3]])</f>
        <v>0</v>
      </c>
      <c r="T25" s="9">
        <f>Table1[[#This Row],[Est. costs]]*Table1[[#This Row],[Contingency]]</f>
        <v>0</v>
      </c>
    </row>
    <row r="26" spans="7:20" x14ac:dyDescent="0.2">
      <c r="G26" s="23"/>
      <c r="H26" s="23"/>
      <c r="I26" s="23"/>
      <c r="J26" s="23"/>
      <c r="K26" s="23"/>
      <c r="L26" s="23"/>
      <c r="M26" s="23"/>
      <c r="N26" s="23"/>
      <c r="Q26" s="27">
        <f>SUM(Table1[[#This Row],[Project Manager]:[TBD3]])</f>
        <v>0</v>
      </c>
      <c r="R26" s="27">
        <f>Table1[[#This Row],[Est. hours]]*Table1[[#This Row],[Contingency]]</f>
        <v>0</v>
      </c>
      <c r="S26" s="9">
        <f>(G$9*Table1[[#This Row],[Project Manager]])+(H$9*Table1[[#This Row],[Project Coordinator]])+(I$9*Table1[[#This Row],[Sponsor]])+(J$9*Table1[[#This Row],[Strategist]])+(K$9*Table1[[#This Row],[Support Strategist]])+(L$9*Table1[[#This Row],[TBD]])+(M$9*Table1[[#This Row],[TBD2]])+(N$9*Table1[[#This Row],[TBD3]])</f>
        <v>0</v>
      </c>
      <c r="T26" s="9">
        <f>Table1[[#This Row],[Est. costs]]*Table1[[#This Row],[Contingency]]</f>
        <v>0</v>
      </c>
    </row>
    <row r="27" spans="7:20" x14ac:dyDescent="0.2">
      <c r="G27" s="23"/>
      <c r="H27" s="23"/>
      <c r="I27" s="23"/>
      <c r="J27" s="23"/>
      <c r="K27" s="23"/>
      <c r="L27" s="23"/>
      <c r="M27" s="23"/>
      <c r="N27" s="23"/>
      <c r="Q27" s="27">
        <f>SUM(Table1[[#This Row],[Project Manager]:[TBD3]])</f>
        <v>0</v>
      </c>
      <c r="R27" s="27">
        <f>Table1[[#This Row],[Est. hours]]*Table1[[#This Row],[Contingency]]</f>
        <v>0</v>
      </c>
      <c r="S27" s="9">
        <f>(G$9*Table1[[#This Row],[Project Manager]])+(H$9*Table1[[#This Row],[Project Coordinator]])+(I$9*Table1[[#This Row],[Sponsor]])+(J$9*Table1[[#This Row],[Strategist]])+(K$9*Table1[[#This Row],[Support Strategist]])+(L$9*Table1[[#This Row],[TBD]])+(M$9*Table1[[#This Row],[TBD2]])+(N$9*Table1[[#This Row],[TBD3]])</f>
        <v>0</v>
      </c>
      <c r="T27" s="9">
        <f>Table1[[#This Row],[Est. costs]]*Table1[[#This Row],[Contingency]]</f>
        <v>0</v>
      </c>
    </row>
    <row r="28" spans="7:20" x14ac:dyDescent="0.2">
      <c r="G28" s="23"/>
      <c r="H28" s="23"/>
      <c r="I28" s="23"/>
      <c r="J28" s="23"/>
      <c r="K28" s="23"/>
      <c r="L28" s="23"/>
      <c r="M28" s="23"/>
      <c r="N28" s="23"/>
      <c r="Q28" s="27">
        <f>SUM(Table1[[#This Row],[Project Manager]:[TBD3]])</f>
        <v>0</v>
      </c>
      <c r="R28" s="27">
        <f>Table1[[#This Row],[Est. hours]]*Table1[[#This Row],[Contingency]]</f>
        <v>0</v>
      </c>
      <c r="S28" s="9">
        <f>(G$9*Table1[[#This Row],[Project Manager]])+(H$9*Table1[[#This Row],[Project Coordinator]])+(I$9*Table1[[#This Row],[Sponsor]])+(J$9*Table1[[#This Row],[Strategist]])+(K$9*Table1[[#This Row],[Support Strategist]])+(L$9*Table1[[#This Row],[TBD]])+(M$9*Table1[[#This Row],[TBD2]])+(N$9*Table1[[#This Row],[TBD3]])</f>
        <v>0</v>
      </c>
      <c r="T28" s="9">
        <f>Table1[[#This Row],[Est. costs]]*Table1[[#This Row],[Contingency]]</f>
        <v>0</v>
      </c>
    </row>
    <row r="29" spans="7:20" x14ac:dyDescent="0.2">
      <c r="G29" s="23"/>
      <c r="H29" s="23"/>
      <c r="I29" s="23"/>
      <c r="J29" s="23"/>
      <c r="K29" s="23"/>
      <c r="L29" s="23"/>
      <c r="M29" s="23"/>
      <c r="N29" s="23"/>
      <c r="Q29" s="27">
        <f>SUM(Table1[[#This Row],[Project Manager]:[TBD3]])</f>
        <v>0</v>
      </c>
      <c r="R29" s="27">
        <f>Table1[[#This Row],[Est. hours]]*Table1[[#This Row],[Contingency]]</f>
        <v>0</v>
      </c>
      <c r="S29" s="9">
        <f>(G$9*Table1[[#This Row],[Project Manager]])+(H$9*Table1[[#This Row],[Project Coordinator]])+(I$9*Table1[[#This Row],[Sponsor]])+(J$9*Table1[[#This Row],[Strategist]])+(K$9*Table1[[#This Row],[Support Strategist]])+(L$9*Table1[[#This Row],[TBD]])+(M$9*Table1[[#This Row],[TBD2]])+(N$9*Table1[[#This Row],[TBD3]])</f>
        <v>0</v>
      </c>
      <c r="T29" s="9">
        <f>Table1[[#This Row],[Est. costs]]*Table1[[#This Row],[Contingency]]</f>
        <v>0</v>
      </c>
    </row>
    <row r="30" spans="7:20" x14ac:dyDescent="0.2">
      <c r="G30" s="23"/>
      <c r="H30" s="23"/>
      <c r="I30" s="23"/>
      <c r="J30" s="23"/>
      <c r="K30" s="23"/>
      <c r="L30" s="23"/>
      <c r="M30" s="23"/>
      <c r="N30" s="23"/>
      <c r="Q30" s="27">
        <f>SUM(Table1[[#This Row],[Project Manager]:[TBD3]])</f>
        <v>0</v>
      </c>
      <c r="R30" s="27">
        <f>Table1[[#This Row],[Est. hours]]*Table1[[#This Row],[Contingency]]</f>
        <v>0</v>
      </c>
      <c r="S30" s="9">
        <f>(G$9*Table1[[#This Row],[Project Manager]])+(H$9*Table1[[#This Row],[Project Coordinator]])+(I$9*Table1[[#This Row],[Sponsor]])+(J$9*Table1[[#This Row],[Strategist]])+(K$9*Table1[[#This Row],[Support Strategist]])+(L$9*Table1[[#This Row],[TBD]])+(M$9*Table1[[#This Row],[TBD2]])+(N$9*Table1[[#This Row],[TBD3]])</f>
        <v>0</v>
      </c>
      <c r="T30" s="9">
        <f>Table1[[#This Row],[Est. costs]]*Table1[[#This Row],[Contingency]]</f>
        <v>0</v>
      </c>
    </row>
    <row r="31" spans="7:20" x14ac:dyDescent="0.2">
      <c r="G31" s="23"/>
      <c r="H31" s="23"/>
      <c r="I31" s="23"/>
      <c r="J31" s="23"/>
      <c r="K31" s="23"/>
      <c r="L31" s="23"/>
      <c r="M31" s="23"/>
      <c r="N31" s="23"/>
      <c r="Q31" s="27">
        <f>SUM(Table1[[#This Row],[Project Manager]:[TBD3]])</f>
        <v>0</v>
      </c>
      <c r="R31" s="27">
        <f>Table1[[#This Row],[Est. hours]]*Table1[[#This Row],[Contingency]]</f>
        <v>0</v>
      </c>
      <c r="S31" s="9">
        <f>(G$9*Table1[[#This Row],[Project Manager]])+(H$9*Table1[[#This Row],[Project Coordinator]])+(I$9*Table1[[#This Row],[Sponsor]])+(J$9*Table1[[#This Row],[Strategist]])+(K$9*Table1[[#This Row],[Support Strategist]])+(L$9*Table1[[#This Row],[TBD]])+(M$9*Table1[[#This Row],[TBD2]])+(N$9*Table1[[#This Row],[TBD3]])</f>
        <v>0</v>
      </c>
      <c r="T31" s="9">
        <f>Table1[[#This Row],[Est. costs]]*Table1[[#This Row],[Contingency]]</f>
        <v>0</v>
      </c>
    </row>
    <row r="32" spans="7:20" x14ac:dyDescent="0.2">
      <c r="G32" s="23"/>
      <c r="H32" s="23"/>
      <c r="I32" s="23"/>
      <c r="J32" s="23"/>
      <c r="K32" s="23"/>
      <c r="L32" s="23"/>
      <c r="M32" s="23"/>
      <c r="N32" s="23"/>
      <c r="Q32" s="27">
        <f>SUM(Table1[[#This Row],[Project Manager]:[TBD3]])</f>
        <v>0</v>
      </c>
      <c r="R32" s="27">
        <f>Table1[[#This Row],[Est. hours]]*Table1[[#This Row],[Contingency]]</f>
        <v>0</v>
      </c>
      <c r="S32" s="9">
        <f>(G$9*Table1[[#This Row],[Project Manager]])+(H$9*Table1[[#This Row],[Project Coordinator]])+(I$9*Table1[[#This Row],[Sponsor]])+(J$9*Table1[[#This Row],[Strategist]])+(K$9*Table1[[#This Row],[Support Strategist]])+(L$9*Table1[[#This Row],[TBD]])+(M$9*Table1[[#This Row],[TBD2]])+(N$9*Table1[[#This Row],[TBD3]])</f>
        <v>0</v>
      </c>
      <c r="T32" s="9">
        <f>Table1[[#This Row],[Est. costs]]*Table1[[#This Row],[Contingency]]</f>
        <v>0</v>
      </c>
    </row>
    <row r="33" spans="2:21" s="24" customFormat="1" x14ac:dyDescent="0.2">
      <c r="B33" s="24" t="s">
        <v>64</v>
      </c>
      <c r="C33" s="34"/>
      <c r="D33" s="34"/>
      <c r="G33" s="35">
        <f>SUM(G10:G32)</f>
        <v>6</v>
      </c>
      <c r="H33" s="35">
        <f>SUM(H10:H32)</f>
        <v>6</v>
      </c>
      <c r="I33" s="35">
        <f>SUM(I10:I32)</f>
        <v>3.5</v>
      </c>
      <c r="J33" s="35">
        <f>SUM(J10:J32)</f>
        <v>40</v>
      </c>
      <c r="K33" s="35">
        <f>SUM(K10:K32)</f>
        <v>3.5</v>
      </c>
      <c r="L33" s="35">
        <f>SUM(L10:L32)</f>
        <v>0</v>
      </c>
      <c r="M33" s="35">
        <f>SUM(M10:M32)</f>
        <v>0</v>
      </c>
      <c r="N33" s="35">
        <f>SUM(N10:N32)</f>
        <v>0</v>
      </c>
      <c r="Q33" s="36">
        <f>SUBTOTAL(109,Table1[Est. hours])</f>
        <v>59</v>
      </c>
      <c r="R33" s="36">
        <f>SUBTOTAL(109,Table1[Adjusted est. hours])</f>
        <v>73.100000000000009</v>
      </c>
      <c r="S33" s="37">
        <f>SUBTOTAL(109,Table1[Est. costs])</f>
        <v>16035</v>
      </c>
      <c r="T33" s="37">
        <f>SUBTOTAL(109,Table1[Adjusted est. costs])</f>
        <v>19968.5</v>
      </c>
    </row>
    <row r="34" spans="2:21" s="26" customFormat="1" x14ac:dyDescent="0.2">
      <c r="B34" s="28"/>
      <c r="C34" s="29"/>
      <c r="D34" s="29"/>
      <c r="E34" s="30"/>
      <c r="F34" s="31"/>
      <c r="G34" s="32"/>
      <c r="H34" s="32"/>
      <c r="I34" s="32"/>
      <c r="J34" s="32"/>
      <c r="K34" s="32"/>
      <c r="L34" s="32"/>
      <c r="M34" s="32"/>
      <c r="N34" s="32"/>
      <c r="O34" s="28"/>
      <c r="P34" s="28"/>
      <c r="Q34" s="28"/>
      <c r="R34" s="28"/>
      <c r="S34" s="28"/>
      <c r="T34" s="28"/>
      <c r="U34" s="28"/>
    </row>
    <row r="35" spans="2:21" x14ac:dyDescent="0.2">
      <c r="B35" s="41" t="s">
        <v>53</v>
      </c>
      <c r="C35" s="41"/>
      <c r="D35" s="41"/>
      <c r="E35" s="41"/>
      <c r="F35" s="41"/>
      <c r="G35" s="41"/>
      <c r="H35" s="41"/>
      <c r="I35" s="41"/>
      <c r="J35" s="41"/>
      <c r="K35" s="41"/>
      <c r="L35" s="41"/>
      <c r="M35" s="41"/>
      <c r="N35" s="41"/>
      <c r="O35" s="41"/>
      <c r="P35" s="41"/>
      <c r="Q35" s="41"/>
      <c r="R35" s="41"/>
      <c r="S35" s="41"/>
      <c r="T35" s="41"/>
      <c r="U35" s="41"/>
    </row>
    <row r="36" spans="2:21" x14ac:dyDescent="0.2">
      <c r="B36" s="11">
        <v>1</v>
      </c>
      <c r="C36" s="12">
        <v>1</v>
      </c>
      <c r="D36" s="12" t="s">
        <v>74</v>
      </c>
      <c r="E36" s="11" t="s">
        <v>57</v>
      </c>
      <c r="F36" s="25">
        <v>2000</v>
      </c>
      <c r="G36" s="23">
        <v>1</v>
      </c>
      <c r="H36" s="23">
        <v>1</v>
      </c>
      <c r="I36" s="23">
        <v>1</v>
      </c>
      <c r="J36" s="23">
        <v>1</v>
      </c>
      <c r="K36" s="23">
        <v>1</v>
      </c>
      <c r="L36" s="23"/>
      <c r="M36" s="23"/>
      <c r="N36" s="23"/>
      <c r="P36" s="11">
        <v>1</v>
      </c>
      <c r="Q36" s="27">
        <f>SUM(G36:N36)</f>
        <v>5</v>
      </c>
      <c r="R36" s="8">
        <f>P36*Q36</f>
        <v>5</v>
      </c>
      <c r="S36" s="9">
        <f>Q36*F36</f>
        <v>10000</v>
      </c>
      <c r="T36" s="9">
        <f>R36*F36</f>
        <v>10000</v>
      </c>
    </row>
    <row r="37" spans="2:21" x14ac:dyDescent="0.2">
      <c r="B37" s="11">
        <v>1</v>
      </c>
      <c r="C37" s="12">
        <v>1</v>
      </c>
      <c r="D37" s="12" t="s">
        <v>74</v>
      </c>
      <c r="E37" s="11" t="s">
        <v>58</v>
      </c>
      <c r="F37" s="25">
        <v>30</v>
      </c>
      <c r="G37" s="23">
        <v>1</v>
      </c>
      <c r="H37" s="23">
        <v>1</v>
      </c>
      <c r="I37" s="23"/>
      <c r="J37" s="23"/>
      <c r="K37" s="23"/>
      <c r="L37" s="23"/>
      <c r="M37" s="23"/>
      <c r="N37" s="23"/>
      <c r="P37" s="11">
        <v>1</v>
      </c>
      <c r="Q37" s="27">
        <f t="shared" ref="Q37:Q42" si="0">SUM(G37:N37)</f>
        <v>2</v>
      </c>
      <c r="R37" s="8">
        <f t="shared" ref="R37:R42" si="1">P37*Q37</f>
        <v>2</v>
      </c>
      <c r="S37" s="9">
        <f t="shared" ref="S37:S42" si="2">Q37*F37</f>
        <v>60</v>
      </c>
      <c r="T37" s="9">
        <f t="shared" ref="T37:T42" si="3">R37*F37</f>
        <v>60</v>
      </c>
    </row>
    <row r="38" spans="2:21" x14ac:dyDescent="0.2">
      <c r="B38" s="11">
        <v>4</v>
      </c>
      <c r="C38" s="12" t="s">
        <v>15</v>
      </c>
      <c r="D38" s="11" t="s">
        <v>35</v>
      </c>
      <c r="E38" s="11" t="s">
        <v>59</v>
      </c>
      <c r="F38" s="25">
        <v>1000</v>
      </c>
      <c r="G38" s="23">
        <v>1</v>
      </c>
      <c r="H38" s="23"/>
      <c r="I38" s="23"/>
      <c r="J38" s="23">
        <v>1</v>
      </c>
      <c r="K38" s="23"/>
      <c r="L38" s="23"/>
      <c r="M38" s="23"/>
      <c r="N38" s="23"/>
      <c r="P38" s="11">
        <v>1.2</v>
      </c>
      <c r="Q38" s="27">
        <f t="shared" si="0"/>
        <v>2</v>
      </c>
      <c r="R38" s="8">
        <f t="shared" si="1"/>
        <v>2.4</v>
      </c>
      <c r="S38" s="9">
        <f t="shared" si="2"/>
        <v>2000</v>
      </c>
      <c r="T38" s="9">
        <f t="shared" si="3"/>
        <v>2400</v>
      </c>
    </row>
    <row r="39" spans="2:21" x14ac:dyDescent="0.2">
      <c r="F39" s="25"/>
      <c r="G39" s="23"/>
      <c r="H39" s="23"/>
      <c r="I39" s="23"/>
      <c r="J39" s="23"/>
      <c r="K39" s="23"/>
      <c r="L39" s="23"/>
      <c r="M39" s="23"/>
      <c r="N39" s="23"/>
      <c r="Q39" s="27">
        <f t="shared" si="0"/>
        <v>0</v>
      </c>
      <c r="R39" s="8">
        <f t="shared" si="1"/>
        <v>0</v>
      </c>
      <c r="S39" s="9">
        <f t="shared" si="2"/>
        <v>0</v>
      </c>
      <c r="T39" s="9">
        <f t="shared" si="3"/>
        <v>0</v>
      </c>
    </row>
    <row r="40" spans="2:21" x14ac:dyDescent="0.2">
      <c r="F40" s="25"/>
      <c r="G40" s="23"/>
      <c r="H40" s="23"/>
      <c r="I40" s="23"/>
      <c r="J40" s="23"/>
      <c r="K40" s="23"/>
      <c r="L40" s="23"/>
      <c r="M40" s="23"/>
      <c r="N40" s="23"/>
      <c r="Q40" s="27">
        <f t="shared" si="0"/>
        <v>0</v>
      </c>
      <c r="R40" s="8">
        <f t="shared" si="1"/>
        <v>0</v>
      </c>
      <c r="S40" s="9">
        <f t="shared" si="2"/>
        <v>0</v>
      </c>
      <c r="T40" s="9">
        <f t="shared" si="3"/>
        <v>0</v>
      </c>
    </row>
    <row r="41" spans="2:21" x14ac:dyDescent="0.2">
      <c r="F41" s="25"/>
      <c r="G41" s="23"/>
      <c r="H41" s="23"/>
      <c r="I41" s="23"/>
      <c r="J41" s="23"/>
      <c r="K41" s="23"/>
      <c r="L41" s="23"/>
      <c r="M41" s="23"/>
      <c r="N41" s="23"/>
      <c r="Q41" s="27">
        <f t="shared" ref="Q41" si="4">SUM(G41:N41)</f>
        <v>0</v>
      </c>
      <c r="R41" s="8">
        <f t="shared" ref="R41" si="5">P41*Q41</f>
        <v>0</v>
      </c>
      <c r="S41" s="9">
        <f t="shared" ref="S41" si="6">Q41*F41</f>
        <v>0</v>
      </c>
      <c r="T41" s="9">
        <f t="shared" ref="T41" si="7">R41*F41</f>
        <v>0</v>
      </c>
    </row>
    <row r="42" spans="2:21" x14ac:dyDescent="0.2">
      <c r="F42" s="25"/>
      <c r="G42" s="23"/>
      <c r="H42" s="23"/>
      <c r="I42" s="23"/>
      <c r="J42" s="23"/>
      <c r="K42" s="23"/>
      <c r="L42" s="23"/>
      <c r="M42" s="23"/>
      <c r="N42" s="23"/>
      <c r="Q42" s="27">
        <f t="shared" si="0"/>
        <v>0</v>
      </c>
      <c r="R42" s="8">
        <f t="shared" si="1"/>
        <v>0</v>
      </c>
      <c r="S42" s="9">
        <f t="shared" si="2"/>
        <v>0</v>
      </c>
      <c r="T42" s="9">
        <f t="shared" si="3"/>
        <v>0</v>
      </c>
    </row>
    <row r="43" spans="2:21" s="24" customFormat="1" x14ac:dyDescent="0.2">
      <c r="B43" s="24" t="s">
        <v>62</v>
      </c>
      <c r="C43" s="34"/>
      <c r="D43" s="34"/>
      <c r="F43" s="42"/>
      <c r="G43" s="43"/>
      <c r="H43" s="43"/>
      <c r="I43" s="43"/>
      <c r="J43" s="43"/>
      <c r="K43" s="43"/>
      <c r="L43" s="43"/>
      <c r="M43" s="43"/>
      <c r="N43" s="43"/>
      <c r="Q43" s="36">
        <f>SUBTOTAL(109,Table2[Column14])</f>
        <v>9</v>
      </c>
      <c r="R43" s="44">
        <f>SUBTOTAL(109,Table2[Column15])</f>
        <v>9.4</v>
      </c>
      <c r="S43" s="37">
        <f>SUBTOTAL(109,Table2[Column16])</f>
        <v>12060</v>
      </c>
      <c r="T43" s="37">
        <f>SUBTOTAL(109,Table2[Column17])</f>
        <v>12460</v>
      </c>
      <c r="U43" s="24">
        <f>SUBTOTAL(103,Table2[Column18])</f>
        <v>0</v>
      </c>
    </row>
    <row r="44" spans="2:21" x14ac:dyDescent="0.2">
      <c r="F44" s="33"/>
      <c r="G44" s="23"/>
      <c r="H44" s="23"/>
      <c r="I44" s="23"/>
      <c r="J44" s="23"/>
      <c r="K44" s="23"/>
      <c r="L44" s="23"/>
      <c r="M44" s="23"/>
      <c r="N44" s="23"/>
      <c r="Q44" s="27"/>
      <c r="R44" s="8"/>
      <c r="S44" s="9"/>
      <c r="T44" s="9"/>
    </row>
    <row r="45" spans="2:21" x14ac:dyDescent="0.2">
      <c r="B45" s="41" t="s">
        <v>54</v>
      </c>
      <c r="C45" s="41"/>
      <c r="D45" s="41"/>
      <c r="E45" s="41"/>
      <c r="F45" s="41"/>
      <c r="G45" s="41"/>
      <c r="H45" s="41"/>
      <c r="I45" s="41"/>
      <c r="J45" s="41"/>
      <c r="K45" s="41"/>
      <c r="L45" s="41"/>
      <c r="M45" s="41"/>
      <c r="N45" s="41"/>
      <c r="O45" s="41"/>
      <c r="P45" s="41"/>
      <c r="Q45" s="41"/>
      <c r="R45" s="41"/>
      <c r="S45" s="41"/>
      <c r="T45" s="41"/>
      <c r="U45" s="41"/>
    </row>
    <row r="46" spans="2:21" x14ac:dyDescent="0.2">
      <c r="B46" s="11">
        <v>1</v>
      </c>
      <c r="C46" s="12">
        <v>1</v>
      </c>
      <c r="D46" s="12" t="s">
        <v>74</v>
      </c>
      <c r="E46" s="11" t="s">
        <v>55</v>
      </c>
      <c r="F46" s="25">
        <v>45000</v>
      </c>
      <c r="G46" s="23"/>
      <c r="H46" s="23"/>
      <c r="I46" s="23"/>
      <c r="J46" s="23"/>
      <c r="K46" s="23"/>
      <c r="L46" s="23">
        <v>1</v>
      </c>
      <c r="M46" s="23"/>
      <c r="N46" s="23"/>
      <c r="P46" s="11">
        <v>1</v>
      </c>
      <c r="Q46" s="27">
        <f t="shared" ref="Q46:Q50" si="8">SUM(G46:N46)</f>
        <v>1</v>
      </c>
      <c r="R46" s="8">
        <f t="shared" ref="R46:R50" si="9">P46*Q46</f>
        <v>1</v>
      </c>
      <c r="S46" s="9">
        <f t="shared" ref="S46:S50" si="10">Q46*F46</f>
        <v>45000</v>
      </c>
      <c r="T46" s="9">
        <f t="shared" ref="T46:T50" si="11">R46*F46</f>
        <v>45000</v>
      </c>
    </row>
    <row r="47" spans="2:21" x14ac:dyDescent="0.2">
      <c r="B47" s="11">
        <v>1</v>
      </c>
      <c r="C47" s="12">
        <v>1</v>
      </c>
      <c r="D47" s="12" t="s">
        <v>74</v>
      </c>
      <c r="E47" s="11" t="s">
        <v>56</v>
      </c>
      <c r="F47" s="25">
        <v>50000</v>
      </c>
      <c r="G47" s="23"/>
      <c r="H47" s="23"/>
      <c r="I47" s="23"/>
      <c r="J47" s="23"/>
      <c r="K47" s="23"/>
      <c r="L47" s="23"/>
      <c r="M47" s="23">
        <v>1</v>
      </c>
      <c r="N47" s="23"/>
      <c r="P47" s="11">
        <v>1</v>
      </c>
      <c r="Q47" s="27">
        <f t="shared" si="8"/>
        <v>1</v>
      </c>
      <c r="R47" s="8">
        <f t="shared" si="9"/>
        <v>1</v>
      </c>
      <c r="S47" s="9">
        <f t="shared" si="10"/>
        <v>50000</v>
      </c>
      <c r="T47" s="9">
        <f t="shared" si="11"/>
        <v>50000</v>
      </c>
    </row>
    <row r="48" spans="2:21" x14ac:dyDescent="0.2">
      <c r="F48" s="25"/>
      <c r="G48" s="23"/>
      <c r="H48" s="23"/>
      <c r="I48" s="23"/>
      <c r="J48" s="23"/>
      <c r="K48" s="23"/>
      <c r="L48" s="23"/>
      <c r="M48" s="23"/>
      <c r="N48" s="23"/>
      <c r="Q48" s="27">
        <f t="shared" si="8"/>
        <v>0</v>
      </c>
      <c r="R48" s="8">
        <f t="shared" si="9"/>
        <v>0</v>
      </c>
      <c r="S48" s="9">
        <f t="shared" si="10"/>
        <v>0</v>
      </c>
      <c r="T48" s="9">
        <f t="shared" si="11"/>
        <v>0</v>
      </c>
    </row>
    <row r="49" spans="2:21" x14ac:dyDescent="0.2">
      <c r="F49" s="25"/>
      <c r="G49" s="23"/>
      <c r="H49" s="23"/>
      <c r="I49" s="23"/>
      <c r="J49" s="23"/>
      <c r="K49" s="23"/>
      <c r="L49" s="23"/>
      <c r="M49" s="23"/>
      <c r="N49" s="23"/>
      <c r="Q49" s="27">
        <f t="shared" ref="Q49" si="12">SUM(G49:N49)</f>
        <v>0</v>
      </c>
      <c r="R49" s="8">
        <f t="shared" ref="R49" si="13">P49*Q49</f>
        <v>0</v>
      </c>
      <c r="S49" s="9">
        <f t="shared" ref="S49" si="14">Q49*F49</f>
        <v>0</v>
      </c>
      <c r="T49" s="9">
        <f t="shared" ref="T49" si="15">R49*F49</f>
        <v>0</v>
      </c>
    </row>
    <row r="50" spans="2:21" s="24" customFormat="1" x14ac:dyDescent="0.2">
      <c r="B50" s="11"/>
      <c r="C50" s="12"/>
      <c r="D50" s="12"/>
      <c r="E50" s="11"/>
      <c r="F50" s="25"/>
      <c r="G50" s="23"/>
      <c r="H50" s="23"/>
      <c r="I50" s="23"/>
      <c r="J50" s="23"/>
      <c r="K50" s="23"/>
      <c r="L50" s="23"/>
      <c r="M50" s="23"/>
      <c r="N50" s="23"/>
      <c r="O50" s="11"/>
      <c r="P50" s="11"/>
      <c r="Q50" s="27">
        <f t="shared" si="8"/>
        <v>0</v>
      </c>
      <c r="R50" s="8">
        <f t="shared" si="9"/>
        <v>0</v>
      </c>
      <c r="S50" s="9">
        <f t="shared" si="10"/>
        <v>0</v>
      </c>
      <c r="T50" s="9">
        <f t="shared" si="11"/>
        <v>0</v>
      </c>
      <c r="U50" s="11"/>
    </row>
    <row r="51" spans="2:21" s="24" customFormat="1" x14ac:dyDescent="0.2">
      <c r="B51" s="24" t="s">
        <v>63</v>
      </c>
      <c r="C51" s="34"/>
      <c r="D51" s="34"/>
      <c r="F51" s="45"/>
      <c r="G51" s="43"/>
      <c r="H51" s="43"/>
      <c r="I51" s="43"/>
      <c r="J51" s="43"/>
      <c r="K51" s="43"/>
      <c r="L51" s="43"/>
      <c r="M51" s="43"/>
      <c r="N51" s="43"/>
      <c r="Q51" s="36">
        <f>SUBTOTAL(109,Table3[Column14])</f>
        <v>2</v>
      </c>
      <c r="R51" s="44">
        <f>SUBTOTAL(109,Table3[Column15])</f>
        <v>2</v>
      </c>
      <c r="S51" s="37">
        <f>SUBTOTAL(109,Table3[Column16])</f>
        <v>95000</v>
      </c>
      <c r="T51" s="37">
        <f>SUBTOTAL(109,Table3[Column17])</f>
        <v>95000</v>
      </c>
      <c r="U51" s="24">
        <f>SUBTOTAL(103,Table3[Column18])</f>
        <v>0</v>
      </c>
    </row>
    <row r="52" spans="2:21" x14ac:dyDescent="0.2">
      <c r="F52" s="33"/>
      <c r="G52" s="23"/>
      <c r="H52" s="23"/>
      <c r="I52" s="23"/>
      <c r="J52" s="23"/>
      <c r="K52" s="23"/>
      <c r="L52" s="23"/>
      <c r="M52" s="23"/>
      <c r="N52" s="23"/>
      <c r="Q52" s="27"/>
      <c r="R52" s="8"/>
      <c r="S52" s="9"/>
      <c r="T52" s="9"/>
    </row>
    <row r="53" spans="2:21" s="24" customFormat="1" ht="16" thickBot="1" x14ac:dyDescent="0.25">
      <c r="B53" s="38" t="s">
        <v>89</v>
      </c>
      <c r="C53" s="39"/>
      <c r="D53" s="39"/>
      <c r="E53" s="38"/>
      <c r="F53" s="38"/>
      <c r="G53" s="40"/>
      <c r="H53" s="40"/>
      <c r="I53" s="40"/>
      <c r="J53" s="40"/>
      <c r="K53" s="40"/>
      <c r="L53" s="40"/>
      <c r="M53" s="40"/>
      <c r="N53" s="40"/>
      <c r="O53" s="38"/>
      <c r="P53" s="38"/>
      <c r="Q53" s="38"/>
      <c r="R53" s="38"/>
      <c r="S53" s="46">
        <f>SUM(S51,S43,S33)</f>
        <v>123095</v>
      </c>
      <c r="T53" s="47">
        <f>SUM(T51,T43,T33)</f>
        <v>127428.5</v>
      </c>
      <c r="U53" s="38"/>
    </row>
    <row r="54" spans="2:21" ht="16" thickTop="1" x14ac:dyDescent="0.2"/>
  </sheetData>
  <sheetProtection algorithmName="SHA-512" hashValue="psBO/r9mprumq162ePJ2Xr1uOjEYGXAgAurNZY9itV5Ev0YDa/CH8i7HdUSrY5X0rd+8mbSb3VyC80lEVijQlQ==" saltValue="+al+DlZgZcsqtMIZmytNHg==" spinCount="100000" sheet="1" objects="1" scenarios="1" selectLockedCells="1"/>
  <phoneticPr fontId="6" type="noConversion"/>
  <conditionalFormatting sqref="D5:E5">
    <cfRule type="cellIs" dxfId="24" priority="1" operator="lessThan">
      <formula>0</formula>
    </cfRule>
  </conditionalFormatting>
  <conditionalFormatting sqref="P1:P32 P44 P52:P1048576 P36:P42 P46:P50 P34">
    <cfRule type="containsText" dxfId="23" priority="2" operator="containsText" text="1.1">
      <formula>NOT(ISERROR(SEARCH("1.1",P1)))</formula>
    </cfRule>
    <cfRule type="containsText" dxfId="22" priority="3" operator="containsText" text="1.2">
      <formula>NOT(ISERROR(SEARCH("1.2",P1)))</formula>
    </cfRule>
    <cfRule type="containsText" dxfId="21" priority="4" operator="containsText" text="1.3">
      <formula>NOT(ISERROR(SEARCH("1.3",P1)))</formula>
    </cfRule>
  </conditionalFormatting>
  <conditionalFormatting sqref="P19">
    <cfRule type="containsText" dxfId="20" priority="6" stopIfTrue="1" operator="containsText" text="1.3">
      <formula>NOT(ISERROR(SEARCH("1.3",P19)))</formula>
    </cfRule>
  </conditionalFormatting>
  <pageMargins left="0.7" right="0.7" top="0.75" bottom="0.75" header="0.3" footer="0.3"/>
  <pageSetup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14d5f5e-81f1-4189-be79-52c8b569ae91" xsi:nil="true"/>
    <lcf76f155ced4ddcb4097134ff3c332f xmlns="28845210-1ff1-4d93-814b-9cab49feacd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7E15FE51B7C0489A4AA505A84CE49D" ma:contentTypeVersion="17" ma:contentTypeDescription="Create a new document." ma:contentTypeScope="" ma:versionID="96edc45556fbb5e24790e8d5be70cdd5">
  <xsd:schema xmlns:xsd="http://www.w3.org/2001/XMLSchema" xmlns:xs="http://www.w3.org/2001/XMLSchema" xmlns:p="http://schemas.microsoft.com/office/2006/metadata/properties" xmlns:ns1="http://schemas.microsoft.com/sharepoint/v3" xmlns:ns2="28845210-1ff1-4d93-814b-9cab49feacd9" xmlns:ns3="514d5f5e-81f1-4189-be79-52c8b569ae91" targetNamespace="http://schemas.microsoft.com/office/2006/metadata/properties" ma:root="true" ma:fieldsID="287c83421e6ed97599a8ebdf10815418" ns1:_="" ns2:_="" ns3:_="">
    <xsd:import namespace="http://schemas.microsoft.com/sharepoint/v3"/>
    <xsd:import namespace="28845210-1ff1-4d93-814b-9cab49feacd9"/>
    <xsd:import namespace="514d5f5e-81f1-4189-be79-52c8b569ae91"/>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GenerationTime" minOccurs="0"/>
                <xsd:element ref="ns2:MediaServiceEventHashCode" minOccurs="0"/>
                <xsd:element ref="ns2:MediaServiceOCR" minOccurs="0"/>
                <xsd:element ref="ns2:MediaLengthInSeconds" minOccurs="0"/>
                <xsd:element ref="ns2:MediaServiceDateTaken" minOccurs="0"/>
                <xsd:element ref="ns2:MediaServiceLocation" minOccurs="0"/>
                <xsd:element ref="ns3:SharedWithUsers" minOccurs="0"/>
                <xsd:element ref="ns3:SharedWithDetails" minOccurs="0"/>
                <xsd:element ref="ns2:MediaServiceSearchProperties" minOccurs="0"/>
                <xsd:element ref="ns2: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845210-1ff1-4d93-814b-9cab49feacd9"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19136345-3b60-4015-9951-b3b977657bc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4d5f5e-81f1-4189-be79-52c8b569ae91"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c404960-182d-4d2a-bc79-e7f9cd068cd3}" ma:internalName="TaxCatchAll" ma:showField="CatchAllData" ma:web="514d5f5e-81f1-4189-be79-52c8b569ae91">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103487-276B-454B-AE21-9DFACDAA442F}">
  <ds:schemaRefs>
    <ds:schemaRef ds:uri="http://schemas.microsoft.com/office/2006/documentManagement/types"/>
    <ds:schemaRef ds:uri="http://schemas.microsoft.com/office/infopath/2007/PartnerControls"/>
    <ds:schemaRef ds:uri="28845210-1ff1-4d93-814b-9cab49feacd9"/>
    <ds:schemaRef ds:uri="http://schemas.microsoft.com/office/2006/metadata/properties"/>
    <ds:schemaRef ds:uri="http://www.w3.org/XML/1998/namespace"/>
    <ds:schemaRef ds:uri="http://schemas.openxmlformats.org/package/2006/metadata/core-properties"/>
    <ds:schemaRef ds:uri="http://purl.org/dc/terms/"/>
    <ds:schemaRef ds:uri="http://purl.org/dc/elements/1.1/"/>
    <ds:schemaRef ds:uri="http://purl.org/dc/dcmitype/"/>
    <ds:schemaRef ds:uri="514d5f5e-81f1-4189-be79-52c8b569ae91"/>
  </ds:schemaRefs>
</ds:datastoreItem>
</file>

<file path=customXml/itemProps2.xml><?xml version="1.0" encoding="utf-8"?>
<ds:datastoreItem xmlns:ds="http://schemas.openxmlformats.org/officeDocument/2006/customXml" ds:itemID="{B07F56DF-E4AF-4F0A-AA3F-A6EA7FF74012}">
  <ds:schemaRefs>
    <ds:schemaRef ds:uri="http://schemas.microsoft.com/sharepoint/v3/contenttype/forms"/>
  </ds:schemaRefs>
</ds:datastoreItem>
</file>

<file path=customXml/itemProps3.xml><?xml version="1.0" encoding="utf-8"?>
<ds:datastoreItem xmlns:ds="http://schemas.openxmlformats.org/officeDocument/2006/customXml" ds:itemID="{C85D2044-75BD-4936-96B2-5B1F34D91977}"/>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Cost estimates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Keprios</dc:creator>
  <cp:keywords/>
  <dc:description/>
  <cp:lastModifiedBy>marisa@babybyte.io</cp:lastModifiedBy>
  <cp:revision/>
  <dcterms:created xsi:type="dcterms:W3CDTF">2022-09-19T16:08:09Z</dcterms:created>
  <dcterms:modified xsi:type="dcterms:W3CDTF">2023-08-10T19:25:19Z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0x0101001A7E15FE51B7C0489A4AA505A84CE49D</vt:lpwstr>
  </property>
  <property fmtid="{D5CDD505-2E9C-101B-9397-08002B2CF9AE}" pid="3" name="MediaServiceImageTags">
    <vt:lpwstr/>
  </property>
</Properties>
</file>