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31"/>
  <workbookPr/>
  <mc:AlternateContent xmlns:mc="http://schemas.openxmlformats.org/markup-compatibility/2006">
    <mc:Choice Requires="x15">
      <x15ac:absPath xmlns:x15ac="http://schemas.microsoft.com/office/spreadsheetml/2010/11/ac" url="https://metispire.sharepoint.com/sites/Marketing2/Shared Documents/General/How-tos, Templates, and Resources/"/>
    </mc:Choice>
  </mc:AlternateContent>
  <xr:revisionPtr revIDLastSave="1364" documentId="8_{A649A7E3-4E62-FA42-9EC0-3FC94D1F06C8}" xr6:coauthVersionLast="47" xr6:coauthVersionMax="47" xr10:uidLastSave="{0FA933E9-4910-7D48-8D31-86D9D5213DC0}"/>
  <bookViews>
    <workbookView xWindow="2620" yWindow="520" windowWidth="26180" windowHeight="16100" firstSheet="4" activeTab="4" xr2:uid="{02BA6E8D-9421-4C85-8DB3-4654C269D5B9}"/>
  </bookViews>
  <sheets>
    <sheet name="Instructions" sheetId="3" r:id="rId1"/>
    <sheet name="Sheet1" sheetId="6" state="hidden" r:id="rId2"/>
    <sheet name="WBD" sheetId="1" r:id="rId3"/>
    <sheet name="Schedule Network Diagram" sheetId="9" r:id="rId4"/>
    <sheet name="Schedule Baseline" sheetId="8" r:id="rId5"/>
    <sheet name="Current Schedule" sheetId="10" r:id="rId6"/>
    <sheet name="Data Validation" sheetId="2" state="hidden"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0" l="1"/>
  <c r="L20"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Q52" i="10"/>
  <c r="Q53" i="10"/>
  <c r="Q54" i="10"/>
  <c r="Q55" i="10"/>
  <c r="Q56" i="10"/>
  <c r="Q57" i="10"/>
  <c r="Q58" i="10"/>
  <c r="Q59" i="10"/>
  <c r="Q60" i="10"/>
  <c r="Q61" i="10"/>
  <c r="Q62" i="10"/>
  <c r="Q63" i="10"/>
  <c r="Q64" i="10"/>
  <c r="Q65" i="10"/>
  <c r="L65" i="10"/>
  <c r="L64" i="10"/>
  <c r="L63" i="10"/>
  <c r="L62" i="10"/>
  <c r="L61" i="10"/>
  <c r="L60" i="10"/>
  <c r="L59" i="10"/>
  <c r="L58" i="10"/>
  <c r="L57" i="10"/>
  <c r="L56" i="10"/>
  <c r="L55" i="10"/>
  <c r="L54" i="10"/>
  <c r="L53" i="10"/>
  <c r="L52" i="10"/>
  <c r="L51" i="10"/>
  <c r="L50" i="10"/>
  <c r="L49" i="10"/>
  <c r="L48" i="10"/>
  <c r="L47" i="10"/>
  <c r="L46" i="10"/>
  <c r="L45" i="10"/>
  <c r="L44" i="10"/>
  <c r="L43" i="10"/>
  <c r="L42" i="10"/>
  <c r="L41" i="10"/>
  <c r="L40" i="10"/>
  <c r="L39" i="10"/>
  <c r="L38" i="10"/>
  <c r="L37" i="10"/>
  <c r="L36" i="10"/>
  <c r="L35" i="10"/>
  <c r="L34" i="10"/>
  <c r="L33" i="10"/>
  <c r="L32" i="10"/>
  <c r="L31" i="10"/>
  <c r="L30" i="10"/>
  <c r="L29" i="10"/>
  <c r="L28" i="10"/>
  <c r="L27" i="10"/>
  <c r="M26" i="10"/>
  <c r="L26" i="10"/>
  <c r="L25" i="10"/>
  <c r="L24" i="10"/>
  <c r="L23" i="10"/>
  <c r="M22" i="10"/>
  <c r="L22" i="10"/>
  <c r="L21" i="10"/>
  <c r="L19" i="10"/>
  <c r="M18" i="10"/>
  <c r="L18" i="10"/>
  <c r="M17" i="10"/>
  <c r="L17" i="10"/>
  <c r="M16" i="10"/>
  <c r="L16" i="10"/>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B10" i="10"/>
  <c r="B9" i="10"/>
  <c r="B8" i="10"/>
  <c r="B7" i="10"/>
  <c r="B6" i="10"/>
  <c r="B5" i="10"/>
  <c r="B4" i="10"/>
  <c r="B3" i="10"/>
  <c r="G26" i="10"/>
  <c r="D26" i="10"/>
  <c r="G22" i="10"/>
  <c r="D22" i="10"/>
  <c r="G18" i="10"/>
  <c r="G17" i="10" s="1"/>
  <c r="G16" i="10" s="1"/>
  <c r="D18" i="10"/>
  <c r="D17" i="10"/>
  <c r="D16" i="10" s="1"/>
  <c r="B13" i="10"/>
  <c r="B11" i="10"/>
  <c r="G18" i="8"/>
  <c r="D26" i="8"/>
  <c r="D22" i="8"/>
  <c r="D18" i="8"/>
  <c r="B13" i="8" s="1"/>
  <c r="G26" i="8"/>
  <c r="G22" i="8"/>
  <c r="B11" i="8"/>
  <c r="G17" i="8" l="1"/>
  <c r="G16" i="8" s="1"/>
  <c r="D17" i="8"/>
  <c r="D16" i="8" s="1"/>
  <c r="I19" i="8" l="1"/>
  <c r="M19" i="10" s="1"/>
  <c r="N19" i="10" s="1"/>
  <c r="I20" i="8"/>
  <c r="M20" i="10" s="1"/>
  <c r="N20" i="10" s="1"/>
  <c r="I21" i="8" l="1"/>
  <c r="M21" i="10" s="1"/>
  <c r="N21" i="10" s="1"/>
  <c r="I23" i="8" l="1"/>
  <c r="M23" i="10" s="1"/>
  <c r="N23" i="10" s="1"/>
  <c r="I24" i="8"/>
  <c r="M24" i="10" s="1"/>
  <c r="N24" i="10" s="1"/>
  <c r="I25" i="8"/>
  <c r="I27" i="8"/>
  <c r="M27" i="10" s="1"/>
  <c r="N27" i="10" s="1"/>
  <c r="M25" i="10" l="1"/>
  <c r="N25" i="10" s="1"/>
  <c r="I28" i="8"/>
  <c r="M28" i="10" s="1"/>
  <c r="N28" i="10" s="1"/>
  <c r="I29" i="8"/>
  <c r="M29" i="10" s="1"/>
  <c r="N29" i="10" s="1"/>
  <c r="I41" i="8"/>
  <c r="I65" i="8"/>
  <c r="M65" i="10" s="1"/>
  <c r="N65" i="10" s="1"/>
  <c r="I49" i="8"/>
  <c r="I58" i="8"/>
  <c r="M58" i="10" s="1"/>
  <c r="N58" i="10" s="1"/>
  <c r="I50" i="8"/>
  <c r="M50" i="10" s="1"/>
  <c r="N50" i="10" s="1"/>
  <c r="I40" i="8"/>
  <c r="I30" i="8"/>
  <c r="I53" i="8"/>
  <c r="M53" i="10" s="1"/>
  <c r="N53" i="10" s="1"/>
  <c r="I63" i="8"/>
  <c r="M63" i="10" s="1"/>
  <c r="N63" i="10" s="1"/>
  <c r="I33" i="8"/>
  <c r="I31" i="8"/>
  <c r="I44" i="8"/>
  <c r="I37" i="8"/>
  <c r="M37" i="10" s="1"/>
  <c r="N37" i="10" s="1"/>
  <c r="I36" i="8"/>
  <c r="M36" i="10" s="1"/>
  <c r="N36" i="10" s="1"/>
  <c r="I54" i="8"/>
  <c r="I61" i="8"/>
  <c r="M61" i="10" s="1"/>
  <c r="N61" i="10" s="1"/>
  <c r="I43" i="8"/>
  <c r="M43" i="10" s="1"/>
  <c r="N43" i="10" s="1"/>
  <c r="I51" i="8"/>
  <c r="M51" i="10" s="1"/>
  <c r="N51" i="10" s="1"/>
  <c r="I55" i="8"/>
  <c r="I38" i="8"/>
  <c r="M38" i="10" s="1"/>
  <c r="N38" i="10" s="1"/>
  <c r="I60" i="8"/>
  <c r="M60" i="10" s="1"/>
  <c r="N60" i="10" s="1"/>
  <c r="I32" i="8"/>
  <c r="M32" i="10" s="1"/>
  <c r="N32" i="10" s="1"/>
  <c r="I64" i="8"/>
  <c r="M64" i="10" s="1"/>
  <c r="N64" i="10" s="1"/>
  <c r="I34" i="8"/>
  <c r="M34" i="10" s="1"/>
  <c r="N34" i="10" s="1"/>
  <c r="I39" i="8"/>
  <c r="M39" i="10" s="1"/>
  <c r="N39" i="10" s="1"/>
  <c r="I48" i="8"/>
  <c r="M48" i="10" s="1"/>
  <c r="N48" i="10" s="1"/>
  <c r="I47" i="8"/>
  <c r="M47" i="10" s="1"/>
  <c r="N47" i="10" s="1"/>
  <c r="I57" i="8"/>
  <c r="I45" i="8"/>
  <c r="I52" i="8"/>
  <c r="I62" i="8"/>
  <c r="M62" i="10" s="1"/>
  <c r="N62" i="10" s="1"/>
  <c r="I35" i="8"/>
  <c r="M35" i="10" s="1"/>
  <c r="N35" i="10" s="1"/>
  <c r="I46" i="8"/>
  <c r="I59" i="8"/>
  <c r="M59" i="10" s="1"/>
  <c r="N59" i="10" s="1"/>
  <c r="I42" i="8"/>
  <c r="M42" i="10" s="1"/>
  <c r="N42" i="10" s="1"/>
  <c r="I56" i="8"/>
  <c r="M56" i="10" s="1"/>
  <c r="N56" i="10" s="1"/>
  <c r="M44" i="10" l="1"/>
  <c r="N44" i="10" s="1"/>
  <c r="M52" i="10"/>
  <c r="N52" i="10" s="1"/>
  <c r="M41" i="10"/>
  <c r="N41" i="10" s="1"/>
  <c r="M40" i="10"/>
  <c r="N40" i="10" s="1"/>
  <c r="M55" i="10"/>
  <c r="N55" i="10" s="1"/>
  <c r="M31" i="10"/>
  <c r="N31" i="10" s="1"/>
  <c r="M57" i="10"/>
  <c r="N57" i="10" s="1"/>
  <c r="M30" i="10"/>
  <c r="N30" i="10" s="1"/>
  <c r="M46" i="10"/>
  <c r="N46" i="10" s="1"/>
  <c r="M33" i="10"/>
  <c r="N33" i="10" s="1"/>
  <c r="M49" i="10"/>
  <c r="N49" i="10" s="1"/>
  <c r="M45" i="10"/>
  <c r="N45" i="10" s="1"/>
  <c r="M54" i="10"/>
  <c r="N54" i="10" s="1"/>
</calcChain>
</file>

<file path=xl/sharedStrings.xml><?xml version="1.0" encoding="utf-8"?>
<sst xmlns="http://schemas.openxmlformats.org/spreadsheetml/2006/main" count="305" uniqueCount="168">
  <si>
    <t>Instructions</t>
  </si>
  <si>
    <t>Password protection for sheet and workbook to protect formulas is: 1234</t>
  </si>
  <si>
    <t>Work Breakdown Dictionary (WBD)</t>
  </si>
  <si>
    <t>Level</t>
  </si>
  <si>
    <t>Add the level of the task from the WBS</t>
  </si>
  <si>
    <t>Work Breakdown Structure (WBS) code</t>
  </si>
  <si>
    <t>Add the WBS code for the task from the WBS</t>
  </si>
  <si>
    <t>Item name</t>
  </si>
  <si>
    <t>Add the name of the task from the WBS</t>
  </si>
  <si>
    <t>Definition</t>
  </si>
  <si>
    <t>Add the description for the task</t>
  </si>
  <si>
    <t>Owner</t>
  </si>
  <si>
    <t>Add the team member who is responsible for completing the task</t>
  </si>
  <si>
    <t>Dependencies</t>
  </si>
  <si>
    <t>Add any dependencies for the task</t>
  </si>
  <si>
    <t>Assumptions and constraints</t>
  </si>
  <si>
    <t>Add any assumptions and constraints for the task</t>
  </si>
  <si>
    <t>Risks</t>
  </si>
  <si>
    <t>Add any risks for the task and the mitigation strategies</t>
  </si>
  <si>
    <t>Schedule Network Diagram</t>
  </si>
  <si>
    <t>Identify project tasks and activities</t>
  </si>
  <si>
    <t>Review the WBS and WBD and identify all the individual tasks or activities required to complete the project. These activities should be specific, measurable, and defined in terms of their deliverables.</t>
  </si>
  <si>
    <t>Determine task dependencies</t>
  </si>
  <si>
    <t>Identify the logical dependencies between the project tasks. Determine which tasks must be completed before others can start (predecessors) and which asks can only start after certain activities are finished (successors).</t>
  </si>
  <si>
    <t>Define ask durations estimates</t>
  </si>
  <si>
    <t>Estimate the duration or time required to complete each task. Use historical data, subject matter expert judgment, or other estimation techniques to derive realistic timeframes for each task.</t>
  </si>
  <si>
    <t>Create node diagram</t>
  </si>
  <si>
    <t>Begin by drawing the nodes (boxes) on a blank sheet of paper, a spreadsheet, or a project management software tool. Each node represents an individual task from the WBS.</t>
  </si>
  <si>
    <t>Establish activity sequence</t>
  </si>
  <si>
    <t>Connect the nodes with arrows to represent the sequence of tasks based on their dependencies. An arrow going from Task A to Task B indicates that Task B depends on the completion of Task A.</t>
  </si>
  <si>
    <t>Label dependencies</t>
  </si>
  <si>
    <t>On each arrow, label the type of dependency (Finish-to-Start, Start-to-Start, Finish-to-Finish, Start-to-Finish) and any lag or lead time if applicable.</t>
  </si>
  <si>
    <t>Identify critical path</t>
  </si>
  <si>
    <t>Calculate the total duration of each path from the project start to the end (through the arrows). Identify the critical path, which is the longest path and determines the project's minimum duration.</t>
  </si>
  <si>
    <t>Add task durations</t>
  </si>
  <si>
    <t>On each node, write the estimated duration for the corresponding task.</t>
  </si>
  <si>
    <t>Estimate total project duration</t>
  </si>
  <si>
    <t>Sum up the durations along the critical path to estimate the total project duration. This will be the minimum time needed to complete the project.</t>
  </si>
  <si>
    <t>Consider resource constraints</t>
  </si>
  <si>
    <t>Review the resource availability and constraints to ensure the schedule is feasible and achievable within resource limitations.</t>
  </si>
  <si>
    <t>Perform schedule compression (if necessary)</t>
  </si>
  <si>
    <t>If the project duration needs to be reduced, consider schedule compression techniques like fast-tracking or crashing to optimize the critical path.</t>
  </si>
  <si>
    <t>Validate with stakeholders</t>
  </si>
  <si>
    <t>Share the Schedule Network Diagram with key stakeholders, team members, and decision-makers to ensure that the dependencies, sequence, and durations align with their expectations and requirements.</t>
  </si>
  <si>
    <t>Update and maintain</t>
  </si>
  <si>
    <t>Throughout the project, keep the Schedule Network Diagram updated to reflect changes in the project plan, new dependencies, or revised task durations.</t>
  </si>
  <si>
    <t>Schedule Baseline</t>
  </si>
  <si>
    <t>Create baseline schedule</t>
  </si>
  <si>
    <t>Use the WBS, WBD, and Schedule Network Diagram to create the schedule baseline.</t>
  </si>
  <si>
    <t>Establish milestones and deliverables</t>
  </si>
  <si>
    <t>Identify key milestones and deliverables in the schedule. Milestones are significant events or achievements that help gauge project progress.</t>
  </si>
  <si>
    <t>Review and analyze the schedule</t>
  </si>
  <si>
    <t>Analyze the schedule for feasibility, resource allocation, and potential bottlenecks. Ensure that the project can be realistically completed within the proposed timeline.</t>
  </si>
  <si>
    <t>Incorporate buffer time for review and contingency</t>
  </si>
  <si>
    <t>Allow buffer time for review and adjustments before finalizing the schedule baseline to accommodate any last-minute changes or refinements.</t>
  </si>
  <si>
    <t>Document and obtain approval</t>
  </si>
  <si>
    <t>Document the entire schedule, including activities, durations, resources, milestones, and the critical path. Present the schedule baseline to relevant stakeholders for approval.</t>
  </si>
  <si>
    <t>Clearly communicate the baseline</t>
  </si>
  <si>
    <t>Ensure all team members and stakeholders are aware of the approved schedule baseline. Provide access to the baseline documentation for easy reference.</t>
  </si>
  <si>
    <t>Maintain a change control process</t>
  </si>
  <si>
    <t>Establish a change control process to handle any future changes to the schedule. Any modifications to the baseline should go through a formal approval process.</t>
  </si>
  <si>
    <t>Update the schedule baseline (if necessary)</t>
  </si>
  <si>
    <t>If significant changes in the project scope or requirements occur, evaluate the impact on the baseline. If required, update and re-baseline the schedule with appropriate approvals.</t>
  </si>
  <si>
    <t>Current Schedule</t>
  </si>
  <si>
    <t>Create a copy of the schedule baseline</t>
  </si>
  <si>
    <t>Once the project baseline is approved, create a copy of it for your current schedule to share with the the project team.</t>
  </si>
  <si>
    <t>Monitor and track progress</t>
  </si>
  <si>
    <t>Regularly monitor and track progress in the current schedule against the schedule baseline. Use the schedule baseline as a reference point to identify any deviations or delays.</t>
  </si>
  <si>
    <t>WBS code</t>
  </si>
  <si>
    <t>Project name</t>
  </si>
  <si>
    <t>-</t>
  </si>
  <si>
    <t>Concept proposal</t>
  </si>
  <si>
    <t>deliverable</t>
  </si>
  <si>
    <t>three months from start date</t>
  </si>
  <si>
    <t>Possible delay with sponsor approval; add lag time to account for this</t>
  </si>
  <si>
    <t>1.1.1</t>
  </si>
  <si>
    <t>Theory of change (TOC)</t>
  </si>
  <si>
    <t>must have approved problem statement before start</t>
  </si>
  <si>
    <t>1.1.1.1</t>
  </si>
  <si>
    <t>Draft TOC</t>
  </si>
  <si>
    <t>strategist drafts content with input from team</t>
  </si>
  <si>
    <t>Strategist</t>
  </si>
  <si>
    <t>1.1.1.2</t>
  </si>
  <si>
    <t>Review TOC</t>
  </si>
  <si>
    <t>internal team reviews content and shares feedback</t>
  </si>
  <si>
    <t>Sponsor, Support Strategist</t>
  </si>
  <si>
    <t>Etc.</t>
  </si>
  <si>
    <t>1.1.2</t>
  </si>
  <si>
    <t>Target audience</t>
  </si>
  <si>
    <t>developed with TOC</t>
  </si>
  <si>
    <t>1.1.2.1</t>
  </si>
  <si>
    <t>Draft target audience</t>
  </si>
  <si>
    <t>1.1.2.2</t>
  </si>
  <si>
    <t>Review target audience</t>
  </si>
  <si>
    <t>1.1.3</t>
  </si>
  <si>
    <t>Proposed components</t>
  </si>
  <si>
    <t>four to six weeks from start</t>
  </si>
  <si>
    <t>must have approved TOC and audience before start</t>
  </si>
  <si>
    <t>1.1.3.1</t>
  </si>
  <si>
    <t>Draft propose components</t>
  </si>
  <si>
    <t>1.1.3.2</t>
  </si>
  <si>
    <t>Review proposed components</t>
  </si>
  <si>
    <t>Schedule Network Diagram (to sequence and estimate)</t>
  </si>
  <si>
    <t>Approach used to sequence activities:</t>
  </si>
  <si>
    <t>Developed with work packages</t>
  </si>
  <si>
    <t>Basis used for duration estimates:</t>
  </si>
  <si>
    <t>Based on earlier XYZ project</t>
  </si>
  <si>
    <t>[# duration estimates/days]
Task/Sub-task</t>
  </si>
  <si>
    <t>is critical path is yellow 
(i.e., the path with longest duration)</t>
  </si>
  <si>
    <t>minimum project duration based on critical path is:</t>
  </si>
  <si>
    <t>25 business days</t>
  </si>
  <si>
    <t>[5]
1.1.1.2 Review TOC</t>
  </si>
  <si>
    <t>Start</t>
  </si>
  <si>
    <t>[10]
1.1.1.1 Draft TOC</t>
  </si>
  <si>
    <t>[5]
1.1.2.1 Draft target audience</t>
  </si>
  <si>
    <t>[5]
x.x.x.x Incorporate feedback in TOC and target audience</t>
  </si>
  <si>
    <t>[3]
1.1.2.1 Review target audience</t>
  </si>
  <si>
    <t xml:space="preserve">NOTE - LOCK this sheet once you complete it to protect your schedule baseline. </t>
  </si>
  <si>
    <t>Project ID:</t>
  </si>
  <si>
    <t>[insert project ID]</t>
  </si>
  <si>
    <t>Project name:</t>
  </si>
  <si>
    <t>[insert project name]</t>
  </si>
  <si>
    <t>Project type:</t>
  </si>
  <si>
    <t>[insert project type; i.e., product, software, marketing, infrastructure, operations, research and dev, event, training, merger and acquisition, compliance, environment, data, etc.]</t>
  </si>
  <si>
    <t>Project start date:</t>
  </si>
  <si>
    <t>[enter project start date]</t>
  </si>
  <si>
    <t>Project end date:</t>
  </si>
  <si>
    <t>[enter project end date]</t>
  </si>
  <si>
    <t>Project sponsor:</t>
  </si>
  <si>
    <t>[enter name of project sponsor]</t>
  </si>
  <si>
    <t>Project manager:</t>
  </si>
  <si>
    <t>[enter name of project manager]</t>
  </si>
  <si>
    <t>Project coordinator:</t>
  </si>
  <si>
    <t>[enter name of project coordinator]</t>
  </si>
  <si>
    <t>Last update:</t>
  </si>
  <si>
    <t>Baseline version #</t>
  </si>
  <si>
    <t>Percent complete:</t>
  </si>
  <si>
    <t>Task #</t>
  </si>
  <si>
    <t>%</t>
  </si>
  <si>
    <t>Status</t>
  </si>
  <si>
    <t>Task name</t>
  </si>
  <si>
    <t>Duration (days)</t>
  </si>
  <si>
    <t>Baseline start date</t>
  </si>
  <si>
    <t>Baseline due date</t>
  </si>
  <si>
    <t>Lead/Lag (days)</t>
  </si>
  <si>
    <t>Assigned to</t>
  </si>
  <si>
    <t>Effort (hrs.)</t>
  </si>
  <si>
    <t>Effort completed</t>
  </si>
  <si>
    <t>Effort remaining</t>
  </si>
  <si>
    <t>Project Name</t>
  </si>
  <si>
    <t>Not started</t>
  </si>
  <si>
    <t>1.1.1.3</t>
  </si>
  <si>
    <t>Finalize TOC</t>
  </si>
  <si>
    <t>1.1.2.3</t>
  </si>
  <si>
    <t>Finalize target audience</t>
  </si>
  <si>
    <t>1.1.3.3</t>
  </si>
  <si>
    <t>Finalize proposed components</t>
  </si>
  <si>
    <t>Start date</t>
  </si>
  <si>
    <t>Due date</t>
  </si>
  <si>
    <t>Baseline finish date</t>
  </si>
  <si>
    <t>Baseline finish variance</t>
  </si>
  <si>
    <t>Completed</t>
  </si>
  <si>
    <t>In progress</t>
  </si>
  <si>
    <t>Must have</t>
  </si>
  <si>
    <t>Nice to have</t>
  </si>
  <si>
    <t>OK if don’t have</t>
  </si>
  <si>
    <t>Will not include</t>
  </si>
  <si>
    <t>Requested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</si>
</sst>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800]dddd\,\ mmmm\ dd\,\ yyyy"/>
    <numFmt numFmtId="165" formatCode="[$-F800]dddd\,\ mmmm\ dd\,\ yyyy;;;"/>
  </numFmts>
  <fonts count="13">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
      <b/>
      <u/>
      <sz val="11"/>
      <color theme="1"/>
      <name val="Calibri"/>
      <family val="2"/>
      <scheme val="minor"/>
    </font>
    <font>
      <sz val="11"/>
      <color rgb="FF36454F"/>
      <name val="Calibri"/>
      <family val="2"/>
      <scheme val="minor"/>
    </font>
    <font>
      <sz val="11"/>
      <color rgb="FF522A50"/>
      <name val="Calibri"/>
      <family val="2"/>
      <scheme val="minor"/>
    </font>
    <font>
      <b/>
      <sz val="11"/>
      <color rgb="FF36454F"/>
      <name val="Calibri"/>
      <family val="2"/>
      <scheme val="minor"/>
    </font>
    <font>
      <b/>
      <u/>
      <sz val="11"/>
      <color theme="1"/>
      <name val="Calibri"/>
      <family val="2"/>
    </font>
    <font>
      <sz val="11"/>
      <color theme="0"/>
      <name val="Calibri"/>
      <family val="2"/>
      <scheme val="minor"/>
    </font>
    <font>
      <b/>
      <u/>
      <sz val="11"/>
      <color rgb="FF36454F"/>
      <name val="Calibri"/>
      <family val="2"/>
      <scheme val="minor"/>
    </font>
    <font>
      <sz val="8"/>
      <name val="Calibri"/>
      <family val="2"/>
      <scheme val="minor"/>
    </font>
    <font>
      <sz val="11"/>
      <color theme="2"/>
      <name val="Calibri"/>
      <family val="2"/>
      <scheme val="minor"/>
    </font>
  </fonts>
  <fills count="9">
    <fill>
      <patternFill patternType="none"/>
    </fill>
    <fill>
      <patternFill patternType="gray125"/>
    </fill>
    <fill>
      <patternFill patternType="solid">
        <fgColor theme="1"/>
        <bgColor indexed="64"/>
      </patternFill>
    </fill>
    <fill>
      <patternFill patternType="solid">
        <fgColor theme="6"/>
        <bgColor indexed="64"/>
      </patternFill>
    </fill>
    <fill>
      <patternFill patternType="solid">
        <fgColor theme="2"/>
        <bgColor indexed="64"/>
      </patternFill>
    </fill>
    <fill>
      <patternFill patternType="solid">
        <fgColor theme="0" tint="-9.9978637043366805E-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8"/>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9" fontId="1" fillId="0" borderId="0" applyFont="0" applyFill="0" applyBorder="0" applyAlignment="0" applyProtection="0"/>
  </cellStyleXfs>
  <cellXfs count="70">
    <xf numFmtId="0" fontId="0" fillId="0" borderId="0" xfId="0"/>
    <xf numFmtId="0" fontId="5" fillId="0" borderId="0" xfId="1" applyFont="1"/>
    <xf numFmtId="0" fontId="6" fillId="0" borderId="0" xfId="1" applyFont="1"/>
    <xf numFmtId="0" fontId="5" fillId="0" borderId="0" xfId="1" applyFont="1" applyAlignment="1">
      <alignment wrapText="1"/>
    </xf>
    <xf numFmtId="0" fontId="5" fillId="0" borderId="0" xfId="1" applyFont="1" applyAlignment="1">
      <alignment horizontal="center" vertical="center" wrapText="1"/>
    </xf>
    <xf numFmtId="0" fontId="2" fillId="0" borderId="0" xfId="0" applyFont="1"/>
    <xf numFmtId="0" fontId="8" fillId="0" borderId="0" xfId="0" applyFont="1"/>
    <xf numFmtId="0" fontId="2" fillId="0" borderId="0" xfId="0" applyFont="1" applyAlignment="1">
      <alignment horizontal="left"/>
    </xf>
    <xf numFmtId="0" fontId="9" fillId="2" borderId="1" xfId="1" applyFont="1" applyFill="1" applyBorder="1" applyAlignment="1">
      <alignment horizontal="center" vertical="center" wrapText="1"/>
    </xf>
    <xf numFmtId="0" fontId="5" fillId="4" borderId="1" xfId="1" applyFont="1" applyFill="1" applyBorder="1" applyAlignment="1">
      <alignment horizontal="center" vertical="center" wrapText="1"/>
    </xf>
    <xf numFmtId="0" fontId="10" fillId="0" borderId="0" xfId="1" applyFont="1"/>
    <xf numFmtId="0" fontId="5" fillId="0" borderId="0" xfId="1" applyFont="1" applyAlignment="1">
      <alignment horizontal="left" wrapText="1"/>
    </xf>
    <xf numFmtId="0" fontId="1" fillId="0" borderId="0" xfId="1" applyAlignment="1">
      <alignment wrapText="1"/>
    </xf>
    <xf numFmtId="0" fontId="6" fillId="0" borderId="0" xfId="1" applyFont="1" applyAlignment="1">
      <alignment wrapText="1"/>
    </xf>
    <xf numFmtId="0" fontId="3" fillId="0" borderId="0" xfId="1" applyFont="1" applyAlignment="1">
      <alignment wrapText="1"/>
    </xf>
    <xf numFmtId="0" fontId="7" fillId="0" borderId="0" xfId="1" applyFont="1" applyAlignment="1">
      <alignment horizontal="left" wrapText="1"/>
    </xf>
    <xf numFmtId="0" fontId="7" fillId="0" borderId="0" xfId="1" applyFont="1" applyAlignment="1">
      <alignment wrapText="1"/>
    </xf>
    <xf numFmtId="0" fontId="0" fillId="0" borderId="0" xfId="0" applyProtection="1">
      <protection locked="0"/>
    </xf>
    <xf numFmtId="9" fontId="0" fillId="0" borderId="0" xfId="2" applyFont="1" applyProtection="1">
      <protection locked="0"/>
    </xf>
    <xf numFmtId="2" fontId="0" fillId="0" borderId="0" xfId="0" applyNumberFormat="1" applyProtection="1">
      <protection locked="0"/>
    </xf>
    <xf numFmtId="9" fontId="0" fillId="0" borderId="0" xfId="2" applyFont="1" applyProtection="1"/>
    <xf numFmtId="2" fontId="0" fillId="0" borderId="0" xfId="0" applyNumberFormat="1"/>
    <xf numFmtId="14" fontId="0" fillId="0" borderId="0" xfId="0" applyNumberFormat="1"/>
    <xf numFmtId="0" fontId="4" fillId="0" borderId="0" xfId="0" applyFont="1"/>
    <xf numFmtId="164" fontId="0" fillId="0" borderId="0" xfId="0" applyNumberFormat="1" applyProtection="1">
      <protection locked="0"/>
    </xf>
    <xf numFmtId="164" fontId="0" fillId="0" borderId="0" xfId="0" applyNumberFormat="1"/>
    <xf numFmtId="1" fontId="0" fillId="0" borderId="0" xfId="0" applyNumberFormat="1" applyProtection="1">
      <protection locked="0"/>
    </xf>
    <xf numFmtId="1" fontId="0" fillId="0" borderId="0" xfId="0" applyNumberFormat="1"/>
    <xf numFmtId="0" fontId="0" fillId="0" borderId="0" xfId="0" applyAlignment="1">
      <alignment wrapText="1"/>
    </xf>
    <xf numFmtId="0" fontId="3" fillId="0" borderId="0" xfId="0" applyFont="1"/>
    <xf numFmtId="0" fontId="0" fillId="0" borderId="0" xfId="0" applyAlignment="1">
      <alignment horizontal="left" indent="1"/>
    </xf>
    <xf numFmtId="0" fontId="0" fillId="0" borderId="0" xfId="0" applyAlignment="1">
      <alignment horizontal="left" wrapText="1"/>
    </xf>
    <xf numFmtId="0" fontId="0" fillId="0" borderId="0" xfId="0" applyAlignment="1">
      <alignment horizontal="left" vertical="top" indent="1"/>
    </xf>
    <xf numFmtId="165" fontId="0" fillId="0" borderId="0" xfId="0" applyNumberFormat="1"/>
    <xf numFmtId="9" fontId="0" fillId="0" borderId="0" xfId="2" applyFont="1" applyFill="1" applyProtection="1">
      <protection locked="0"/>
    </xf>
    <xf numFmtId="0" fontId="2" fillId="0" borderId="0" xfId="0" applyFont="1" applyAlignment="1" applyProtection="1">
      <alignment horizontal="left"/>
      <protection locked="0"/>
    </xf>
    <xf numFmtId="0" fontId="2" fillId="5" borderId="0" xfId="0" applyFont="1" applyFill="1" applyAlignment="1" applyProtection="1">
      <alignment horizontal="left"/>
      <protection locked="0"/>
    </xf>
    <xf numFmtId="0" fontId="12" fillId="6" borderId="0" xfId="0" applyFont="1" applyFill="1" applyProtection="1">
      <protection locked="0"/>
    </xf>
    <xf numFmtId="0" fontId="12" fillId="6" borderId="0" xfId="0" applyFont="1" applyFill="1" applyAlignment="1" applyProtection="1">
      <alignment horizontal="left"/>
      <protection locked="0"/>
    </xf>
    <xf numFmtId="9" fontId="12" fillId="6" borderId="0" xfId="2" applyFont="1" applyFill="1" applyProtection="1">
      <protection locked="0"/>
    </xf>
    <xf numFmtId="164" fontId="12" fillId="6" borderId="0" xfId="0" applyNumberFormat="1" applyFont="1" applyFill="1" applyProtection="1">
      <protection locked="0"/>
    </xf>
    <xf numFmtId="165" fontId="12" fillId="6" borderId="0" xfId="0" applyNumberFormat="1" applyFont="1" applyFill="1"/>
    <xf numFmtId="2" fontId="12" fillId="6" borderId="0" xfId="0" applyNumberFormat="1" applyFont="1" applyFill="1"/>
    <xf numFmtId="0" fontId="0" fillId="7" borderId="0" xfId="0" applyFill="1" applyProtection="1">
      <protection locked="0"/>
    </xf>
    <xf numFmtId="0" fontId="2" fillId="7" borderId="0" xfId="0" applyFont="1" applyFill="1" applyAlignment="1" applyProtection="1">
      <alignment horizontal="left"/>
      <protection locked="0"/>
    </xf>
    <xf numFmtId="9" fontId="1" fillId="7" borderId="0" xfId="2" applyFont="1" applyFill="1" applyProtection="1">
      <protection locked="0"/>
    </xf>
    <xf numFmtId="164" fontId="0" fillId="7" borderId="0" xfId="0" applyNumberFormat="1" applyFill="1" applyProtection="1">
      <protection locked="0"/>
    </xf>
    <xf numFmtId="165" fontId="0" fillId="7" borderId="0" xfId="0" applyNumberFormat="1" applyFill="1"/>
    <xf numFmtId="2" fontId="0" fillId="7" borderId="0" xfId="0" applyNumberFormat="1" applyFill="1"/>
    <xf numFmtId="0" fontId="0" fillId="5" borderId="0" xfId="0" applyFill="1" applyProtection="1">
      <protection locked="0"/>
    </xf>
    <xf numFmtId="9" fontId="1" fillId="5" borderId="0" xfId="2" applyFont="1" applyFill="1" applyProtection="1">
      <protection locked="0"/>
    </xf>
    <xf numFmtId="164" fontId="0" fillId="5" borderId="0" xfId="0" applyNumberFormat="1" applyFill="1" applyProtection="1">
      <protection locked="0"/>
    </xf>
    <xf numFmtId="165" fontId="0" fillId="5" borderId="0" xfId="0" applyNumberFormat="1" applyFill="1"/>
    <xf numFmtId="2" fontId="0" fillId="5" borderId="0" xfId="0" applyNumberFormat="1" applyFill="1"/>
    <xf numFmtId="9" fontId="1" fillId="0" borderId="0" xfId="2" applyFont="1" applyFill="1" applyProtection="1">
      <protection locked="0"/>
    </xf>
    <xf numFmtId="1" fontId="12" fillId="6" borderId="0" xfId="0" applyNumberFormat="1" applyFont="1" applyFill="1" applyProtection="1">
      <protection locked="0"/>
    </xf>
    <xf numFmtId="1" fontId="0" fillId="7" borderId="0" xfId="0" applyNumberFormat="1" applyFill="1" applyProtection="1">
      <protection locked="0"/>
    </xf>
    <xf numFmtId="1" fontId="0" fillId="5" borderId="0" xfId="0" applyNumberFormat="1" applyFill="1" applyProtection="1">
      <protection locked="0"/>
    </xf>
    <xf numFmtId="2" fontId="12" fillId="6" borderId="0" xfId="0" applyNumberFormat="1" applyFont="1" applyFill="1" applyProtection="1">
      <protection locked="0"/>
    </xf>
    <xf numFmtId="2" fontId="0" fillId="7" borderId="0" xfId="0" applyNumberFormat="1" applyFill="1" applyProtection="1">
      <protection locked="0"/>
    </xf>
    <xf numFmtId="2" fontId="0" fillId="5" borderId="0" xfId="0" applyNumberFormat="1" applyFill="1" applyProtection="1">
      <protection locked="0"/>
    </xf>
    <xf numFmtId="0" fontId="0" fillId="8" borderId="0" xfId="0" applyFill="1"/>
    <xf numFmtId="9" fontId="0" fillId="8" borderId="0" xfId="2" applyFont="1" applyFill="1" applyProtection="1"/>
    <xf numFmtId="0" fontId="0" fillId="8" borderId="0" xfId="0" applyFill="1" applyProtection="1">
      <protection locked="0"/>
    </xf>
    <xf numFmtId="1" fontId="0" fillId="8" borderId="0" xfId="0" applyNumberFormat="1" applyFill="1"/>
    <xf numFmtId="164" fontId="0" fillId="8" borderId="0" xfId="0" applyNumberFormat="1" applyFill="1"/>
    <xf numFmtId="2" fontId="0" fillId="8" borderId="0" xfId="0" applyNumberFormat="1" applyFill="1"/>
    <xf numFmtId="0" fontId="0" fillId="0" borderId="0" xfId="0" applyAlignment="1">
      <alignment horizontal="left" vertical="top"/>
    </xf>
    <xf numFmtId="0" fontId="4" fillId="3" borderId="0" xfId="0" applyFont="1" applyFill="1"/>
    <xf numFmtId="0" fontId="0" fillId="3" borderId="0" xfId="0" applyFill="1" applyAlignment="1">
      <alignment wrapText="1"/>
    </xf>
  </cellXfs>
  <cellStyles count="3">
    <cellStyle name="Normal" xfId="0" builtinId="0"/>
    <cellStyle name="Normal 5" xfId="1" xr:uid="{29700D94-9FF3-1142-B45E-D940DA000221}"/>
    <cellStyle name="Percent" xfId="2" builtinId="5"/>
  </cellStyles>
  <dxfs count="61">
    <dxf>
      <numFmt numFmtId="2" formatCode="0.00"/>
      <protection locked="0" hidden="0"/>
    </dxf>
    <dxf>
      <protection locked="0" hidden="0"/>
    </dxf>
    <dxf>
      <protection locked="0" hidden="0"/>
    </dxf>
    <dxf>
      <numFmt numFmtId="2" formatCode="0.00"/>
      <protection locked="1" hidden="0"/>
    </dxf>
    <dxf>
      <numFmt numFmtId="165" formatCode="[$-F800]dddd\,\ mmmm\ dd\,\ yyyy;;;"/>
      <protection locked="1" hidden="0"/>
    </dxf>
    <dxf>
      <numFmt numFmtId="165" formatCode="[$-F800]dddd\,\ mmmm\ dd\,\ yyyy;;;"/>
      <protection locked="1" hidden="0"/>
    </dxf>
    <dxf>
      <protection locked="0" hidden="0"/>
    </dxf>
    <dxf>
      <protection locked="0" hidden="0"/>
    </dxf>
    <dxf>
      <numFmt numFmtId="165" formatCode="[$-F800]dddd\,\ mmmm\ dd\,\ yyyy;;;"/>
      <protection locked="1" hidden="0"/>
    </dxf>
    <dxf>
      <numFmt numFmtId="164" formatCode="[$-F800]dddd\,\ mmmm\ dd\,\ yyyy"/>
      <protection locked="0" hidden="0"/>
    </dxf>
    <dxf>
      <numFmt numFmtId="1" formatCode="0"/>
      <protection locked="0" hidden="0"/>
    </dxf>
    <dxf>
      <protection locked="0" hidden="0"/>
    </dxf>
    <dxf>
      <protection locked="0" hidden="0"/>
    </dxf>
    <dxf>
      <protection locked="0" hidden="0"/>
    </dxf>
    <dxf>
      <protection locked="0" hidden="0"/>
    </dxf>
    <dxf>
      <protection locked="0" hidden="0"/>
    </dxf>
    <dxf>
      <protection locked="0" hidden="0"/>
    </dxf>
    <dxf>
      <fill>
        <patternFill patternType="solid">
          <fgColor indexed="64"/>
          <bgColor theme="8"/>
        </patternFill>
      </fill>
      <protection locked="1" hidden="0"/>
    </dxf>
    <dxf>
      <font>
        <strike val="0"/>
        <color theme="0" tint="-9.9917600024414813E-2"/>
      </font>
    </dxf>
    <dxf>
      <font>
        <strike/>
        <color theme="0" tint="-9.9948118533890809E-2"/>
      </font>
    </dxf>
    <dxf>
      <fill>
        <patternFill>
          <bgColor theme="8" tint="0.59996337778862885"/>
        </patternFill>
      </fill>
    </dxf>
    <dxf>
      <fill>
        <patternFill>
          <bgColor theme="6" tint="0.59996337778862885"/>
        </patternFill>
      </fill>
    </dxf>
    <dxf>
      <font>
        <u val="none"/>
        <color theme="0"/>
      </font>
      <fill>
        <patternFill>
          <bgColor rgb="FFFF0000"/>
        </patternFill>
      </fill>
    </dxf>
    <dxf>
      <font>
        <strike val="0"/>
        <color theme="0" tint="-9.9917600024414813E-2"/>
      </font>
    </dxf>
    <dxf>
      <font>
        <strike/>
        <color theme="0" tint="-9.9948118533890809E-2"/>
      </font>
    </dxf>
    <dxf>
      <numFmt numFmtId="2" formatCode="0.00"/>
      <protection locked="0" hidden="0"/>
    </dxf>
    <dxf>
      <protection locked="0" hidden="0"/>
    </dxf>
    <dxf>
      <protection locked="0" hidden="0"/>
    </dxf>
    <dxf>
      <protection locked="0" hidden="0"/>
    </dxf>
    <dxf>
      <protection locked="0" hidden="0"/>
    </dxf>
    <dxf>
      <numFmt numFmtId="165" formatCode="[$-F800]dddd\,\ mmmm\ dd\,\ yyyy;;;"/>
      <protection locked="1" hidden="0"/>
    </dxf>
    <dxf>
      <numFmt numFmtId="164" formatCode="[$-F800]dddd\,\ mmmm\ dd\,\ yyyy"/>
      <protection locked="0" hidden="0"/>
    </dxf>
    <dxf>
      <numFmt numFmtId="1" formatCode="0"/>
      <protection locked="0" hidden="0"/>
    </dxf>
    <dxf>
      <protection locked="0" hidden="0"/>
    </dxf>
    <dxf>
      <protection locked="0" hidden="0"/>
    </dxf>
    <dxf>
      <protection locked="0" hidden="0"/>
    </dxf>
    <dxf>
      <protection locked="0" hidden="0"/>
    </dxf>
    <dxf>
      <protection locked="0" hidden="0"/>
    </dxf>
    <dxf>
      <protection locked="0" hidden="0"/>
    </dxf>
    <dxf>
      <protection locked="1" hidden="0"/>
    </dxf>
    <dxf>
      <font>
        <strike/>
        <color theme="0" tint="-9.9948118533890809E-2"/>
      </font>
    </dxf>
    <dxf>
      <font>
        <strike val="0"/>
        <color theme="0" tint="-9.9917600024414813E-2"/>
      </font>
    </dxf>
    <dxf>
      <font>
        <u val="none"/>
        <color theme="0"/>
      </font>
      <fill>
        <patternFill>
          <bgColor rgb="FFFF0000"/>
        </patternFill>
      </fill>
    </dxf>
    <dxf>
      <fill>
        <patternFill>
          <bgColor theme="8" tint="0.59996337778862885"/>
        </patternFill>
      </fill>
    </dxf>
    <dxf>
      <fill>
        <patternFill>
          <bgColor theme="6" tint="0.59996337778862885"/>
        </patternFill>
      </fill>
    </dxf>
    <dxf>
      <font>
        <b val="0"/>
        <strike val="0"/>
        <outline val="0"/>
        <shadow val="0"/>
        <vertAlign val="baseline"/>
        <sz val="11"/>
        <color theme="1"/>
        <name val="Calibri"/>
        <family val="2"/>
        <scheme val="none"/>
      </font>
      <numFmt numFmtId="0" formatCode="General"/>
      <alignment vertical="bottom" textRotation="0" wrapText="0" indent="0" justifyLastLine="0" shrinkToFit="0" readingOrder="0"/>
    </dxf>
    <dxf>
      <font>
        <b val="0"/>
        <strike val="0"/>
        <outline val="0"/>
        <shadow val="0"/>
        <vertAlign val="baseline"/>
        <sz val="11"/>
        <color theme="1"/>
        <name val="Calibri"/>
        <family val="2"/>
        <scheme val="none"/>
      </font>
      <numFmt numFmtId="0" formatCode="General"/>
      <alignment vertical="bottom" textRotation="0" wrapText="0" indent="0" justifyLastLine="0" shrinkToFit="0" readingOrder="0"/>
    </dxf>
    <dxf>
      <font>
        <b val="0"/>
        <strike val="0"/>
        <outline val="0"/>
        <shadow val="0"/>
        <vertAlign val="baseline"/>
        <sz val="11"/>
        <color theme="1"/>
        <name val="Calibri"/>
        <family val="2"/>
        <scheme val="none"/>
      </font>
      <numFmt numFmtId="0" formatCode="General"/>
      <alignment horizontal="general" vertical="bottom" textRotation="0" wrapText="0" indent="0" justifyLastLine="0" shrinkToFit="0" readingOrder="0"/>
    </dxf>
    <dxf>
      <font>
        <b val="0"/>
        <strike val="0"/>
        <outline val="0"/>
        <shadow val="0"/>
        <vertAlign val="baseline"/>
        <sz val="11"/>
        <color theme="1"/>
        <name val="Calibri"/>
        <family val="2"/>
        <scheme val="none"/>
      </font>
      <numFmt numFmtId="0" formatCode="General"/>
      <alignment vertical="bottom" textRotation="0" wrapText="0" indent="0" justifyLastLine="0" shrinkToFit="0" readingOrder="0"/>
    </dxf>
    <dxf>
      <font>
        <b val="0"/>
        <strike val="0"/>
        <outline val="0"/>
        <shadow val="0"/>
        <vertAlign val="baseline"/>
        <sz val="11"/>
        <color theme="1"/>
        <name val="Calibri"/>
        <family val="2"/>
        <scheme val="none"/>
      </font>
      <numFmt numFmtId="0" formatCode="General"/>
      <alignment vertical="bottom" textRotation="0" wrapText="0" indent="0" justifyLastLine="0" shrinkToFit="0" readingOrder="0"/>
    </dxf>
    <dxf>
      <font>
        <b val="0"/>
        <strike val="0"/>
        <outline val="0"/>
        <shadow val="0"/>
        <vertAlign val="baseline"/>
        <sz val="11"/>
        <color theme="1"/>
        <name val="Calibri"/>
        <family val="2"/>
        <scheme val="none"/>
      </font>
      <numFmt numFmtId="0" formatCode="General"/>
      <alignment horizontal="general" vertical="bottom" textRotation="0" wrapText="0" indent="0" justifyLastLine="0" shrinkToFit="0" readingOrder="0"/>
    </dxf>
    <dxf>
      <font>
        <b val="0"/>
        <strike val="0"/>
        <outline val="0"/>
        <shadow val="0"/>
        <vertAlign val="baseline"/>
        <sz val="11"/>
        <color theme="1"/>
        <name val="Calibri"/>
        <family val="2"/>
        <scheme val="none"/>
      </font>
      <numFmt numFmtId="0" formatCode="General"/>
      <alignment horizontal="left" vertical="bottom" textRotation="0" wrapText="0" indent="0" justifyLastLine="0" shrinkToFit="0" readingOrder="0"/>
    </dxf>
    <dxf>
      <font>
        <b val="0"/>
        <strike val="0"/>
        <outline val="0"/>
        <shadow val="0"/>
        <vertAlign val="baseline"/>
        <sz val="11"/>
        <color theme="1"/>
        <name val="Calibri"/>
        <family val="2"/>
        <scheme val="none"/>
      </font>
      <numFmt numFmtId="0" formatCode="General"/>
      <alignment vertical="bottom" textRotation="0" wrapText="0" indent="0" justifyLastLine="0" shrinkToFit="0" readingOrder="0"/>
    </dxf>
    <dxf>
      <font>
        <b val="0"/>
        <strike val="0"/>
        <outline val="0"/>
        <shadow val="0"/>
        <vertAlign val="baseline"/>
        <sz val="11"/>
        <color theme="1"/>
        <name val="Calibri"/>
        <family val="2"/>
        <scheme val="none"/>
      </font>
      <numFmt numFmtId="0" formatCode="General"/>
      <alignment vertical="bottom" textRotation="0" wrapText="0" indent="0" justifyLastLine="0" shrinkToFit="0" readingOrder="0"/>
    </dxf>
    <dxf>
      <font>
        <b val="0"/>
        <strike val="0"/>
        <outline val="0"/>
        <shadow val="0"/>
        <vertAlign val="baseline"/>
        <sz val="11"/>
        <color theme="1"/>
        <name val="Calibri"/>
        <family val="2"/>
        <scheme val="none"/>
      </font>
      <numFmt numFmtId="0" formatCode="General"/>
      <alignment vertical="bottom" textRotation="0" wrapText="0" indent="0" justifyLastLine="0" shrinkToFit="0" readingOrder="0"/>
    </dxf>
    <dxf>
      <fill>
        <patternFill patternType="solid">
          <bgColor theme="8" tint="0.59996337778862885"/>
        </patternFill>
      </fill>
    </dxf>
    <dxf>
      <fill>
        <patternFill>
          <bgColor theme="6" tint="0.39994506668294322"/>
        </patternFill>
      </fill>
    </dxf>
    <dxf>
      <fill>
        <patternFill patternType="none">
          <bgColor auto="1"/>
        </patternFill>
      </fill>
    </dxf>
    <dxf>
      <font>
        <b/>
        <i val="0"/>
        <color rgb="FF36454F"/>
      </font>
      <fill>
        <patternFill>
          <bgColor rgb="FFEAEAEA"/>
        </patternFill>
      </fill>
      <border>
        <bottom style="medium">
          <color rgb="FF36454F"/>
        </bottom>
      </border>
    </dxf>
    <dxf>
      <fill>
        <patternFill>
          <bgColor rgb="FFEAEAEA"/>
        </patternFill>
      </fill>
    </dxf>
    <dxf>
      <fill>
        <patternFill patternType="none">
          <bgColor auto="1"/>
        </patternFill>
      </fill>
    </dxf>
  </dxfs>
  <tableStyles count="1" defaultTableStyle="TableStyleMedium2" defaultPivotStyle="PivotStyleLight16">
    <tableStyle name="MS LLC Table Style - Banded" pivot="0" count="3" xr9:uid="{5447BA2B-E95B-F746-8D0C-E9E78AE3A016}">
      <tableStyleElement type="wholeTable" dxfId="60"/>
      <tableStyleElement type="secondRowStripe" dxfId="59"/>
      <tableStyleElement type="firstHeaderCell" dxfId="58"/>
    </tableStyle>
  </tableStyles>
  <colors>
    <mruColors>
      <color rgb="FFFF71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4</xdr:col>
      <xdr:colOff>129540</xdr:colOff>
      <xdr:row>14</xdr:row>
      <xdr:rowOff>327660</xdr:rowOff>
    </xdr:from>
    <xdr:to>
      <xdr:col>4</xdr:col>
      <xdr:colOff>1226820</xdr:colOff>
      <xdr:row>14</xdr:row>
      <xdr:rowOff>327660</xdr:rowOff>
    </xdr:to>
    <xdr:cxnSp macro="">
      <xdr:nvCxnSpPr>
        <xdr:cNvPr id="2" name="Straight Arrow Connector 1">
          <a:extLst>
            <a:ext uri="{FF2B5EF4-FFF2-40B4-BE49-F238E27FC236}">
              <a16:creationId xmlns:a16="http://schemas.microsoft.com/office/drawing/2014/main" id="{6310E5E9-19ED-C244-8899-7FEA20ED6272}"/>
            </a:ext>
          </a:extLst>
        </xdr:cNvPr>
        <xdr:cNvCxnSpPr/>
      </xdr:nvCxnSpPr>
      <xdr:spPr>
        <a:xfrm>
          <a:off x="6898640" y="5420360"/>
          <a:ext cx="1097280" cy="0"/>
        </a:xfrm>
        <a:prstGeom prst="straightConnector1">
          <a:avLst/>
        </a:prstGeom>
        <a:ln>
          <a:solidFill>
            <a:srgbClr val="F1CF4C"/>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53340</xdr:colOff>
      <xdr:row>14</xdr:row>
      <xdr:rowOff>396240</xdr:rowOff>
    </xdr:from>
    <xdr:to>
      <xdr:col>6</xdr:col>
      <xdr:colOff>1280160</xdr:colOff>
      <xdr:row>15</xdr:row>
      <xdr:rowOff>441960</xdr:rowOff>
    </xdr:to>
    <xdr:cxnSp macro="">
      <xdr:nvCxnSpPr>
        <xdr:cNvPr id="3" name="Straight Arrow Connector 2">
          <a:extLst>
            <a:ext uri="{FF2B5EF4-FFF2-40B4-BE49-F238E27FC236}">
              <a16:creationId xmlns:a16="http://schemas.microsoft.com/office/drawing/2014/main" id="{F9CDE5C0-A582-1C44-9A19-45F4DF53922C}"/>
            </a:ext>
          </a:extLst>
        </xdr:cNvPr>
        <xdr:cNvCxnSpPr/>
      </xdr:nvCxnSpPr>
      <xdr:spPr>
        <a:xfrm>
          <a:off x="9768840" y="5488940"/>
          <a:ext cx="1226820" cy="1176020"/>
        </a:xfrm>
        <a:prstGeom prst="straightConnector1">
          <a:avLst/>
        </a:prstGeom>
        <a:ln>
          <a:solidFill>
            <a:srgbClr val="522A5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53340</xdr:colOff>
      <xdr:row>13</xdr:row>
      <xdr:rowOff>396240</xdr:rowOff>
    </xdr:from>
    <xdr:to>
      <xdr:col>6</xdr:col>
      <xdr:colOff>1295400</xdr:colOff>
      <xdr:row>14</xdr:row>
      <xdr:rowOff>297180</xdr:rowOff>
    </xdr:to>
    <xdr:cxnSp macro="">
      <xdr:nvCxnSpPr>
        <xdr:cNvPr id="4" name="Straight Arrow Connector 3">
          <a:extLst>
            <a:ext uri="{FF2B5EF4-FFF2-40B4-BE49-F238E27FC236}">
              <a16:creationId xmlns:a16="http://schemas.microsoft.com/office/drawing/2014/main" id="{40C4811B-32AB-1E48-A915-287C84089136}"/>
            </a:ext>
          </a:extLst>
        </xdr:cNvPr>
        <xdr:cNvCxnSpPr/>
      </xdr:nvCxnSpPr>
      <xdr:spPr>
        <a:xfrm flipV="1">
          <a:off x="9768840" y="4358640"/>
          <a:ext cx="1242060" cy="1031240"/>
        </a:xfrm>
        <a:prstGeom prst="straightConnector1">
          <a:avLst/>
        </a:prstGeom>
        <a:ln>
          <a:solidFill>
            <a:srgbClr val="F1CF4C"/>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45720</xdr:colOff>
      <xdr:row>13</xdr:row>
      <xdr:rowOff>350520</xdr:rowOff>
    </xdr:from>
    <xdr:to>
      <xdr:col>8</xdr:col>
      <xdr:colOff>1272540</xdr:colOff>
      <xdr:row>14</xdr:row>
      <xdr:rowOff>396240</xdr:rowOff>
    </xdr:to>
    <xdr:cxnSp macro="">
      <xdr:nvCxnSpPr>
        <xdr:cNvPr id="5" name="Straight Arrow Connector 4">
          <a:extLst>
            <a:ext uri="{FF2B5EF4-FFF2-40B4-BE49-F238E27FC236}">
              <a16:creationId xmlns:a16="http://schemas.microsoft.com/office/drawing/2014/main" id="{CEB353D5-D21F-D64A-9335-6BC91BB58505}"/>
            </a:ext>
          </a:extLst>
        </xdr:cNvPr>
        <xdr:cNvCxnSpPr/>
      </xdr:nvCxnSpPr>
      <xdr:spPr>
        <a:xfrm>
          <a:off x="12707620" y="4312920"/>
          <a:ext cx="1226820" cy="1176020"/>
        </a:xfrm>
        <a:prstGeom prst="straightConnector1">
          <a:avLst/>
        </a:prstGeom>
        <a:ln>
          <a:solidFill>
            <a:srgbClr val="F1CF4C"/>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83820</xdr:colOff>
      <xdr:row>14</xdr:row>
      <xdr:rowOff>449580</xdr:rowOff>
    </xdr:from>
    <xdr:to>
      <xdr:col>8</xdr:col>
      <xdr:colOff>1303020</xdr:colOff>
      <xdr:row>15</xdr:row>
      <xdr:rowOff>403860</xdr:rowOff>
    </xdr:to>
    <xdr:cxnSp macro="">
      <xdr:nvCxnSpPr>
        <xdr:cNvPr id="6" name="Straight Arrow Connector 5">
          <a:extLst>
            <a:ext uri="{FF2B5EF4-FFF2-40B4-BE49-F238E27FC236}">
              <a16:creationId xmlns:a16="http://schemas.microsoft.com/office/drawing/2014/main" id="{C2C2D801-DDE5-2C41-8E9A-3707192ECFFE}"/>
            </a:ext>
          </a:extLst>
        </xdr:cNvPr>
        <xdr:cNvCxnSpPr/>
      </xdr:nvCxnSpPr>
      <xdr:spPr>
        <a:xfrm flipV="1">
          <a:off x="12745720" y="5542280"/>
          <a:ext cx="1219200" cy="1084580"/>
        </a:xfrm>
        <a:prstGeom prst="straightConnector1">
          <a:avLst/>
        </a:prstGeom>
        <a:ln>
          <a:solidFill>
            <a:srgbClr val="522A5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137160</xdr:colOff>
      <xdr:row>14</xdr:row>
      <xdr:rowOff>365760</xdr:rowOff>
    </xdr:from>
    <xdr:to>
      <xdr:col>10</xdr:col>
      <xdr:colOff>1234440</xdr:colOff>
      <xdr:row>14</xdr:row>
      <xdr:rowOff>365760</xdr:rowOff>
    </xdr:to>
    <xdr:cxnSp macro="">
      <xdr:nvCxnSpPr>
        <xdr:cNvPr id="7" name="Straight Arrow Connector 6">
          <a:extLst>
            <a:ext uri="{FF2B5EF4-FFF2-40B4-BE49-F238E27FC236}">
              <a16:creationId xmlns:a16="http://schemas.microsoft.com/office/drawing/2014/main" id="{B49AF4F2-B4B6-6840-8347-54EE51F70D5B}"/>
            </a:ext>
          </a:extLst>
        </xdr:cNvPr>
        <xdr:cNvCxnSpPr/>
      </xdr:nvCxnSpPr>
      <xdr:spPr>
        <a:xfrm>
          <a:off x="15758160" y="5458460"/>
          <a:ext cx="1097280" cy="0"/>
        </a:xfrm>
        <a:prstGeom prst="straightConnector1">
          <a:avLst/>
        </a:prstGeom>
        <a:ln>
          <a:solidFill>
            <a:srgbClr val="F1CF4C"/>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254000</xdr:colOff>
      <xdr:row>8</xdr:row>
      <xdr:rowOff>309033</xdr:rowOff>
    </xdr:from>
    <xdr:to>
      <xdr:col>2</xdr:col>
      <xdr:colOff>254000</xdr:colOff>
      <xdr:row>8</xdr:row>
      <xdr:rowOff>337861</xdr:rowOff>
    </xdr:to>
    <xdr:grpSp>
      <xdr:nvGrpSpPr>
        <xdr:cNvPr id="8" name="Group 7">
          <a:extLst>
            <a:ext uri="{FF2B5EF4-FFF2-40B4-BE49-F238E27FC236}">
              <a16:creationId xmlns:a16="http://schemas.microsoft.com/office/drawing/2014/main" id="{D6A6C3E4-9622-BB4D-A344-D9BE0F088ABF}"/>
            </a:ext>
          </a:extLst>
        </xdr:cNvPr>
        <xdr:cNvGrpSpPr/>
      </xdr:nvGrpSpPr>
      <xdr:grpSpPr>
        <a:xfrm>
          <a:off x="1968500" y="2833158"/>
          <a:ext cx="0" cy="28828"/>
          <a:chOff x="880109" y="1357185"/>
          <a:chExt cx="351472" cy="28828"/>
        </a:xfrm>
        <a:solidFill>
          <a:srgbClr val="F1CF4C"/>
        </a:solidFill>
      </xdr:grpSpPr>
      <xdr:sp macro="" textlink="">
        <xdr:nvSpPr>
          <xdr:cNvPr id="9" name="Straight Connector 3">
            <a:extLst>
              <a:ext uri="{FF2B5EF4-FFF2-40B4-BE49-F238E27FC236}">
                <a16:creationId xmlns:a16="http://schemas.microsoft.com/office/drawing/2014/main" id="{614ECF17-A58D-D643-92E2-C9AE2C3E273E}"/>
              </a:ext>
            </a:extLst>
          </xdr:cNvPr>
          <xdr:cNvSpPr/>
        </xdr:nvSpPr>
        <xdr:spPr>
          <a:xfrm>
            <a:off x="880109" y="1357185"/>
            <a:ext cx="351472" cy="28828"/>
          </a:xfrm>
          <a:custGeom>
            <a:avLst/>
            <a:gdLst/>
            <a:ahLst/>
            <a:cxnLst/>
            <a:rect l="0" t="0" r="0" b="0"/>
            <a:pathLst>
              <a:path>
                <a:moveTo>
                  <a:pt x="0" y="14414"/>
                </a:moveTo>
                <a:lnTo>
                  <a:pt x="351472" y="14414"/>
                </a:lnTo>
              </a:path>
            </a:pathLst>
          </a:custGeom>
          <a:grpFill/>
          <a:ln>
            <a:solidFill>
              <a:srgbClr val="F1CF4C"/>
            </a:solidFill>
          </a:ln>
        </xdr:spPr>
        <xdr:style>
          <a:lnRef idx="3">
            <a:schemeClr val="accent2"/>
          </a:lnRef>
          <a:fillRef idx="0">
            <a:schemeClr val="accent2"/>
          </a:fillRef>
          <a:effectRef idx="2">
            <a:schemeClr val="accent2"/>
          </a:effectRef>
          <a:fontRef idx="minor">
            <a:schemeClr val="tx1"/>
          </a:fontRef>
        </xdr:style>
      </xdr:sp>
      <xdr:sp macro="" textlink="">
        <xdr:nvSpPr>
          <xdr:cNvPr id="10" name="Straight Connector 4">
            <a:extLst>
              <a:ext uri="{FF2B5EF4-FFF2-40B4-BE49-F238E27FC236}">
                <a16:creationId xmlns:a16="http://schemas.microsoft.com/office/drawing/2014/main" id="{152225F0-03B2-AA81-5D2F-0CE62283380E}"/>
              </a:ext>
            </a:extLst>
          </xdr:cNvPr>
          <xdr:cNvSpPr txBox="1"/>
        </xdr:nvSpPr>
        <xdr:spPr>
          <a:xfrm>
            <a:off x="1047059" y="1362813"/>
            <a:ext cx="17573" cy="17573"/>
          </a:xfrm>
          <a:prstGeom prst="rect">
            <a:avLst/>
          </a:prstGeom>
          <a:grpFill/>
          <a:ln>
            <a:solidFill>
              <a:srgbClr val="F1CF4C"/>
            </a:solidFill>
          </a:ln>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en-US" sz="500" kern="1200"/>
          </a:p>
        </xdr:txBody>
      </xdr:sp>
    </xdr:grpSp>
    <xdr:clientData/>
  </xdr:twoCellAnchor>
  <xdr:twoCellAnchor>
    <xdr:from>
      <xdr:col>4</xdr:col>
      <xdr:colOff>333375</xdr:colOff>
      <xdr:row>13</xdr:row>
      <xdr:rowOff>638174</xdr:rowOff>
    </xdr:from>
    <xdr:to>
      <xdr:col>4</xdr:col>
      <xdr:colOff>1095375</xdr:colOff>
      <xdr:row>14</xdr:row>
      <xdr:rowOff>180974</xdr:rowOff>
    </xdr:to>
    <xdr:sp macro="" textlink="">
      <xdr:nvSpPr>
        <xdr:cNvPr id="12" name="TextBox 11">
          <a:extLst>
            <a:ext uri="{FF2B5EF4-FFF2-40B4-BE49-F238E27FC236}">
              <a16:creationId xmlns:a16="http://schemas.microsoft.com/office/drawing/2014/main" id="{3DD24A27-5251-E645-832A-503111B57EEC}"/>
            </a:ext>
          </a:extLst>
        </xdr:cNvPr>
        <xdr:cNvSpPr txBox="1"/>
      </xdr:nvSpPr>
      <xdr:spPr>
        <a:xfrm>
          <a:off x="7102475" y="4600574"/>
          <a:ext cx="762000" cy="67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SS+15</a:t>
          </a:r>
        </a:p>
      </xdr:txBody>
    </xdr:sp>
    <xdr:clientData/>
  </xdr:twoCellAnchor>
  <xdr:twoCellAnchor>
    <xdr:from>
      <xdr:col>2</xdr:col>
      <xdr:colOff>104775</xdr:colOff>
      <xdr:row>14</xdr:row>
      <xdr:rowOff>333375</xdr:rowOff>
    </xdr:from>
    <xdr:to>
      <xdr:col>2</xdr:col>
      <xdr:colOff>1202055</xdr:colOff>
      <xdr:row>14</xdr:row>
      <xdr:rowOff>333375</xdr:rowOff>
    </xdr:to>
    <xdr:cxnSp macro="">
      <xdr:nvCxnSpPr>
        <xdr:cNvPr id="13" name="Straight Arrow Connector 12">
          <a:extLst>
            <a:ext uri="{FF2B5EF4-FFF2-40B4-BE49-F238E27FC236}">
              <a16:creationId xmlns:a16="http://schemas.microsoft.com/office/drawing/2014/main" id="{238C0645-E0C0-2A46-82D1-B5BA9EB85A5D}"/>
            </a:ext>
          </a:extLst>
        </xdr:cNvPr>
        <xdr:cNvCxnSpPr/>
      </xdr:nvCxnSpPr>
      <xdr:spPr>
        <a:xfrm>
          <a:off x="3927475" y="5426075"/>
          <a:ext cx="1097280" cy="0"/>
        </a:xfrm>
        <a:prstGeom prst="straightConnector1">
          <a:avLst/>
        </a:prstGeom>
        <a:ln>
          <a:solidFill>
            <a:srgbClr val="F1CF4C"/>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158750</xdr:colOff>
      <xdr:row>13</xdr:row>
      <xdr:rowOff>42333</xdr:rowOff>
    </xdr:from>
    <xdr:to>
      <xdr:col>6</xdr:col>
      <xdr:colOff>920750</xdr:colOff>
      <xdr:row>13</xdr:row>
      <xdr:rowOff>215899</xdr:rowOff>
    </xdr:to>
    <xdr:sp macro="" textlink="">
      <xdr:nvSpPr>
        <xdr:cNvPr id="14" name="TextBox 13">
          <a:extLst>
            <a:ext uri="{FF2B5EF4-FFF2-40B4-BE49-F238E27FC236}">
              <a16:creationId xmlns:a16="http://schemas.microsoft.com/office/drawing/2014/main" id="{175EBF94-FB98-5148-8D89-80B0945740EC}"/>
            </a:ext>
          </a:extLst>
        </xdr:cNvPr>
        <xdr:cNvSpPr txBox="1"/>
      </xdr:nvSpPr>
      <xdr:spPr>
        <a:xfrm>
          <a:off x="8403167" y="4159250"/>
          <a:ext cx="762000" cy="173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FS</a:t>
          </a:r>
        </a:p>
      </xdr:txBody>
    </xdr:sp>
    <xdr:clientData/>
  </xdr:twoCellAnchor>
  <xdr:twoCellAnchor>
    <xdr:from>
      <xdr:col>6</xdr:col>
      <xdr:colOff>480484</xdr:colOff>
      <xdr:row>14</xdr:row>
      <xdr:rowOff>480484</xdr:rowOff>
    </xdr:from>
    <xdr:to>
      <xdr:col>6</xdr:col>
      <xdr:colOff>1242484</xdr:colOff>
      <xdr:row>14</xdr:row>
      <xdr:rowOff>654050</xdr:rowOff>
    </xdr:to>
    <xdr:sp macro="" textlink="">
      <xdr:nvSpPr>
        <xdr:cNvPr id="15" name="TextBox 14">
          <a:extLst>
            <a:ext uri="{FF2B5EF4-FFF2-40B4-BE49-F238E27FC236}">
              <a16:creationId xmlns:a16="http://schemas.microsoft.com/office/drawing/2014/main" id="{AE7D3762-B3FE-BA42-83CF-22A620055A2A}"/>
            </a:ext>
          </a:extLst>
        </xdr:cNvPr>
        <xdr:cNvSpPr txBox="1"/>
      </xdr:nvSpPr>
      <xdr:spPr>
        <a:xfrm>
          <a:off x="8724901" y="4999567"/>
          <a:ext cx="762000" cy="173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FS</a:t>
          </a:r>
        </a:p>
      </xdr:txBody>
    </xdr:sp>
    <xdr:clientData/>
  </xdr:twoCellAnchor>
  <xdr:twoCellAnchor>
    <xdr:from>
      <xdr:col>8</xdr:col>
      <xdr:colOff>135468</xdr:colOff>
      <xdr:row>14</xdr:row>
      <xdr:rowOff>558801</xdr:rowOff>
    </xdr:from>
    <xdr:to>
      <xdr:col>8</xdr:col>
      <xdr:colOff>897468</xdr:colOff>
      <xdr:row>14</xdr:row>
      <xdr:rowOff>732367</xdr:rowOff>
    </xdr:to>
    <xdr:sp macro="" textlink="">
      <xdr:nvSpPr>
        <xdr:cNvPr id="16" name="TextBox 15">
          <a:extLst>
            <a:ext uri="{FF2B5EF4-FFF2-40B4-BE49-F238E27FC236}">
              <a16:creationId xmlns:a16="http://schemas.microsoft.com/office/drawing/2014/main" id="{319F8318-8EEF-7D4A-8509-B3ABD33CCC57}"/>
            </a:ext>
          </a:extLst>
        </xdr:cNvPr>
        <xdr:cNvSpPr txBox="1"/>
      </xdr:nvSpPr>
      <xdr:spPr>
        <a:xfrm>
          <a:off x="11322051" y="5077884"/>
          <a:ext cx="762000" cy="173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FS</a:t>
          </a:r>
        </a:p>
      </xdr:txBody>
    </xdr:sp>
    <xdr:clientData/>
  </xdr:twoCellAnchor>
  <xdr:twoCellAnchor>
    <xdr:from>
      <xdr:col>10</xdr:col>
      <xdr:colOff>256118</xdr:colOff>
      <xdr:row>14</xdr:row>
      <xdr:rowOff>55035</xdr:rowOff>
    </xdr:from>
    <xdr:to>
      <xdr:col>10</xdr:col>
      <xdr:colOff>1018118</xdr:colOff>
      <xdr:row>14</xdr:row>
      <xdr:rowOff>228601</xdr:rowOff>
    </xdr:to>
    <xdr:sp macro="" textlink="">
      <xdr:nvSpPr>
        <xdr:cNvPr id="17" name="TextBox 16">
          <a:extLst>
            <a:ext uri="{FF2B5EF4-FFF2-40B4-BE49-F238E27FC236}">
              <a16:creationId xmlns:a16="http://schemas.microsoft.com/office/drawing/2014/main" id="{675DD0A8-C810-C140-990A-FBC09526A509}"/>
            </a:ext>
          </a:extLst>
        </xdr:cNvPr>
        <xdr:cNvSpPr txBox="1"/>
      </xdr:nvSpPr>
      <xdr:spPr>
        <a:xfrm>
          <a:off x="14395451" y="4574118"/>
          <a:ext cx="762000" cy="173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FS</a:t>
          </a:r>
        </a:p>
      </xdr:txBody>
    </xdr:sp>
    <xdr:clientData/>
  </xdr:twoCellAnchor>
  <xdr:twoCellAnchor>
    <xdr:from>
      <xdr:col>8</xdr:col>
      <xdr:colOff>438150</xdr:colOff>
      <xdr:row>13</xdr:row>
      <xdr:rowOff>67733</xdr:rowOff>
    </xdr:from>
    <xdr:to>
      <xdr:col>8</xdr:col>
      <xdr:colOff>1200150</xdr:colOff>
      <xdr:row>13</xdr:row>
      <xdr:rowOff>241299</xdr:rowOff>
    </xdr:to>
    <xdr:sp macro="" textlink="">
      <xdr:nvSpPr>
        <xdr:cNvPr id="18" name="TextBox 17">
          <a:extLst>
            <a:ext uri="{FF2B5EF4-FFF2-40B4-BE49-F238E27FC236}">
              <a16:creationId xmlns:a16="http://schemas.microsoft.com/office/drawing/2014/main" id="{8BF87C0E-61D6-1641-884F-00CE5D0BE34B}"/>
            </a:ext>
          </a:extLst>
        </xdr:cNvPr>
        <xdr:cNvSpPr txBox="1"/>
      </xdr:nvSpPr>
      <xdr:spPr>
        <a:xfrm>
          <a:off x="11624733" y="4184650"/>
          <a:ext cx="762000" cy="173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FS+15	</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267A9D-7D7B-45D5-8C15-462F665D358F}" name="Table1" displayName="Table1" ref="B3:I47" totalsRowShown="0" headerRowDxfId="54" dataDxfId="53">
  <autoFilter ref="B3:I47" xr:uid="{AE267A9D-7D7B-45D5-8C15-462F665D358F}"/>
  <tableColumns count="8">
    <tableColumn id="1" xr3:uid="{1A4C6973-B043-4A2D-9500-39D1632DB405}" name="Level" dataDxfId="52"/>
    <tableColumn id="2" xr3:uid="{8844591B-3AA4-42AD-8301-94C83D0869E8}" name="WBS code" dataDxfId="51"/>
    <tableColumn id="3" xr3:uid="{A054A006-CB10-409C-9191-528531FE73F0}" name="Item name" dataDxfId="50"/>
    <tableColumn id="4" xr3:uid="{2A74F828-28E1-47D8-BC2B-FEDE6D26EB4E}" name="Definition" dataDxfId="49"/>
    <tableColumn id="5" xr3:uid="{84B88B64-6CFF-4AB0-AB0B-7B6FA81CDCC4}" name="Owner" dataDxfId="48"/>
    <tableColumn id="6" xr3:uid="{3EF2CD86-6266-4022-8817-4054775A7E0B}" name="Dependencies" dataDxfId="47"/>
    <tableColumn id="7" xr3:uid="{5758404D-44F6-4AEF-B747-DD65F2C7A9EE}" name="Assumptions and constraints" dataDxfId="46"/>
    <tableColumn id="9" xr3:uid="{EA78BD41-BB68-4D1C-B4B5-DA2432E31B2C}" name="Risks" dataDxfId="45"/>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123F17-8906-1948-B864-EEAA50C4D2D9}" name="Table3" displayName="Table3" ref="B15:N65" totalsRowShown="0" headerRowDxfId="39" dataDxfId="38">
  <autoFilter ref="B15:N65" xr:uid="{CB123F17-8906-1948-B864-EEAA50C4D2D9}"/>
  <tableColumns count="13">
    <tableColumn id="1" xr3:uid="{015BC51A-0035-AA40-8027-2B8B0D9735F7}" name="Task #" dataDxfId="37"/>
    <tableColumn id="2" xr3:uid="{FA833967-A425-8746-A9DF-2B522248A323}" name="WBS code" dataDxfId="36"/>
    <tableColumn id="3" xr3:uid="{A03EF8E8-AD22-8147-8D1A-5E41DB0CD609}" name="%" dataDxfId="35" dataCellStyle="Percent"/>
    <tableColumn id="4" xr3:uid="{0EB5A089-2D29-504D-88FF-7DEE7502A10E}" name="Status" dataDxfId="34"/>
    <tableColumn id="5" xr3:uid="{D52ECA3B-E4C2-4F45-A83C-EBB08D41508A}" name="Task name" dataDxfId="33"/>
    <tableColumn id="6" xr3:uid="{9ECEB491-E790-5249-AB9B-720E5C5C4AB7}" name="Duration (days)" dataDxfId="32">
      <calculatedColumnFormula>$I16-DATE(YEAR($H16),MONTH($H16),DAY($H16)-1)</calculatedColumnFormula>
    </tableColumn>
    <tableColumn id="7" xr3:uid="{90664065-CFFB-D842-8DCD-A62506B064F0}" name="Baseline start date" dataDxfId="31"/>
    <tableColumn id="8" xr3:uid="{54A4AB3D-C3AE-FC41-8987-8EB69AA982CF}" name="Baseline due date" dataDxfId="30">
      <calculatedColumnFormula>Table3[[#This Row],[Baseline start date]]+Table3[[#This Row],[Duration (days)]]+Table3[[#This Row],[Lead/Lag (days)]]</calculatedColumnFormula>
    </tableColumn>
    <tableColumn id="9" xr3:uid="{2B8D681A-A17A-A541-844D-6DE48F314875}" name="Lead/Lag (days)" dataDxfId="29"/>
    <tableColumn id="10" xr3:uid="{6C851777-2519-EF47-AA08-009F6FC61106}" name="Assigned to" dataDxfId="28"/>
    <tableColumn id="14" xr3:uid="{D8C82284-9F72-924E-BE7D-C73707F819AC}" name="Effort (hrs.)" dataDxfId="27"/>
    <tableColumn id="15" xr3:uid="{357B96B8-AD01-DB4F-8E3D-403752B4F5E7}" name="Effort completed" dataDxfId="26"/>
    <tableColumn id="16" xr3:uid="{5AF3018E-EA02-AB4D-9A11-31FCBDD6B10F}" name="Effort remaining" dataDxfId="25">
      <calculatedColumnFormula>Table3[[#This Row],[Effort (hrs.)]]-Table3[[#This Row],[Effort completed]]</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68896FF-D3F7-4B47-B12C-150AC759E461}" name="Table35" displayName="Table35" ref="B15:Q65" totalsRowShown="0" headerRowDxfId="17" dataDxfId="16">
  <autoFilter ref="B15:Q65" xr:uid="{D68896FF-D3F7-4B47-B12C-150AC759E461}"/>
  <tableColumns count="16">
    <tableColumn id="1" xr3:uid="{4647DCF9-6639-1545-B192-3362FAD02FBB}" name="Task #" dataDxfId="15"/>
    <tableColumn id="2" xr3:uid="{4F7A55D6-9F96-C84C-98A3-3F8FCBB2BF8D}" name="WBS code" dataDxfId="14"/>
    <tableColumn id="3" xr3:uid="{72B088CA-8FBE-7140-9645-A4C2845E2E15}" name="%" dataDxfId="13" dataCellStyle="Percent"/>
    <tableColumn id="4" xr3:uid="{C6E30D48-AB2D-8741-8F62-944333F68F99}" name="Status" dataDxfId="12"/>
    <tableColumn id="5" xr3:uid="{01695E7E-E04B-FD4D-A704-9C01DA2E4976}" name="Task name" dataDxfId="11"/>
    <tableColumn id="6" xr3:uid="{813DB6BE-6A4B-EE4A-A766-B93498B62FC6}" name="Duration (days)" dataDxfId="10">
      <calculatedColumnFormula>$I16-DATE(YEAR($H16),MONTH($H16),DAY($H16)-1)</calculatedColumnFormula>
    </tableColumn>
    <tableColumn id="7" xr3:uid="{12002E9D-FE8B-3A44-9624-608F18611694}" name="Start date" dataDxfId="9"/>
    <tableColumn id="8" xr3:uid="{C847198B-53B7-6F4B-B3A6-9B29204BE683}" name="Due date" dataDxfId="8"/>
    <tableColumn id="9" xr3:uid="{3B210CBC-A141-3448-A714-1E49353BDACB}" name="Lead/Lag (days)" dataDxfId="7"/>
    <tableColumn id="10" xr3:uid="{A56262C2-305E-7E47-88D5-B02744FB09EA}" name="Assigned to" dataDxfId="6"/>
    <tableColumn id="11" xr3:uid="{D97A5278-0CBC-4D4A-870C-DE702B2243A6}" name="Baseline start date" dataDxfId="5">
      <calculatedColumnFormula>Table3[[#This Row],[Baseline start date]]</calculatedColumnFormula>
    </tableColumn>
    <tableColumn id="12" xr3:uid="{B958CFB0-CC44-7046-A308-8DCCDAFD5046}" name="Baseline finish date" dataDxfId="4">
      <calculatedColumnFormula>Table3[[#This Row],[Baseline due date]]</calculatedColumnFormula>
    </tableColumn>
    <tableColumn id="13" xr3:uid="{E0753215-6331-DB48-A4B2-02A1D4BDBBC0}" name="Baseline finish variance" dataDxfId="3"/>
    <tableColumn id="14" xr3:uid="{D17BAEA9-F485-1648-AEE0-E683BAEC59EC}" name="Effort (hrs.)" dataDxfId="2"/>
    <tableColumn id="15" xr3:uid="{36B52643-739F-264E-A317-A5531871F2E6}" name="Effort completed" dataDxfId="1"/>
    <tableColumn id="16" xr3:uid="{38023D70-EDD1-C845-A600-E198DD2BAC39}" name="Effort remaining" dataDxfId="0">
      <calculatedColumnFormula>Table35[[#This Row],[Effort (hrs.)]]-Table35[[#This Row],[Effort completed]]</calculatedColumnFormula>
    </tableColumn>
  </tableColumns>
  <tableStyleInfo name="TableStyleLight9" showFirstColumn="0" showLastColumn="0" showRowStripes="1" showColumnStripes="0"/>
</table>
</file>

<file path=xl/theme/theme1.xml><?xml version="1.0" encoding="utf-8"?>
<a:theme xmlns:a="http://schemas.openxmlformats.org/drawingml/2006/main" name="MLLC Theme 2023">
  <a:themeElements>
    <a:clrScheme name="Metispire LLC 2023">
      <a:dk1>
        <a:srgbClr val="36454F"/>
      </a:dk1>
      <a:lt1>
        <a:srgbClr val="FAFAFA"/>
      </a:lt1>
      <a:dk2>
        <a:srgbClr val="36454F"/>
      </a:dk2>
      <a:lt2>
        <a:srgbClr val="EAEAEA"/>
      </a:lt2>
      <a:accent1>
        <a:srgbClr val="512A50"/>
      </a:accent1>
      <a:accent2>
        <a:srgbClr val="977F96"/>
      </a:accent2>
      <a:accent3>
        <a:srgbClr val="EDC73C"/>
      </a:accent3>
      <a:accent4>
        <a:srgbClr val="F6E293"/>
      </a:accent4>
      <a:accent5>
        <a:srgbClr val="2A512C"/>
      </a:accent5>
      <a:accent6>
        <a:srgbClr val="7F9780"/>
      </a:accent6>
      <a:hlink>
        <a:srgbClr val="2A512C"/>
      </a:hlink>
      <a:folHlink>
        <a:srgbClr val="7F97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MLLC Theme 2023" id="{4BD42957-57C3-5449-A726-F39FE66959AA}" vid="{FE0F648E-5FB5-BA4C-807E-B32FBC0862D4}"/>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173FC-923E-1243-8E53-E7F42A4A0B65}">
  <dimension ref="A1:B44"/>
  <sheetViews>
    <sheetView showGridLines="0" zoomScale="120" zoomScaleNormal="120" workbookViewId="0">
      <selection activeCell="B36" sqref="B36"/>
    </sheetView>
  </sheetViews>
  <sheetFormatPr defaultColWidth="11.42578125" defaultRowHeight="15"/>
  <cols>
    <col min="1" max="1" width="40.7109375" customWidth="1"/>
    <col min="2" max="2" width="134.7109375" style="28" customWidth="1"/>
  </cols>
  <sheetData>
    <row r="1" spans="1:2">
      <c r="A1" s="68" t="s">
        <v>0</v>
      </c>
      <c r="B1" s="69"/>
    </row>
    <row r="2" spans="1:2">
      <c r="A2" s="23"/>
    </row>
    <row r="3" spans="1:2">
      <c r="A3" t="s">
        <v>1</v>
      </c>
    </row>
    <row r="4" spans="1:2">
      <c r="A4" s="29"/>
    </row>
    <row r="5" spans="1:2">
      <c r="A5" s="68" t="s">
        <v>2</v>
      </c>
      <c r="B5" s="69"/>
    </row>
    <row r="6" spans="1:2" ht="15.95">
      <c r="A6" s="30" t="s">
        <v>3</v>
      </c>
      <c r="B6" s="31" t="s">
        <v>4</v>
      </c>
    </row>
    <row r="7" spans="1:2" ht="15.95">
      <c r="A7" s="30" t="s">
        <v>5</v>
      </c>
      <c r="B7" s="31" t="s">
        <v>6</v>
      </c>
    </row>
    <row r="8" spans="1:2" ht="15.95">
      <c r="A8" s="30" t="s">
        <v>7</v>
      </c>
      <c r="B8" s="31" t="s">
        <v>8</v>
      </c>
    </row>
    <row r="9" spans="1:2" ht="15.95">
      <c r="A9" s="30" t="s">
        <v>9</v>
      </c>
      <c r="B9" s="31" t="s">
        <v>10</v>
      </c>
    </row>
    <row r="10" spans="1:2" ht="15.95">
      <c r="A10" s="30" t="s">
        <v>11</v>
      </c>
      <c r="B10" s="31" t="s">
        <v>12</v>
      </c>
    </row>
    <row r="11" spans="1:2" ht="15.95">
      <c r="A11" s="30" t="s">
        <v>13</v>
      </c>
      <c r="B11" s="31" t="s">
        <v>14</v>
      </c>
    </row>
    <row r="12" spans="1:2" ht="15.95">
      <c r="A12" s="30" t="s">
        <v>15</v>
      </c>
      <c r="B12" s="31" t="s">
        <v>16</v>
      </c>
    </row>
    <row r="13" spans="1:2" ht="15.95">
      <c r="A13" s="30" t="s">
        <v>17</v>
      </c>
      <c r="B13" s="31" t="s">
        <v>18</v>
      </c>
    </row>
    <row r="15" spans="1:2">
      <c r="A15" s="68" t="s">
        <v>19</v>
      </c>
      <c r="B15" s="69"/>
    </row>
    <row r="16" spans="1:2" ht="32.1">
      <c r="A16" s="32" t="s">
        <v>20</v>
      </c>
      <c r="B16" s="31" t="s">
        <v>21</v>
      </c>
    </row>
    <row r="17" spans="1:2" ht="32.1">
      <c r="A17" s="32" t="s">
        <v>22</v>
      </c>
      <c r="B17" s="28" t="s">
        <v>23</v>
      </c>
    </row>
    <row r="18" spans="1:2" ht="32.1">
      <c r="A18" s="32" t="s">
        <v>24</v>
      </c>
      <c r="B18" s="28" t="s">
        <v>25</v>
      </c>
    </row>
    <row r="19" spans="1:2" ht="15.95">
      <c r="A19" s="32" t="s">
        <v>26</v>
      </c>
      <c r="B19" s="28" t="s">
        <v>27</v>
      </c>
    </row>
    <row r="20" spans="1:2" ht="32.1">
      <c r="A20" s="32" t="s">
        <v>28</v>
      </c>
      <c r="B20" s="28" t="s">
        <v>29</v>
      </c>
    </row>
    <row r="21" spans="1:2" ht="15.95">
      <c r="A21" s="32" t="s">
        <v>30</v>
      </c>
      <c r="B21" s="28" t="s">
        <v>31</v>
      </c>
    </row>
    <row r="22" spans="1:2" ht="32.1">
      <c r="A22" s="32" t="s">
        <v>32</v>
      </c>
      <c r="B22" s="28" t="s">
        <v>33</v>
      </c>
    </row>
    <row r="23" spans="1:2" ht="15.95">
      <c r="A23" s="32" t="s">
        <v>34</v>
      </c>
      <c r="B23" s="28" t="s">
        <v>35</v>
      </c>
    </row>
    <row r="24" spans="1:2" ht="15.95">
      <c r="A24" s="32" t="s">
        <v>36</v>
      </c>
      <c r="B24" s="28" t="s">
        <v>37</v>
      </c>
    </row>
    <row r="25" spans="1:2" ht="15.95">
      <c r="A25" s="32" t="s">
        <v>38</v>
      </c>
      <c r="B25" s="28" t="s">
        <v>39</v>
      </c>
    </row>
    <row r="26" spans="1:2" ht="15.95">
      <c r="A26" s="32" t="s">
        <v>40</v>
      </c>
      <c r="B26" s="28" t="s">
        <v>41</v>
      </c>
    </row>
    <row r="27" spans="1:2" ht="32.1">
      <c r="A27" s="32" t="s">
        <v>42</v>
      </c>
      <c r="B27" s="28" t="s">
        <v>43</v>
      </c>
    </row>
    <row r="28" spans="1:2" ht="15.95">
      <c r="A28" s="32" t="s">
        <v>44</v>
      </c>
      <c r="B28" s="28" t="s">
        <v>45</v>
      </c>
    </row>
    <row r="29" spans="1:2">
      <c r="A29" s="32"/>
    </row>
    <row r="30" spans="1:2">
      <c r="A30" s="32"/>
    </row>
    <row r="31" spans="1:2">
      <c r="A31" s="68" t="s">
        <v>46</v>
      </c>
      <c r="B31" s="69"/>
    </row>
    <row r="32" spans="1:2">
      <c r="A32" s="32" t="s">
        <v>47</v>
      </c>
      <c r="B32" s="67" t="s">
        <v>48</v>
      </c>
    </row>
    <row r="33" spans="1:2">
      <c r="A33" s="32" t="s">
        <v>49</v>
      </c>
      <c r="B33" s="67" t="s">
        <v>50</v>
      </c>
    </row>
    <row r="34" spans="1:2" ht="15.95">
      <c r="A34" s="32" t="s">
        <v>51</v>
      </c>
      <c r="B34" s="28" t="s">
        <v>52</v>
      </c>
    </row>
    <row r="35" spans="1:2" ht="15.95">
      <c r="A35" s="32" t="s">
        <v>53</v>
      </c>
      <c r="B35" s="28" t="s">
        <v>54</v>
      </c>
    </row>
    <row r="36" spans="1:2" ht="32.1">
      <c r="A36" s="32" t="s">
        <v>55</v>
      </c>
      <c r="B36" s="28" t="s">
        <v>56</v>
      </c>
    </row>
    <row r="37" spans="1:2" ht="15.95">
      <c r="A37" s="32" t="s">
        <v>57</v>
      </c>
      <c r="B37" s="28" t="s">
        <v>58</v>
      </c>
    </row>
    <row r="38" spans="1:2" ht="15.95">
      <c r="A38" s="32" t="s">
        <v>59</v>
      </c>
      <c r="B38" s="28" t="s">
        <v>60</v>
      </c>
    </row>
    <row r="39" spans="1:2" ht="32.1">
      <c r="A39" s="32" t="s">
        <v>61</v>
      </c>
      <c r="B39" s="28" t="s">
        <v>62</v>
      </c>
    </row>
    <row r="40" spans="1:2">
      <c r="A40" s="32"/>
    </row>
    <row r="41" spans="1:2">
      <c r="A41" s="68" t="s">
        <v>63</v>
      </c>
      <c r="B41" s="69"/>
    </row>
    <row r="42" spans="1:2" ht="15.95">
      <c r="A42" s="32" t="s">
        <v>64</v>
      </c>
      <c r="B42" s="28" t="s">
        <v>65</v>
      </c>
    </row>
    <row r="43" spans="1:2" ht="15.95">
      <c r="A43" s="32" t="s">
        <v>66</v>
      </c>
      <c r="B43" s="28" t="s">
        <v>67</v>
      </c>
    </row>
    <row r="44" spans="1:2" ht="15.95">
      <c r="A44" s="32" t="s">
        <v>59</v>
      </c>
      <c r="B44" s="28" t="s">
        <v>60</v>
      </c>
    </row>
  </sheetData>
  <sheetProtection algorithmName="SHA-512" hashValue="M+AzeCqTIKeo0z7t0TJRdZd22K4/J00aiAK6oQj9ie6A+B9lp23HAYCr0il3WRfjd8kZDinVs2q2K9oJkag6+A==" saltValue="lDIXxmRAPSxRRJcpSaxVLw==" spinCount="100000" sheet="1" objects="1" scenarios="1"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BE678-FEEF-0741-B3C0-AE6D79776023}">
  <dimension ref="A1"/>
  <sheetViews>
    <sheetView workbookViewId="0"/>
  </sheetViews>
  <sheetFormatPr defaultColWidth="11.42578125"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987B-1805-4B80-BAC6-9BA950EEA74F}">
  <dimension ref="A1:I17"/>
  <sheetViews>
    <sheetView showGridLines="0" zoomScale="120" zoomScaleNormal="120" workbookViewId="0">
      <pane xSplit="4" topLeftCell="E1" activePane="topRight" state="frozen"/>
      <selection pane="topRight" activeCell="G21" sqref="G21"/>
    </sheetView>
  </sheetViews>
  <sheetFormatPr defaultColWidth="8.85546875" defaultRowHeight="15"/>
  <cols>
    <col min="1" max="1" width="3.28515625" style="5" customWidth="1"/>
    <col min="2" max="2" width="7.85546875" style="5" bestFit="1" customWidth="1"/>
    <col min="3" max="3" width="11.28515625" style="7" bestFit="1" customWidth="1"/>
    <col min="4" max="4" width="24.140625" style="5" bestFit="1" customWidth="1"/>
    <col min="5" max="5" width="39.7109375" style="5" bestFit="1" customWidth="1"/>
    <col min="6" max="6" width="22.140625" style="5" bestFit="1" customWidth="1"/>
    <col min="7" max="7" width="23.140625" style="5" bestFit="1" customWidth="1"/>
    <col min="8" max="8" width="41" style="5" bestFit="1" customWidth="1"/>
    <col min="9" max="9" width="54.28515625" style="5" bestFit="1" customWidth="1"/>
    <col min="10" max="16384" width="8.85546875" style="5"/>
  </cols>
  <sheetData>
    <row r="1" spans="1:9">
      <c r="A1" s="6" t="s">
        <v>2</v>
      </c>
    </row>
    <row r="3" spans="1:9">
      <c r="B3" s="5" t="s">
        <v>3</v>
      </c>
      <c r="C3" s="7" t="s">
        <v>68</v>
      </c>
      <c r="D3" s="5" t="s">
        <v>7</v>
      </c>
      <c r="E3" s="5" t="s">
        <v>9</v>
      </c>
      <c r="F3" s="5" t="s">
        <v>11</v>
      </c>
      <c r="G3" s="5" t="s">
        <v>13</v>
      </c>
      <c r="H3" s="5" t="s">
        <v>15</v>
      </c>
      <c r="I3" s="5" t="s">
        <v>17</v>
      </c>
    </row>
    <row r="4" spans="1:9">
      <c r="B4" s="5">
        <v>1</v>
      </c>
      <c r="C4" s="7">
        <v>1</v>
      </c>
      <c r="D4" s="5" t="s">
        <v>69</v>
      </c>
      <c r="E4" s="5" t="s">
        <v>70</v>
      </c>
      <c r="F4" s="5" t="s">
        <v>70</v>
      </c>
    </row>
    <row r="5" spans="1:9">
      <c r="B5" s="5">
        <v>2</v>
      </c>
      <c r="C5" s="7">
        <v>1.1000000000000001</v>
      </c>
      <c r="D5" s="5" t="s">
        <v>71</v>
      </c>
      <c r="E5" s="5" t="s">
        <v>72</v>
      </c>
      <c r="F5" s="5" t="s">
        <v>70</v>
      </c>
      <c r="G5" s="5" t="s">
        <v>73</v>
      </c>
      <c r="I5" s="5" t="s">
        <v>74</v>
      </c>
    </row>
    <row r="6" spans="1:9">
      <c r="B6" s="5">
        <v>3</v>
      </c>
      <c r="C6" s="7" t="s">
        <v>75</v>
      </c>
      <c r="D6" s="5" t="s">
        <v>76</v>
      </c>
      <c r="E6" s="5" t="s">
        <v>72</v>
      </c>
      <c r="F6" s="5" t="s">
        <v>70</v>
      </c>
      <c r="H6" s="5" t="s">
        <v>77</v>
      </c>
    </row>
    <row r="7" spans="1:9">
      <c r="B7" s="5">
        <v>4</v>
      </c>
      <c r="C7" s="7" t="s">
        <v>78</v>
      </c>
      <c r="D7" s="5" t="s">
        <v>79</v>
      </c>
      <c r="E7" s="5" t="s">
        <v>80</v>
      </c>
      <c r="F7" s="5" t="s">
        <v>81</v>
      </c>
    </row>
    <row r="8" spans="1:9">
      <c r="B8" s="5">
        <v>4</v>
      </c>
      <c r="C8" s="7" t="s">
        <v>82</v>
      </c>
      <c r="D8" s="5" t="s">
        <v>83</v>
      </c>
      <c r="E8" s="5" t="s">
        <v>84</v>
      </c>
      <c r="F8" s="5" t="s">
        <v>85</v>
      </c>
    </row>
    <row r="9" spans="1:9">
      <c r="B9" s="5">
        <v>4</v>
      </c>
      <c r="C9" s="7" t="s">
        <v>86</v>
      </c>
      <c r="F9" s="5" t="s">
        <v>70</v>
      </c>
    </row>
    <row r="10" spans="1:9">
      <c r="B10" s="5">
        <v>3</v>
      </c>
      <c r="C10" s="7" t="s">
        <v>87</v>
      </c>
      <c r="D10" s="5" t="s">
        <v>88</v>
      </c>
      <c r="E10" s="5" t="s">
        <v>72</v>
      </c>
      <c r="F10" s="5" t="s">
        <v>70</v>
      </c>
      <c r="H10" s="5" t="s">
        <v>89</v>
      </c>
    </row>
    <row r="11" spans="1:9">
      <c r="B11" s="5">
        <v>4</v>
      </c>
      <c r="C11" s="7" t="s">
        <v>90</v>
      </c>
      <c r="D11" s="5" t="s">
        <v>91</v>
      </c>
      <c r="E11" s="5" t="s">
        <v>80</v>
      </c>
      <c r="F11" s="5" t="s">
        <v>81</v>
      </c>
    </row>
    <row r="12" spans="1:9">
      <c r="B12" s="5">
        <v>4</v>
      </c>
      <c r="C12" s="7" t="s">
        <v>92</v>
      </c>
      <c r="D12" s="5" t="s">
        <v>93</v>
      </c>
      <c r="E12" s="5" t="s">
        <v>84</v>
      </c>
      <c r="F12" s="5" t="s">
        <v>85</v>
      </c>
    </row>
    <row r="13" spans="1:9">
      <c r="B13" s="5">
        <v>1</v>
      </c>
      <c r="C13" s="7" t="s">
        <v>86</v>
      </c>
      <c r="F13" s="5" t="s">
        <v>70</v>
      </c>
    </row>
    <row r="14" spans="1:9">
      <c r="B14" s="5">
        <v>3</v>
      </c>
      <c r="C14" s="7" t="s">
        <v>94</v>
      </c>
      <c r="D14" s="5" t="s">
        <v>95</v>
      </c>
      <c r="E14" s="5" t="s">
        <v>72</v>
      </c>
      <c r="F14" s="5" t="s">
        <v>70</v>
      </c>
      <c r="G14" s="5" t="s">
        <v>96</v>
      </c>
      <c r="H14" s="5" t="s">
        <v>97</v>
      </c>
    </row>
    <row r="15" spans="1:9">
      <c r="B15" s="5">
        <v>4</v>
      </c>
      <c r="C15" s="7" t="s">
        <v>98</v>
      </c>
      <c r="D15" s="5" t="s">
        <v>99</v>
      </c>
      <c r="E15" s="5" t="s">
        <v>80</v>
      </c>
      <c r="F15" s="5" t="s">
        <v>81</v>
      </c>
    </row>
    <row r="16" spans="1:9">
      <c r="B16" s="5">
        <v>4</v>
      </c>
      <c r="C16" s="7" t="s">
        <v>100</v>
      </c>
      <c r="D16" s="5" t="s">
        <v>101</v>
      </c>
      <c r="E16" s="5" t="s">
        <v>84</v>
      </c>
      <c r="F16" s="5" t="s">
        <v>85</v>
      </c>
    </row>
    <row r="17" spans="2:3">
      <c r="B17" s="5">
        <v>4</v>
      </c>
      <c r="C17" s="7" t="s">
        <v>86</v>
      </c>
    </row>
  </sheetData>
  <conditionalFormatting sqref="E4:E47">
    <cfRule type="containsText" dxfId="57" priority="1" stopIfTrue="1" operator="containsText" text="OK if don't have">
      <formula>NOT(ISERROR(SEARCH("OK if don't have",E4)))</formula>
    </cfRule>
    <cfRule type="containsText" dxfId="56" priority="2" operator="containsText" text="Nice to have">
      <formula>NOT(ISERROR(SEARCH("Nice to have",E4)))</formula>
    </cfRule>
    <cfRule type="containsText" dxfId="55" priority="3" operator="containsText" text="Must have">
      <formula>NOT(ISERROR(SEARCH("Must have",E4)))</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8CCB-F69A-DE4F-9A70-9EBD9B4152F2}">
  <dimension ref="A1:P24"/>
  <sheetViews>
    <sheetView showGridLines="0" zoomScale="120" zoomScaleNormal="120" workbookViewId="0">
      <selection activeCell="L26" sqref="L26"/>
    </sheetView>
  </sheetViews>
  <sheetFormatPr defaultColWidth="8.85546875" defaultRowHeight="15"/>
  <cols>
    <col min="1" max="1" width="3.28515625" style="1" customWidth="1"/>
    <col min="2" max="2" width="22.42578125" style="3" customWidth="1"/>
    <col min="3" max="3" width="24.42578125" style="3" bestFit="1" customWidth="1"/>
    <col min="4" max="9" width="19.28515625" style="1" customWidth="1"/>
    <col min="10" max="12" width="19.42578125" style="1" customWidth="1"/>
    <col min="13" max="16384" width="8.85546875" style="1"/>
  </cols>
  <sheetData>
    <row r="1" spans="1:16">
      <c r="A1" s="10" t="s">
        <v>102</v>
      </c>
    </row>
    <row r="3" spans="1:16" s="2" customFormat="1" ht="32.1">
      <c r="B3" s="14" t="s">
        <v>103</v>
      </c>
      <c r="C3" s="12" t="s">
        <v>104</v>
      </c>
    </row>
    <row r="4" spans="1:16" s="2" customFormat="1">
      <c r="B4" s="14"/>
      <c r="C4" s="13"/>
    </row>
    <row r="5" spans="1:16" s="2" customFormat="1" ht="32.1">
      <c r="B5" s="14" t="s">
        <v>105</v>
      </c>
      <c r="C5" s="13" t="s">
        <v>106</v>
      </c>
    </row>
    <row r="6" spans="1:16">
      <c r="B6" s="4"/>
    </row>
    <row r="7" spans="1:16" ht="60.95" customHeight="1">
      <c r="B7" s="9" t="s">
        <v>107</v>
      </c>
    </row>
    <row r="9" spans="1:16" ht="48">
      <c r="B9" s="15" t="s">
        <v>108</v>
      </c>
      <c r="C9" s="11"/>
    </row>
    <row r="10" spans="1:16">
      <c r="B10" s="16"/>
    </row>
    <row r="11" spans="1:16" ht="32.1">
      <c r="B11" s="16" t="s">
        <v>109</v>
      </c>
      <c r="C11" s="3" t="s">
        <v>110</v>
      </c>
      <c r="D11" s="3"/>
      <c r="E11" s="3"/>
      <c r="F11" s="3"/>
      <c r="G11" s="3"/>
      <c r="H11" s="3"/>
      <c r="I11" s="3"/>
      <c r="J11" s="3"/>
      <c r="K11" s="3"/>
      <c r="L11" s="3"/>
      <c r="M11" s="3"/>
      <c r="N11" s="3"/>
      <c r="O11" s="3"/>
      <c r="P11" s="3"/>
    </row>
    <row r="12" spans="1:16">
      <c r="B12" s="4"/>
      <c r="C12" s="4"/>
      <c r="D12" s="4"/>
      <c r="E12" s="4"/>
      <c r="F12" s="4"/>
      <c r="G12" s="4"/>
      <c r="H12" s="4"/>
      <c r="I12" s="4"/>
      <c r="J12" s="4"/>
      <c r="K12" s="4"/>
      <c r="L12" s="4"/>
      <c r="M12" s="4"/>
      <c r="N12" s="4"/>
      <c r="O12" s="3"/>
      <c r="P12" s="3"/>
    </row>
    <row r="13" spans="1:16">
      <c r="B13" s="4"/>
      <c r="C13" s="4"/>
      <c r="D13" s="4"/>
      <c r="E13" s="4"/>
      <c r="F13" s="4"/>
      <c r="G13" s="4"/>
      <c r="H13" s="4"/>
      <c r="I13" s="4"/>
      <c r="J13" s="4"/>
      <c r="K13" s="4"/>
      <c r="L13" s="4"/>
      <c r="M13" s="4"/>
      <c r="N13" s="4"/>
      <c r="O13" s="3"/>
      <c r="P13" s="3"/>
    </row>
    <row r="14" spans="1:16" ht="32.1">
      <c r="B14" s="4"/>
      <c r="C14" s="4"/>
      <c r="D14" s="4"/>
      <c r="E14" s="4"/>
      <c r="F14" s="4"/>
      <c r="G14" s="4"/>
      <c r="H14" s="9" t="s">
        <v>111</v>
      </c>
      <c r="I14" s="4"/>
      <c r="J14" s="4"/>
      <c r="K14" s="4"/>
      <c r="L14" s="4"/>
      <c r="M14" s="4"/>
      <c r="N14" s="4"/>
      <c r="O14" s="3"/>
      <c r="P14" s="3"/>
    </row>
    <row r="15" spans="1:16" ht="63.95">
      <c r="B15" s="8" t="s">
        <v>112</v>
      </c>
      <c r="C15" s="4"/>
      <c r="D15" s="9" t="s">
        <v>113</v>
      </c>
      <c r="E15" s="4"/>
      <c r="F15" s="9" t="s">
        <v>114</v>
      </c>
      <c r="G15" s="4"/>
      <c r="H15" s="4"/>
      <c r="I15" s="4"/>
      <c r="J15" s="9" t="s">
        <v>115</v>
      </c>
      <c r="K15" s="4"/>
      <c r="L15" s="9" t="s">
        <v>86</v>
      </c>
      <c r="M15" s="4"/>
      <c r="N15" s="4"/>
      <c r="O15" s="3"/>
      <c r="P15" s="3"/>
    </row>
    <row r="16" spans="1:16" ht="48">
      <c r="B16" s="4"/>
      <c r="C16" s="4"/>
      <c r="D16" s="4"/>
      <c r="E16" s="4"/>
      <c r="F16" s="4"/>
      <c r="G16" s="4"/>
      <c r="H16" s="9" t="s">
        <v>116</v>
      </c>
      <c r="I16" s="4"/>
      <c r="J16" s="4"/>
      <c r="K16" s="4"/>
      <c r="L16" s="4"/>
      <c r="M16" s="4"/>
      <c r="N16" s="4"/>
      <c r="O16" s="3"/>
      <c r="P16" s="3"/>
    </row>
    <row r="17" spans="2:16">
      <c r="B17" s="4"/>
      <c r="C17" s="4"/>
      <c r="D17" s="4"/>
      <c r="E17" s="4"/>
      <c r="F17" s="4"/>
      <c r="G17" s="4"/>
      <c r="H17" s="4"/>
      <c r="I17" s="4"/>
      <c r="J17" s="4"/>
      <c r="K17" s="4"/>
      <c r="L17" s="4"/>
      <c r="M17" s="4"/>
      <c r="N17" s="4"/>
      <c r="O17" s="3"/>
      <c r="P17" s="3"/>
    </row>
    <row r="18" spans="2:16">
      <c r="B18" s="4"/>
      <c r="C18" s="4"/>
      <c r="D18" s="4"/>
      <c r="E18" s="4"/>
      <c r="F18" s="4"/>
      <c r="G18" s="4"/>
      <c r="H18" s="4"/>
      <c r="I18" s="4"/>
      <c r="J18" s="4"/>
      <c r="K18" s="4"/>
      <c r="L18" s="4"/>
      <c r="M18" s="4"/>
      <c r="N18" s="4"/>
      <c r="O18" s="3"/>
      <c r="P18" s="3"/>
    </row>
    <row r="19" spans="2:16">
      <c r="B19" s="4"/>
      <c r="C19" s="4"/>
      <c r="D19" s="4"/>
      <c r="E19" s="4"/>
      <c r="F19" s="4"/>
      <c r="G19" s="4"/>
      <c r="H19" s="4"/>
      <c r="I19" s="4"/>
      <c r="J19" s="4"/>
      <c r="K19" s="4"/>
      <c r="L19" s="4"/>
      <c r="M19" s="4"/>
      <c r="N19" s="4"/>
      <c r="O19" s="3"/>
      <c r="P19" s="3"/>
    </row>
    <row r="20" spans="2:16">
      <c r="B20" s="4"/>
      <c r="C20" s="4"/>
      <c r="D20" s="4"/>
      <c r="E20" s="4"/>
      <c r="F20" s="4"/>
      <c r="G20" s="4"/>
      <c r="H20" s="4"/>
      <c r="I20" s="4"/>
      <c r="J20" s="4"/>
      <c r="K20" s="4"/>
      <c r="L20" s="4"/>
      <c r="M20" s="4"/>
      <c r="N20" s="4"/>
      <c r="O20" s="3"/>
      <c r="P20" s="3"/>
    </row>
    <row r="21" spans="2:16">
      <c r="B21" s="4"/>
      <c r="C21" s="4"/>
      <c r="D21" s="4"/>
      <c r="E21" s="4"/>
      <c r="F21" s="4"/>
      <c r="G21" s="4"/>
      <c r="H21" s="4"/>
      <c r="I21" s="4"/>
      <c r="J21" s="4"/>
      <c r="K21" s="4"/>
      <c r="L21" s="4"/>
      <c r="M21" s="4"/>
      <c r="N21" s="4"/>
      <c r="O21" s="3"/>
      <c r="P21" s="3"/>
    </row>
    <row r="22" spans="2:16">
      <c r="B22" s="4"/>
      <c r="C22" s="4"/>
      <c r="D22" s="4"/>
      <c r="E22" s="4"/>
      <c r="F22" s="4"/>
      <c r="G22" s="4"/>
      <c r="H22" s="4"/>
      <c r="I22" s="4"/>
      <c r="J22" s="4"/>
      <c r="K22" s="4"/>
      <c r="L22" s="4"/>
      <c r="M22" s="4"/>
      <c r="N22" s="4"/>
      <c r="O22" s="3"/>
      <c r="P22" s="3"/>
    </row>
    <row r="23" spans="2:16">
      <c r="B23" s="4"/>
      <c r="C23" s="4"/>
      <c r="D23" s="4"/>
      <c r="E23" s="4"/>
      <c r="F23" s="4"/>
      <c r="G23" s="4"/>
      <c r="H23" s="4"/>
      <c r="I23" s="4"/>
      <c r="J23" s="4"/>
      <c r="K23" s="4"/>
      <c r="L23" s="4"/>
      <c r="M23" s="4"/>
      <c r="N23" s="4"/>
      <c r="O23" s="3"/>
      <c r="P23" s="3"/>
    </row>
    <row r="24" spans="2:16">
      <c r="D24" s="3"/>
      <c r="E24" s="3"/>
      <c r="F24" s="3"/>
      <c r="G24" s="3"/>
      <c r="H24" s="3"/>
      <c r="I24" s="3"/>
      <c r="J24" s="3"/>
      <c r="K24" s="3"/>
      <c r="L24" s="3"/>
      <c r="M24" s="3"/>
      <c r="N24" s="3"/>
      <c r="O24" s="3"/>
      <c r="P24" s="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7F432-5C65-EF4D-8FE1-34AAF2CF023C}">
  <dimension ref="A1:N65"/>
  <sheetViews>
    <sheetView showGridLines="0" tabSelected="1" zoomScale="120" zoomScaleNormal="120" workbookViewId="0">
      <pane xSplit="6" topLeftCell="G1" activePane="topRight" state="frozen"/>
      <selection pane="topRight" activeCell="H10" sqref="H10"/>
    </sheetView>
  </sheetViews>
  <sheetFormatPr defaultColWidth="10.85546875" defaultRowHeight="15"/>
  <cols>
    <col min="1" max="1" width="16.85546875" style="17" bestFit="1" customWidth="1"/>
    <col min="2" max="2" width="8.7109375" style="17" customWidth="1"/>
    <col min="3" max="3" width="11.28515625" style="17" bestFit="1" customWidth="1"/>
    <col min="4" max="4" width="5.42578125" style="18" bestFit="1" customWidth="1"/>
    <col min="5" max="5" width="9.85546875" style="17" bestFit="1" customWidth="1"/>
    <col min="6" max="6" width="24.140625" style="17" bestFit="1" customWidth="1"/>
    <col min="7" max="7" width="15.140625" style="26" bestFit="1" customWidth="1"/>
    <col min="8" max="8" width="22.85546875" style="24" bestFit="1" customWidth="1"/>
    <col min="9" max="9" width="25.140625" style="24" bestFit="1" customWidth="1"/>
    <col min="10" max="10" width="15.28515625" style="17" bestFit="1" customWidth="1"/>
    <col min="11" max="11" width="22.140625" style="17" bestFit="1" customWidth="1"/>
    <col min="12" max="12" width="11.42578125" style="17" bestFit="1" customWidth="1"/>
    <col min="13" max="13" width="16" style="17" bestFit="1" customWidth="1"/>
    <col min="14" max="14" width="16.7109375" style="17" bestFit="1" customWidth="1"/>
    <col min="15" max="16384" width="10.85546875" style="17"/>
  </cols>
  <sheetData>
    <row r="1" spans="1:14">
      <c r="A1" s="23" t="s">
        <v>46</v>
      </c>
      <c r="B1" s="29" t="s">
        <v>117</v>
      </c>
    </row>
    <row r="2" spans="1:14">
      <c r="A2"/>
    </row>
    <row r="3" spans="1:14">
      <c r="A3" t="s">
        <v>118</v>
      </c>
      <c r="B3" s="17" t="s">
        <v>119</v>
      </c>
    </row>
    <row r="4" spans="1:14">
      <c r="A4" t="s">
        <v>120</v>
      </c>
      <c r="B4" s="17" t="s">
        <v>121</v>
      </c>
    </row>
    <row r="5" spans="1:14">
      <c r="A5" t="s">
        <v>122</v>
      </c>
      <c r="B5" s="17" t="s">
        <v>123</v>
      </c>
    </row>
    <row r="6" spans="1:14">
      <c r="A6" t="s">
        <v>124</v>
      </c>
      <c r="B6" s="17" t="s">
        <v>125</v>
      </c>
    </row>
    <row r="7" spans="1:14">
      <c r="A7" t="s">
        <v>126</v>
      </c>
      <c r="B7" s="17" t="s">
        <v>127</v>
      </c>
    </row>
    <row r="8" spans="1:14">
      <c r="A8" t="s">
        <v>128</v>
      </c>
      <c r="B8" s="17" t="s">
        <v>129</v>
      </c>
    </row>
    <row r="9" spans="1:14">
      <c r="A9" t="s">
        <v>130</v>
      </c>
      <c r="B9" s="17" t="s">
        <v>131</v>
      </c>
    </row>
    <row r="10" spans="1:14">
      <c r="A10" t="s">
        <v>132</v>
      </c>
      <c r="B10" s="17" t="s">
        <v>133</v>
      </c>
    </row>
    <row r="11" spans="1:14">
      <c r="A11" t="s">
        <v>134</v>
      </c>
      <c r="B11" s="22">
        <f ca="1">TODAY()</f>
        <v>45174</v>
      </c>
    </row>
    <row r="12" spans="1:14">
      <c r="A12" t="s">
        <v>135</v>
      </c>
      <c r="B12" s="17">
        <v>1</v>
      </c>
    </row>
    <row r="13" spans="1:14">
      <c r="A13" t="s">
        <v>136</v>
      </c>
      <c r="B13" s="20">
        <f>AVERAGE(D18,D22,D26)</f>
        <v>0</v>
      </c>
    </row>
    <row r="15" spans="1:14">
      <c r="B15" t="s">
        <v>137</v>
      </c>
      <c r="C15" t="s">
        <v>68</v>
      </c>
      <c r="D15" s="20" t="s">
        <v>138</v>
      </c>
      <c r="E15" s="17" t="s">
        <v>139</v>
      </c>
      <c r="F15" t="s">
        <v>140</v>
      </c>
      <c r="G15" s="27" t="s">
        <v>141</v>
      </c>
      <c r="H15" s="25" t="s">
        <v>142</v>
      </c>
      <c r="I15" s="25" t="s">
        <v>143</v>
      </c>
      <c r="J15" t="s">
        <v>144</v>
      </c>
      <c r="K15" t="s">
        <v>145</v>
      </c>
      <c r="L15" t="s">
        <v>146</v>
      </c>
      <c r="M15" t="s">
        <v>147</v>
      </c>
      <c r="N15" t="s">
        <v>148</v>
      </c>
    </row>
    <row r="16" spans="1:14">
      <c r="B16" s="37">
        <v>1</v>
      </c>
      <c r="C16" s="38">
        <v>1</v>
      </c>
      <c r="D16" s="39">
        <f>D17</f>
        <v>0</v>
      </c>
      <c r="E16" s="37"/>
      <c r="F16" s="37" t="s">
        <v>149</v>
      </c>
      <c r="G16" s="55">
        <f>G17</f>
        <v>30</v>
      </c>
      <c r="H16" s="40"/>
      <c r="I16" s="41"/>
      <c r="J16" s="37"/>
      <c r="K16" s="37"/>
      <c r="L16" s="37"/>
      <c r="M16" s="37"/>
      <c r="N16" s="58">
        <f>Table3[[#This Row],[Effort (hrs.)]]-Table3[[#This Row],[Effort completed]]</f>
        <v>0</v>
      </c>
    </row>
    <row r="17" spans="2:14">
      <c r="B17" s="43">
        <v>2</v>
      </c>
      <c r="C17" s="44">
        <v>1.1000000000000001</v>
      </c>
      <c r="D17" s="45">
        <f>AVERAGE(D18,D22,D26)</f>
        <v>0</v>
      </c>
      <c r="E17" s="43"/>
      <c r="F17" s="44" t="s">
        <v>71</v>
      </c>
      <c r="G17" s="56">
        <f>SUM(G18,G22,G26)</f>
        <v>30</v>
      </c>
      <c r="H17" s="46"/>
      <c r="I17" s="47"/>
      <c r="J17" s="43"/>
      <c r="K17" s="43"/>
      <c r="L17" s="43"/>
      <c r="M17" s="43"/>
      <c r="N17" s="59">
        <f>Table3[[#This Row],[Effort (hrs.)]]-Table3[[#This Row],[Effort completed]]</f>
        <v>0</v>
      </c>
    </row>
    <row r="18" spans="2:14">
      <c r="B18" s="49">
        <v>3</v>
      </c>
      <c r="C18" s="36" t="s">
        <v>75</v>
      </c>
      <c r="D18" s="50">
        <f>AVERAGE(D19:D21)</f>
        <v>0</v>
      </c>
      <c r="E18" s="49"/>
      <c r="F18" s="36" t="s">
        <v>76</v>
      </c>
      <c r="G18" s="57">
        <f>SUM(G19:G21)</f>
        <v>10</v>
      </c>
      <c r="H18" s="51"/>
      <c r="I18" s="52"/>
      <c r="J18" s="49"/>
      <c r="K18" s="49"/>
      <c r="L18" s="49"/>
      <c r="M18" s="49"/>
      <c r="N18" s="60">
        <f>Table3[[#This Row],[Effort (hrs.)]]-Table3[[#This Row],[Effort completed]]</f>
        <v>0</v>
      </c>
    </row>
    <row r="19" spans="2:14">
      <c r="B19" s="17">
        <v>4</v>
      </c>
      <c r="C19" s="35" t="s">
        <v>78</v>
      </c>
      <c r="D19" s="54">
        <v>0</v>
      </c>
      <c r="E19" s="17" t="s">
        <v>150</v>
      </c>
      <c r="F19" s="35" t="s">
        <v>79</v>
      </c>
      <c r="G19" s="26">
        <v>5</v>
      </c>
      <c r="H19" s="24">
        <v>44962</v>
      </c>
      <c r="I19" s="33">
        <f>Table3[[#This Row],[Baseline start date]]+Table3[[#This Row],[Duration (days)]]+Table3[[#This Row],[Lead/Lag (days)]]</f>
        <v>44972</v>
      </c>
      <c r="J19" s="17">
        <v>5</v>
      </c>
      <c r="K19" s="17" t="s">
        <v>81</v>
      </c>
      <c r="L19" s="17">
        <v>16</v>
      </c>
      <c r="N19" s="19">
        <f>Table3[[#This Row],[Effort (hrs.)]]-Table3[[#This Row],[Effort completed]]</f>
        <v>16</v>
      </c>
    </row>
    <row r="20" spans="2:14">
      <c r="B20" s="17">
        <v>5</v>
      </c>
      <c r="C20" s="35" t="s">
        <v>82</v>
      </c>
      <c r="D20" s="54">
        <v>0</v>
      </c>
      <c r="E20" s="17" t="s">
        <v>150</v>
      </c>
      <c r="F20" s="35" t="s">
        <v>83</v>
      </c>
      <c r="G20" s="26">
        <v>3</v>
      </c>
      <c r="H20" s="24">
        <v>44968</v>
      </c>
      <c r="I20" s="33">
        <f>Table3[[#This Row],[Baseline start date]]+Table3[[#This Row],[Duration (days)]]+Table3[[#This Row],[Lead/Lag (days)]]</f>
        <v>44973</v>
      </c>
      <c r="J20" s="17">
        <v>2</v>
      </c>
      <c r="K20" s="5" t="s">
        <v>85</v>
      </c>
      <c r="L20" s="17">
        <v>3</v>
      </c>
      <c r="N20" s="19">
        <f>Table3[[#This Row],[Effort (hrs.)]]-Table3[[#This Row],[Effort completed]]</f>
        <v>3</v>
      </c>
    </row>
    <row r="21" spans="2:14">
      <c r="B21" s="17">
        <v>6</v>
      </c>
      <c r="C21" s="35" t="s">
        <v>151</v>
      </c>
      <c r="D21" s="54">
        <v>0</v>
      </c>
      <c r="E21" s="17" t="s">
        <v>150</v>
      </c>
      <c r="F21" s="35" t="s">
        <v>152</v>
      </c>
      <c r="G21" s="26">
        <v>2</v>
      </c>
      <c r="H21" s="24">
        <v>44974</v>
      </c>
      <c r="I21" s="33">
        <f>Table3[[#This Row],[Baseline start date]]+Table3[[#This Row],[Duration (days)]]+Table3[[#This Row],[Lead/Lag (days)]]</f>
        <v>44979</v>
      </c>
      <c r="J21" s="17">
        <v>3</v>
      </c>
      <c r="K21" s="17" t="s">
        <v>81</v>
      </c>
      <c r="L21" s="17">
        <v>4</v>
      </c>
      <c r="N21" s="19">
        <f>Table3[[#This Row],[Effort (hrs.)]]-Table3[[#This Row],[Effort completed]]</f>
        <v>4</v>
      </c>
    </row>
    <row r="22" spans="2:14">
      <c r="B22" s="49">
        <v>7</v>
      </c>
      <c r="C22" s="36" t="s">
        <v>87</v>
      </c>
      <c r="D22" s="50">
        <f>AVERAGE(D23:D25)</f>
        <v>0</v>
      </c>
      <c r="E22" s="49"/>
      <c r="F22" s="36" t="s">
        <v>88</v>
      </c>
      <c r="G22" s="57">
        <f>SUM(G23:G25)</f>
        <v>10</v>
      </c>
      <c r="H22" s="51"/>
      <c r="I22" s="52"/>
      <c r="J22" s="49"/>
      <c r="K22" s="49"/>
      <c r="L22" s="49"/>
      <c r="M22" s="49"/>
      <c r="N22" s="60">
        <f>Table3[[#This Row],[Effort (hrs.)]]-Table3[[#This Row],[Effort completed]]</f>
        <v>0</v>
      </c>
    </row>
    <row r="23" spans="2:14">
      <c r="B23" s="17">
        <v>8</v>
      </c>
      <c r="C23" s="35" t="s">
        <v>90</v>
      </c>
      <c r="D23" s="54">
        <v>0</v>
      </c>
      <c r="E23" s="17" t="s">
        <v>150</v>
      </c>
      <c r="F23" s="35" t="s">
        <v>91</v>
      </c>
      <c r="G23" s="26">
        <v>5</v>
      </c>
      <c r="H23" s="24">
        <v>44980</v>
      </c>
      <c r="I23" s="33">
        <f>Table3[[#This Row],[Baseline start date]]+Table3[[#This Row],[Duration (days)]]+Table3[[#This Row],[Lead/Lag (days)]]</f>
        <v>44986</v>
      </c>
      <c r="J23" s="17">
        <v>1</v>
      </c>
      <c r="K23" s="17" t="s">
        <v>81</v>
      </c>
      <c r="L23" s="17">
        <v>8</v>
      </c>
      <c r="N23" s="19">
        <f>Table3[[#This Row],[Effort (hrs.)]]-Table3[[#This Row],[Effort completed]]</f>
        <v>8</v>
      </c>
    </row>
    <row r="24" spans="2:14">
      <c r="B24" s="17">
        <v>9</v>
      </c>
      <c r="C24" s="35" t="s">
        <v>92</v>
      </c>
      <c r="D24" s="54">
        <v>0</v>
      </c>
      <c r="E24" s="17" t="s">
        <v>150</v>
      </c>
      <c r="F24" s="35" t="s">
        <v>93</v>
      </c>
      <c r="G24" s="26">
        <v>3</v>
      </c>
      <c r="H24" s="24">
        <v>44987</v>
      </c>
      <c r="I24" s="33">
        <f>Table3[[#This Row],[Baseline start date]]+Table3[[#This Row],[Duration (days)]]+Table3[[#This Row],[Lead/Lag (days)]]</f>
        <v>44992</v>
      </c>
      <c r="J24" s="17">
        <v>2</v>
      </c>
      <c r="K24" s="5" t="s">
        <v>85</v>
      </c>
      <c r="L24" s="17">
        <v>1</v>
      </c>
      <c r="N24" s="19">
        <f>Table3[[#This Row],[Effort (hrs.)]]-Table3[[#This Row],[Effort completed]]</f>
        <v>1</v>
      </c>
    </row>
    <row r="25" spans="2:14">
      <c r="B25" s="17">
        <v>10</v>
      </c>
      <c r="C25" s="35" t="s">
        <v>153</v>
      </c>
      <c r="D25" s="54">
        <v>0</v>
      </c>
      <c r="E25" s="17" t="s">
        <v>150</v>
      </c>
      <c r="F25" s="35" t="s">
        <v>154</v>
      </c>
      <c r="G25" s="26">
        <v>2</v>
      </c>
      <c r="H25" s="24">
        <v>44993</v>
      </c>
      <c r="I25" s="33">
        <f>Table3[[#This Row],[Baseline start date]]+Table3[[#This Row],[Duration (days)]]+Table3[[#This Row],[Lead/Lag (days)]]</f>
        <v>44998</v>
      </c>
      <c r="J25" s="17">
        <v>3</v>
      </c>
      <c r="K25" s="17" t="s">
        <v>81</v>
      </c>
      <c r="L25" s="17">
        <v>1</v>
      </c>
      <c r="N25" s="19">
        <f>Table3[[#This Row],[Effort (hrs.)]]-Table3[[#This Row],[Effort completed]]</f>
        <v>1</v>
      </c>
    </row>
    <row r="26" spans="2:14">
      <c r="B26" s="49">
        <v>11</v>
      </c>
      <c r="C26" s="36" t="s">
        <v>94</v>
      </c>
      <c r="D26" s="50">
        <f>AVERAGE(D27:D29)</f>
        <v>0</v>
      </c>
      <c r="E26" s="49"/>
      <c r="F26" s="36" t="s">
        <v>95</v>
      </c>
      <c r="G26" s="57">
        <f>SUM(G27:G29)</f>
        <v>10</v>
      </c>
      <c r="H26" s="51"/>
      <c r="I26" s="52"/>
      <c r="J26" s="49"/>
      <c r="K26" s="49"/>
      <c r="L26" s="49"/>
      <c r="M26" s="49"/>
      <c r="N26" s="60">
        <f>Table3[[#This Row],[Effort (hrs.)]]-Table3[[#This Row],[Effort completed]]</f>
        <v>0</v>
      </c>
    </row>
    <row r="27" spans="2:14">
      <c r="B27" s="17">
        <v>12</v>
      </c>
      <c r="C27" s="35" t="s">
        <v>98</v>
      </c>
      <c r="D27" s="34">
        <v>0</v>
      </c>
      <c r="E27" s="17" t="s">
        <v>150</v>
      </c>
      <c r="F27" s="35" t="s">
        <v>99</v>
      </c>
      <c r="G27" s="26">
        <v>5</v>
      </c>
      <c r="H27" s="24">
        <v>44999</v>
      </c>
      <c r="I27" s="33">
        <f>Table3[[#This Row],[Baseline start date]]+Table3[[#This Row],[Duration (days)]]+Table3[[#This Row],[Lead/Lag (days)]]</f>
        <v>45004</v>
      </c>
      <c r="J27" s="17">
        <v>0</v>
      </c>
      <c r="K27" s="17" t="s">
        <v>81</v>
      </c>
      <c r="L27" s="17">
        <v>16</v>
      </c>
      <c r="N27" s="19">
        <f>Table3[[#This Row],[Effort (hrs.)]]-Table3[[#This Row],[Effort completed]]</f>
        <v>16</v>
      </c>
    </row>
    <row r="28" spans="2:14">
      <c r="B28" s="17">
        <v>13</v>
      </c>
      <c r="C28" s="35" t="s">
        <v>100</v>
      </c>
      <c r="D28" s="34">
        <v>0</v>
      </c>
      <c r="E28" s="17" t="s">
        <v>150</v>
      </c>
      <c r="F28" s="35" t="s">
        <v>101</v>
      </c>
      <c r="G28" s="26">
        <v>3</v>
      </c>
      <c r="H28" s="24">
        <v>45005</v>
      </c>
      <c r="I28" s="33">
        <f>Table3[[#This Row],[Baseline start date]]+Table3[[#This Row],[Duration (days)]]+Table3[[#This Row],[Lead/Lag (days)]]</f>
        <v>45010</v>
      </c>
      <c r="J28" s="17">
        <v>2</v>
      </c>
      <c r="K28" s="5" t="s">
        <v>85</v>
      </c>
      <c r="L28" s="17">
        <v>3</v>
      </c>
      <c r="N28" s="19">
        <f>Table3[[#This Row],[Effort (hrs.)]]-Table3[[#This Row],[Effort completed]]</f>
        <v>3</v>
      </c>
    </row>
    <row r="29" spans="2:14">
      <c r="B29" s="17">
        <v>14</v>
      </c>
      <c r="C29" s="17" t="s">
        <v>155</v>
      </c>
      <c r="D29" s="18">
        <v>0</v>
      </c>
      <c r="E29" s="17" t="s">
        <v>150</v>
      </c>
      <c r="F29" s="17" t="s">
        <v>156</v>
      </c>
      <c r="G29" s="26">
        <v>2</v>
      </c>
      <c r="H29" s="24">
        <v>45011</v>
      </c>
      <c r="I29" s="33">
        <f>Table3[[#This Row],[Baseline start date]]+Table3[[#This Row],[Duration (days)]]+Table3[[#This Row],[Lead/Lag (days)]]</f>
        <v>45016</v>
      </c>
      <c r="J29" s="17">
        <v>3</v>
      </c>
      <c r="K29" s="17" t="s">
        <v>81</v>
      </c>
      <c r="L29" s="17">
        <v>4</v>
      </c>
      <c r="N29" s="19">
        <f>Table3[[#This Row],[Effort (hrs.)]]-Table3[[#This Row],[Effort completed]]</f>
        <v>4</v>
      </c>
    </row>
    <row r="30" spans="2:14">
      <c r="I30" s="33">
        <f>Table3[[#This Row],[Baseline start date]]+Table3[[#This Row],[Duration (days)]]+Table3[[#This Row],[Lead/Lag (days)]]</f>
        <v>0</v>
      </c>
      <c r="N30" s="19">
        <f>Table3[[#This Row],[Effort (hrs.)]]-Table3[[#This Row],[Effort completed]]</f>
        <v>0</v>
      </c>
    </row>
    <row r="31" spans="2:14">
      <c r="I31" s="33">
        <f>Table3[[#This Row],[Baseline start date]]+Table3[[#This Row],[Duration (days)]]+Table3[[#This Row],[Lead/Lag (days)]]</f>
        <v>0</v>
      </c>
      <c r="N31" s="19">
        <f>Table3[[#This Row],[Effort (hrs.)]]-Table3[[#This Row],[Effort completed]]</f>
        <v>0</v>
      </c>
    </row>
    <row r="32" spans="2:14">
      <c r="I32" s="33">
        <f>Table3[[#This Row],[Baseline start date]]+Table3[[#This Row],[Duration (days)]]+Table3[[#This Row],[Lead/Lag (days)]]</f>
        <v>0</v>
      </c>
      <c r="N32" s="19">
        <f>Table3[[#This Row],[Effort (hrs.)]]-Table3[[#This Row],[Effort completed]]</f>
        <v>0</v>
      </c>
    </row>
    <row r="33" spans="9:14">
      <c r="I33" s="33">
        <f>Table3[[#This Row],[Baseline start date]]+Table3[[#This Row],[Duration (days)]]+Table3[[#This Row],[Lead/Lag (days)]]</f>
        <v>0</v>
      </c>
      <c r="N33" s="19">
        <f>Table3[[#This Row],[Effort (hrs.)]]-Table3[[#This Row],[Effort completed]]</f>
        <v>0</v>
      </c>
    </row>
    <row r="34" spans="9:14">
      <c r="I34" s="33">
        <f>Table3[[#This Row],[Baseline start date]]+Table3[[#This Row],[Duration (days)]]+Table3[[#This Row],[Lead/Lag (days)]]</f>
        <v>0</v>
      </c>
      <c r="N34" s="19">
        <f>Table3[[#This Row],[Effort (hrs.)]]-Table3[[#This Row],[Effort completed]]</f>
        <v>0</v>
      </c>
    </row>
    <row r="35" spans="9:14">
      <c r="I35" s="33">
        <f>Table3[[#This Row],[Baseline start date]]+Table3[[#This Row],[Duration (days)]]+Table3[[#This Row],[Lead/Lag (days)]]</f>
        <v>0</v>
      </c>
      <c r="N35" s="19">
        <f>Table3[[#This Row],[Effort (hrs.)]]-Table3[[#This Row],[Effort completed]]</f>
        <v>0</v>
      </c>
    </row>
    <row r="36" spans="9:14">
      <c r="I36" s="33">
        <f>Table3[[#This Row],[Baseline start date]]+Table3[[#This Row],[Duration (days)]]+Table3[[#This Row],[Lead/Lag (days)]]</f>
        <v>0</v>
      </c>
      <c r="N36" s="19">
        <f>Table3[[#This Row],[Effort (hrs.)]]-Table3[[#This Row],[Effort completed]]</f>
        <v>0</v>
      </c>
    </row>
    <row r="37" spans="9:14">
      <c r="I37" s="33">
        <f>Table3[[#This Row],[Baseline start date]]+Table3[[#This Row],[Duration (days)]]+Table3[[#This Row],[Lead/Lag (days)]]</f>
        <v>0</v>
      </c>
      <c r="N37" s="19">
        <f>Table3[[#This Row],[Effort (hrs.)]]-Table3[[#This Row],[Effort completed]]</f>
        <v>0</v>
      </c>
    </row>
    <row r="38" spans="9:14">
      <c r="I38" s="33">
        <f>Table3[[#This Row],[Baseline start date]]+Table3[[#This Row],[Duration (days)]]+Table3[[#This Row],[Lead/Lag (days)]]</f>
        <v>0</v>
      </c>
      <c r="N38" s="19">
        <f>Table3[[#This Row],[Effort (hrs.)]]-Table3[[#This Row],[Effort completed]]</f>
        <v>0</v>
      </c>
    </row>
    <row r="39" spans="9:14">
      <c r="I39" s="33">
        <f>Table3[[#This Row],[Baseline start date]]+Table3[[#This Row],[Duration (days)]]+Table3[[#This Row],[Lead/Lag (days)]]</f>
        <v>0</v>
      </c>
      <c r="N39" s="19">
        <f>Table3[[#This Row],[Effort (hrs.)]]-Table3[[#This Row],[Effort completed]]</f>
        <v>0</v>
      </c>
    </row>
    <row r="40" spans="9:14">
      <c r="I40" s="33">
        <f>Table3[[#This Row],[Baseline start date]]+Table3[[#This Row],[Duration (days)]]+Table3[[#This Row],[Lead/Lag (days)]]</f>
        <v>0</v>
      </c>
      <c r="N40" s="19">
        <f>Table3[[#This Row],[Effort (hrs.)]]-Table3[[#This Row],[Effort completed]]</f>
        <v>0</v>
      </c>
    </row>
    <row r="41" spans="9:14">
      <c r="I41" s="33">
        <f>Table3[[#This Row],[Baseline start date]]+Table3[[#This Row],[Duration (days)]]+Table3[[#This Row],[Lead/Lag (days)]]</f>
        <v>0</v>
      </c>
      <c r="N41" s="19">
        <f>Table3[[#This Row],[Effort (hrs.)]]-Table3[[#This Row],[Effort completed]]</f>
        <v>0</v>
      </c>
    </row>
    <row r="42" spans="9:14">
      <c r="I42" s="33">
        <f>Table3[[#This Row],[Baseline start date]]+Table3[[#This Row],[Duration (days)]]+Table3[[#This Row],[Lead/Lag (days)]]</f>
        <v>0</v>
      </c>
      <c r="N42" s="19">
        <f>Table3[[#This Row],[Effort (hrs.)]]-Table3[[#This Row],[Effort completed]]</f>
        <v>0</v>
      </c>
    </row>
    <row r="43" spans="9:14">
      <c r="I43" s="33">
        <f>Table3[[#This Row],[Baseline start date]]+Table3[[#This Row],[Duration (days)]]+Table3[[#This Row],[Lead/Lag (days)]]</f>
        <v>0</v>
      </c>
      <c r="N43" s="19">
        <f>Table3[[#This Row],[Effort (hrs.)]]-Table3[[#This Row],[Effort completed]]</f>
        <v>0</v>
      </c>
    </row>
    <row r="44" spans="9:14">
      <c r="I44" s="33">
        <f>Table3[[#This Row],[Baseline start date]]+Table3[[#This Row],[Duration (days)]]+Table3[[#This Row],[Lead/Lag (days)]]</f>
        <v>0</v>
      </c>
      <c r="N44" s="19">
        <f>Table3[[#This Row],[Effort (hrs.)]]-Table3[[#This Row],[Effort completed]]</f>
        <v>0</v>
      </c>
    </row>
    <row r="45" spans="9:14">
      <c r="I45" s="33">
        <f>Table3[[#This Row],[Baseline start date]]+Table3[[#This Row],[Duration (days)]]+Table3[[#This Row],[Lead/Lag (days)]]</f>
        <v>0</v>
      </c>
      <c r="N45" s="19">
        <f>Table3[[#This Row],[Effort (hrs.)]]-Table3[[#This Row],[Effort completed]]</f>
        <v>0</v>
      </c>
    </row>
    <row r="46" spans="9:14">
      <c r="I46" s="33">
        <f>Table3[[#This Row],[Baseline start date]]+Table3[[#This Row],[Duration (days)]]+Table3[[#This Row],[Lead/Lag (days)]]</f>
        <v>0</v>
      </c>
      <c r="N46" s="19">
        <f>Table3[[#This Row],[Effort (hrs.)]]-Table3[[#This Row],[Effort completed]]</f>
        <v>0</v>
      </c>
    </row>
    <row r="47" spans="9:14">
      <c r="I47" s="33">
        <f>Table3[[#This Row],[Baseline start date]]+Table3[[#This Row],[Duration (days)]]+Table3[[#This Row],[Lead/Lag (days)]]</f>
        <v>0</v>
      </c>
      <c r="N47" s="19">
        <f>Table3[[#This Row],[Effort (hrs.)]]-Table3[[#This Row],[Effort completed]]</f>
        <v>0</v>
      </c>
    </row>
    <row r="48" spans="9:14">
      <c r="I48" s="33">
        <f>Table3[[#This Row],[Baseline start date]]+Table3[[#This Row],[Duration (days)]]+Table3[[#This Row],[Lead/Lag (days)]]</f>
        <v>0</v>
      </c>
      <c r="N48" s="19">
        <f>Table3[[#This Row],[Effort (hrs.)]]-Table3[[#This Row],[Effort completed]]</f>
        <v>0</v>
      </c>
    </row>
    <row r="49" spans="9:14">
      <c r="I49" s="33">
        <f>Table3[[#This Row],[Baseline start date]]+Table3[[#This Row],[Duration (days)]]+Table3[[#This Row],[Lead/Lag (days)]]</f>
        <v>0</v>
      </c>
      <c r="N49" s="19">
        <f>Table3[[#This Row],[Effort (hrs.)]]-Table3[[#This Row],[Effort completed]]</f>
        <v>0</v>
      </c>
    </row>
    <row r="50" spans="9:14">
      <c r="I50" s="33">
        <f>Table3[[#This Row],[Baseline start date]]+Table3[[#This Row],[Duration (days)]]+Table3[[#This Row],[Lead/Lag (days)]]</f>
        <v>0</v>
      </c>
      <c r="N50" s="19">
        <f>Table3[[#This Row],[Effort (hrs.)]]-Table3[[#This Row],[Effort completed]]</f>
        <v>0</v>
      </c>
    </row>
    <row r="51" spans="9:14">
      <c r="I51" s="33">
        <f>Table3[[#This Row],[Baseline start date]]+Table3[[#This Row],[Duration (days)]]+Table3[[#This Row],[Lead/Lag (days)]]</f>
        <v>0</v>
      </c>
      <c r="N51" s="19">
        <f>Table3[[#This Row],[Effort (hrs.)]]-Table3[[#This Row],[Effort completed]]</f>
        <v>0</v>
      </c>
    </row>
    <row r="52" spans="9:14">
      <c r="I52" s="33">
        <f>Table3[[#This Row],[Baseline start date]]+Table3[[#This Row],[Duration (days)]]+Table3[[#This Row],[Lead/Lag (days)]]</f>
        <v>0</v>
      </c>
      <c r="N52" s="19">
        <f>Table3[[#This Row],[Effort (hrs.)]]-Table3[[#This Row],[Effort completed]]</f>
        <v>0</v>
      </c>
    </row>
    <row r="53" spans="9:14">
      <c r="I53" s="33">
        <f>Table3[[#This Row],[Baseline start date]]+Table3[[#This Row],[Duration (days)]]+Table3[[#This Row],[Lead/Lag (days)]]</f>
        <v>0</v>
      </c>
      <c r="N53" s="19">
        <f>Table3[[#This Row],[Effort (hrs.)]]-Table3[[#This Row],[Effort completed]]</f>
        <v>0</v>
      </c>
    </row>
    <row r="54" spans="9:14">
      <c r="I54" s="33">
        <f>Table3[[#This Row],[Baseline start date]]+Table3[[#This Row],[Duration (days)]]+Table3[[#This Row],[Lead/Lag (days)]]</f>
        <v>0</v>
      </c>
      <c r="N54" s="19">
        <f>Table3[[#This Row],[Effort (hrs.)]]-Table3[[#This Row],[Effort completed]]</f>
        <v>0</v>
      </c>
    </row>
    <row r="55" spans="9:14">
      <c r="I55" s="33">
        <f>Table3[[#This Row],[Baseline start date]]+Table3[[#This Row],[Duration (days)]]+Table3[[#This Row],[Lead/Lag (days)]]</f>
        <v>0</v>
      </c>
      <c r="N55" s="19">
        <f>Table3[[#This Row],[Effort (hrs.)]]-Table3[[#This Row],[Effort completed]]</f>
        <v>0</v>
      </c>
    </row>
    <row r="56" spans="9:14">
      <c r="I56" s="33">
        <f>Table3[[#This Row],[Baseline start date]]+Table3[[#This Row],[Duration (days)]]+Table3[[#This Row],[Lead/Lag (days)]]</f>
        <v>0</v>
      </c>
      <c r="N56" s="19">
        <f>Table3[[#This Row],[Effort (hrs.)]]-Table3[[#This Row],[Effort completed]]</f>
        <v>0</v>
      </c>
    </row>
    <row r="57" spans="9:14">
      <c r="I57" s="33">
        <f>Table3[[#This Row],[Baseline start date]]+Table3[[#This Row],[Duration (days)]]+Table3[[#This Row],[Lead/Lag (days)]]</f>
        <v>0</v>
      </c>
      <c r="N57" s="19">
        <f>Table3[[#This Row],[Effort (hrs.)]]-Table3[[#This Row],[Effort completed]]</f>
        <v>0</v>
      </c>
    </row>
    <row r="58" spans="9:14">
      <c r="I58" s="33">
        <f>Table3[[#This Row],[Baseline start date]]+Table3[[#This Row],[Duration (days)]]+Table3[[#This Row],[Lead/Lag (days)]]</f>
        <v>0</v>
      </c>
      <c r="N58" s="19">
        <f>Table3[[#This Row],[Effort (hrs.)]]-Table3[[#This Row],[Effort completed]]</f>
        <v>0</v>
      </c>
    </row>
    <row r="59" spans="9:14">
      <c r="I59" s="33">
        <f>Table3[[#This Row],[Baseline start date]]+Table3[[#This Row],[Duration (days)]]+Table3[[#This Row],[Lead/Lag (days)]]</f>
        <v>0</v>
      </c>
      <c r="N59" s="19">
        <f>Table3[[#This Row],[Effort (hrs.)]]-Table3[[#This Row],[Effort completed]]</f>
        <v>0</v>
      </c>
    </row>
    <row r="60" spans="9:14">
      <c r="I60" s="33">
        <f>Table3[[#This Row],[Baseline start date]]+Table3[[#This Row],[Duration (days)]]+Table3[[#This Row],[Lead/Lag (days)]]</f>
        <v>0</v>
      </c>
      <c r="N60" s="19">
        <f>Table3[[#This Row],[Effort (hrs.)]]-Table3[[#This Row],[Effort completed]]</f>
        <v>0</v>
      </c>
    </row>
    <row r="61" spans="9:14">
      <c r="I61" s="33">
        <f>Table3[[#This Row],[Baseline start date]]+Table3[[#This Row],[Duration (days)]]+Table3[[#This Row],[Lead/Lag (days)]]</f>
        <v>0</v>
      </c>
      <c r="N61" s="19">
        <f>Table3[[#This Row],[Effort (hrs.)]]-Table3[[#This Row],[Effort completed]]</f>
        <v>0</v>
      </c>
    </row>
    <row r="62" spans="9:14">
      <c r="I62" s="33">
        <f>Table3[[#This Row],[Baseline start date]]+Table3[[#This Row],[Duration (days)]]+Table3[[#This Row],[Lead/Lag (days)]]</f>
        <v>0</v>
      </c>
      <c r="N62" s="19">
        <f>Table3[[#This Row],[Effort (hrs.)]]-Table3[[#This Row],[Effort completed]]</f>
        <v>0</v>
      </c>
    </row>
    <row r="63" spans="9:14">
      <c r="I63" s="33">
        <f>Table3[[#This Row],[Baseline start date]]+Table3[[#This Row],[Duration (days)]]+Table3[[#This Row],[Lead/Lag (days)]]</f>
        <v>0</v>
      </c>
      <c r="N63" s="19">
        <f>Table3[[#This Row],[Effort (hrs.)]]-Table3[[#This Row],[Effort completed]]</f>
        <v>0</v>
      </c>
    </row>
    <row r="64" spans="9:14">
      <c r="I64" s="33">
        <f>Table3[[#This Row],[Baseline start date]]+Table3[[#This Row],[Duration (days)]]+Table3[[#This Row],[Lead/Lag (days)]]</f>
        <v>0</v>
      </c>
      <c r="N64" s="19">
        <f>Table3[[#This Row],[Effort (hrs.)]]-Table3[[#This Row],[Effort completed]]</f>
        <v>0</v>
      </c>
    </row>
    <row r="65" spans="9:14">
      <c r="I65" s="33">
        <f>Table3[[#This Row],[Baseline start date]]+Table3[[#This Row],[Duration (days)]]+Table3[[#This Row],[Lead/Lag (days)]]</f>
        <v>0</v>
      </c>
      <c r="N65" s="19">
        <f>Table3[[#This Row],[Effort (hrs.)]]-Table3[[#This Row],[Effort completed]]</f>
        <v>0</v>
      </c>
    </row>
  </sheetData>
  <sheetProtection sheet="1" objects="1" scenarios="1" selectLockedCells="1"/>
  <phoneticPr fontId="11" type="noConversion"/>
  <conditionalFormatting sqref="E16:E65">
    <cfRule type="containsText" dxfId="44" priority="6" operator="containsText" text="On hold">
      <formula>NOT(ISERROR(SEARCH("On hold",E16)))</formula>
    </cfRule>
    <cfRule type="containsText" dxfId="43" priority="7" operator="containsText" text="In progress">
      <formula>NOT(ISERROR(SEARCH("In progress",E16)))</formula>
    </cfRule>
    <cfRule type="containsText" dxfId="42" priority="8" stopIfTrue="1" operator="containsText" text="Blocked">
      <formula>NOT(ISERROR(SEARCH("Blocked",E16)))</formula>
    </cfRule>
  </conditionalFormatting>
  <conditionalFormatting sqref="G17:K19 B17:E28 L17:N65 G20:J20 G21:K23 G24:J24 G25:K27 G28:J28 B29:K65">
    <cfRule type="expression" dxfId="41" priority="1" stopIfTrue="1">
      <formula>$E17="Completed"</formula>
    </cfRule>
    <cfRule type="expression" dxfId="40" priority="2">
      <formula>$E17="Cancelled"</formula>
    </cfRule>
  </conditionalFormatting>
  <dataValidations count="1">
    <dataValidation type="list" allowBlank="1" showInputMessage="1" showErrorMessage="1" sqref="E16:E65" xr:uid="{CBC8FB0F-7552-834F-815B-8722198A7AC6}">
      <formula1>"Not started,In progress,Completed,Blocked,On hold, Cancelled"</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67483-6BA8-C54F-A9C2-E7B0FBD8309D}">
  <sheetPr>
    <tabColor theme="8" tint="0.79998168889431442"/>
  </sheetPr>
  <dimension ref="A1:Q65"/>
  <sheetViews>
    <sheetView showGridLines="0" zoomScale="120" zoomScaleNormal="120" workbookViewId="0">
      <pane xSplit="6" ySplit="15" topLeftCell="G16" activePane="bottomRight" state="frozen"/>
      <selection pane="bottomRight" activeCell="F11" sqref="F11"/>
      <selection pane="bottomLeft" activeCell="A16" sqref="A16"/>
      <selection pane="topRight" activeCell="G1" sqref="G1"/>
    </sheetView>
  </sheetViews>
  <sheetFormatPr defaultColWidth="10.85546875" defaultRowHeight="15"/>
  <cols>
    <col min="1" max="1" width="16.85546875" style="17" bestFit="1" customWidth="1"/>
    <col min="2" max="2" width="8.7109375" style="17" customWidth="1"/>
    <col min="3" max="3" width="11.28515625" style="17" bestFit="1" customWidth="1"/>
    <col min="4" max="4" width="5.42578125" style="18" bestFit="1" customWidth="1"/>
    <col min="5" max="5" width="9.85546875" style="17" bestFit="1" customWidth="1"/>
    <col min="6" max="6" width="24.140625" style="17" bestFit="1" customWidth="1"/>
    <col min="7" max="7" width="15.140625" style="26" bestFit="1" customWidth="1"/>
    <col min="8" max="8" width="22.85546875" style="24" bestFit="1" customWidth="1"/>
    <col min="9" max="9" width="25.140625" style="24" bestFit="1" customWidth="1"/>
    <col min="10" max="10" width="15.28515625" style="17" bestFit="1" customWidth="1"/>
    <col min="11" max="11" width="22.140625" style="17" bestFit="1" customWidth="1"/>
    <col min="12" max="12" width="22.85546875" style="24" bestFit="1" customWidth="1"/>
    <col min="13" max="13" width="24.28515625" style="24" bestFit="1" customWidth="1"/>
    <col min="14" max="14" width="21.7109375" style="19" bestFit="1" customWidth="1"/>
    <col min="15" max="15" width="11.42578125" style="17" bestFit="1" customWidth="1"/>
    <col min="16" max="16" width="16" style="17" bestFit="1" customWidth="1"/>
    <col min="17" max="17" width="16.7109375" style="17" bestFit="1" customWidth="1"/>
    <col min="18" max="16384" width="10.85546875" style="17"/>
  </cols>
  <sheetData>
    <row r="1" spans="1:17">
      <c r="A1" s="23" t="s">
        <v>63</v>
      </c>
      <c r="B1" s="29"/>
    </row>
    <row r="2" spans="1:17">
      <c r="A2"/>
    </row>
    <row r="3" spans="1:17">
      <c r="A3" t="s">
        <v>118</v>
      </c>
      <c r="B3" s="17" t="str">
        <f>'Schedule Baseline'!B3</f>
        <v>[insert project ID]</v>
      </c>
    </row>
    <row r="4" spans="1:17">
      <c r="A4" t="s">
        <v>120</v>
      </c>
      <c r="B4" s="17" t="str">
        <f>'Schedule Baseline'!B4</f>
        <v>[insert project name]</v>
      </c>
    </row>
    <row r="5" spans="1:17">
      <c r="A5" t="s">
        <v>122</v>
      </c>
      <c r="B5" s="17" t="str">
        <f>'Schedule Baseline'!B5</f>
        <v>[insert project type; i.e., product, software, marketing, infrastructure, operations, research and dev, event, training, merger and acquisition, compliance, environment, data, etc.]</v>
      </c>
    </row>
    <row r="6" spans="1:17">
      <c r="A6" t="s">
        <v>124</v>
      </c>
      <c r="B6" s="17" t="str">
        <f>'Schedule Baseline'!B6</f>
        <v>[enter project start date]</v>
      </c>
    </row>
    <row r="7" spans="1:17">
      <c r="A7" t="s">
        <v>126</v>
      </c>
      <c r="B7" s="17" t="str">
        <f>'Schedule Baseline'!B7</f>
        <v>[enter project end date]</v>
      </c>
    </row>
    <row r="8" spans="1:17">
      <c r="A8" t="s">
        <v>128</v>
      </c>
      <c r="B8" s="17" t="str">
        <f>'Schedule Baseline'!B8</f>
        <v>[enter name of project sponsor]</v>
      </c>
    </row>
    <row r="9" spans="1:17">
      <c r="A9" t="s">
        <v>130</v>
      </c>
      <c r="B9" s="17" t="str">
        <f>'Schedule Baseline'!B9</f>
        <v>[enter name of project manager]</v>
      </c>
    </row>
    <row r="10" spans="1:17">
      <c r="A10" t="s">
        <v>132</v>
      </c>
      <c r="B10" s="17" t="str">
        <f>'Schedule Baseline'!B10</f>
        <v>[enter name of project coordinator]</v>
      </c>
    </row>
    <row r="11" spans="1:17">
      <c r="A11" t="s">
        <v>134</v>
      </c>
      <c r="B11" s="22">
        <f ca="1">TODAY()</f>
        <v>45174</v>
      </c>
    </row>
    <row r="12" spans="1:17">
      <c r="A12" s="17" t="s">
        <v>135</v>
      </c>
      <c r="B12" s="17">
        <f>'Schedule Baseline'!B12</f>
        <v>1</v>
      </c>
    </row>
    <row r="13" spans="1:17">
      <c r="A13" t="s">
        <v>136</v>
      </c>
      <c r="B13" s="20">
        <f>AVERAGE(D18,D22,D26)</f>
        <v>0.1388888888888889</v>
      </c>
    </row>
    <row r="15" spans="1:17">
      <c r="B15" s="61" t="s">
        <v>137</v>
      </c>
      <c r="C15" s="61" t="s">
        <v>68</v>
      </c>
      <c r="D15" s="62" t="s">
        <v>138</v>
      </c>
      <c r="E15" s="63" t="s">
        <v>139</v>
      </c>
      <c r="F15" s="61" t="s">
        <v>140</v>
      </c>
      <c r="G15" s="64" t="s">
        <v>141</v>
      </c>
      <c r="H15" s="65" t="s">
        <v>157</v>
      </c>
      <c r="I15" s="65" t="s">
        <v>158</v>
      </c>
      <c r="J15" s="61" t="s">
        <v>144</v>
      </c>
      <c r="K15" s="61" t="s">
        <v>145</v>
      </c>
      <c r="L15" s="65" t="s">
        <v>142</v>
      </c>
      <c r="M15" s="65" t="s">
        <v>159</v>
      </c>
      <c r="N15" s="66" t="s">
        <v>160</v>
      </c>
      <c r="O15" s="61" t="s">
        <v>146</v>
      </c>
      <c r="P15" s="61" t="s">
        <v>147</v>
      </c>
      <c r="Q15" s="61" t="s">
        <v>148</v>
      </c>
    </row>
    <row r="16" spans="1:17">
      <c r="B16" s="37">
        <v>1</v>
      </c>
      <c r="C16" s="38">
        <v>1</v>
      </c>
      <c r="D16" s="39">
        <f>D17</f>
        <v>0.1388888888888889</v>
      </c>
      <c r="E16" s="37"/>
      <c r="F16" s="37" t="s">
        <v>149</v>
      </c>
      <c r="G16" s="55">
        <f>G17</f>
        <v>29</v>
      </c>
      <c r="H16" s="40"/>
      <c r="I16" s="41"/>
      <c r="J16" s="37"/>
      <c r="K16" s="37"/>
      <c r="L16" s="41">
        <f>Table3[[#This Row],[Baseline start date]]</f>
        <v>0</v>
      </c>
      <c r="M16" s="41">
        <f>Table3[[#This Row],[Baseline due date]]</f>
        <v>0</v>
      </c>
      <c r="N16" s="42"/>
      <c r="O16" s="37"/>
      <c r="P16" s="37"/>
      <c r="Q16" s="58">
        <f>Table35[[#This Row],[Effort (hrs.)]]-Table35[[#This Row],[Effort completed]]</f>
        <v>0</v>
      </c>
    </row>
    <row r="17" spans="2:17">
      <c r="B17" s="43">
        <v>2</v>
      </c>
      <c r="C17" s="44">
        <v>1.1000000000000001</v>
      </c>
      <c r="D17" s="45">
        <f>AVERAGE(D18,D22,D26)</f>
        <v>0.1388888888888889</v>
      </c>
      <c r="E17" s="43"/>
      <c r="F17" s="44" t="s">
        <v>71</v>
      </c>
      <c r="G17" s="56">
        <f>SUM(G18,G22,G26)</f>
        <v>29</v>
      </c>
      <c r="H17" s="46"/>
      <c r="I17" s="47"/>
      <c r="J17" s="43"/>
      <c r="K17" s="43"/>
      <c r="L17" s="47">
        <f>Table3[[#This Row],[Baseline start date]]</f>
        <v>0</v>
      </c>
      <c r="M17" s="47">
        <f>Table3[[#This Row],[Baseline due date]]</f>
        <v>0</v>
      </c>
      <c r="N17" s="48"/>
      <c r="O17" s="43"/>
      <c r="P17" s="43"/>
      <c r="Q17" s="59">
        <f>Table35[[#This Row],[Effort (hrs.)]]-Table35[[#This Row],[Effort completed]]</f>
        <v>0</v>
      </c>
    </row>
    <row r="18" spans="2:17">
      <c r="B18" s="49">
        <v>3</v>
      </c>
      <c r="C18" s="36" t="s">
        <v>75</v>
      </c>
      <c r="D18" s="50">
        <f>AVERAGE(D19:D21)</f>
        <v>0.41666666666666669</v>
      </c>
      <c r="E18" s="49"/>
      <c r="F18" s="36" t="s">
        <v>76</v>
      </c>
      <c r="G18" s="57">
        <f>SUM(G19:G21)</f>
        <v>9</v>
      </c>
      <c r="H18" s="51"/>
      <c r="I18" s="52"/>
      <c r="J18" s="49"/>
      <c r="K18" s="49"/>
      <c r="L18" s="52">
        <f>Table3[[#This Row],[Baseline start date]]</f>
        <v>0</v>
      </c>
      <c r="M18" s="52">
        <f>Table3[[#This Row],[Baseline due date]]</f>
        <v>0</v>
      </c>
      <c r="N18" s="53"/>
      <c r="O18" s="49"/>
      <c r="P18" s="49"/>
      <c r="Q18" s="60">
        <f>Table35[[#This Row],[Effort (hrs.)]]-Table35[[#This Row],[Effort completed]]</f>
        <v>0</v>
      </c>
    </row>
    <row r="19" spans="2:17">
      <c r="B19" s="17">
        <v>4</v>
      </c>
      <c r="C19" s="35" t="s">
        <v>78</v>
      </c>
      <c r="D19" s="54">
        <v>1</v>
      </c>
      <c r="E19" s="17" t="s">
        <v>161</v>
      </c>
      <c r="F19" s="35" t="s">
        <v>79</v>
      </c>
      <c r="G19" s="26">
        <v>4</v>
      </c>
      <c r="H19" s="24">
        <v>44962</v>
      </c>
      <c r="I19" s="33">
        <f>Table35[[#This Row],[Start date]]+Table35[[#This Row],[Duration (days)]]+Table35[[#This Row],[Lead/Lag (days)]]</f>
        <v>44971</v>
      </c>
      <c r="J19" s="17">
        <v>5</v>
      </c>
      <c r="K19" s="17" t="s">
        <v>81</v>
      </c>
      <c r="L19" s="33">
        <f>Table3[[#This Row],[Baseline start date]]</f>
        <v>44962</v>
      </c>
      <c r="M19" s="33">
        <f>Table3[[#This Row],[Baseline due date]]</f>
        <v>44972</v>
      </c>
      <c r="N19" s="21">
        <f>$I19-DATE(YEAR($M19),MONTH($M19),DAY($M19))</f>
        <v>-1</v>
      </c>
      <c r="O19" s="17">
        <v>16</v>
      </c>
      <c r="P19" s="17">
        <v>16</v>
      </c>
      <c r="Q19" s="19">
        <f>Table35[[#This Row],[Effort (hrs.)]]-Table35[[#This Row],[Effort completed]]</f>
        <v>0</v>
      </c>
    </row>
    <row r="20" spans="2:17">
      <c r="B20" s="17">
        <v>5</v>
      </c>
      <c r="C20" s="35" t="s">
        <v>82</v>
      </c>
      <c r="D20" s="54">
        <v>0.25</v>
      </c>
      <c r="E20" s="17" t="s">
        <v>162</v>
      </c>
      <c r="F20" s="35" t="s">
        <v>83</v>
      </c>
      <c r="G20" s="26">
        <v>3</v>
      </c>
      <c r="H20" s="24">
        <v>44968</v>
      </c>
      <c r="I20" s="33">
        <f>Table35[[#This Row],[Start date]]+Table35[[#This Row],[Duration (days)]]+Table35[[#This Row],[Lead/Lag (days)]]</f>
        <v>44973</v>
      </c>
      <c r="J20" s="17">
        <v>2</v>
      </c>
      <c r="K20" s="5" t="s">
        <v>85</v>
      </c>
      <c r="L20" s="33">
        <f>Table3[[#This Row],[Baseline start date]]</f>
        <v>44968</v>
      </c>
      <c r="M20" s="33">
        <f>Table3[[#This Row],[Baseline due date]]</f>
        <v>44973</v>
      </c>
      <c r="N20" s="21">
        <f>$I20-DATE(YEAR($M20),MONTH($M20),DAY($M20))</f>
        <v>0</v>
      </c>
      <c r="O20" s="17">
        <v>3</v>
      </c>
      <c r="P20" s="17">
        <v>1</v>
      </c>
      <c r="Q20" s="19">
        <f>Table35[[#This Row],[Effort (hrs.)]]-Table35[[#This Row],[Effort completed]]</f>
        <v>2</v>
      </c>
    </row>
    <row r="21" spans="2:17">
      <c r="B21" s="17">
        <v>6</v>
      </c>
      <c r="C21" s="35" t="s">
        <v>151</v>
      </c>
      <c r="D21" s="54">
        <v>0</v>
      </c>
      <c r="E21" s="17" t="s">
        <v>150</v>
      </c>
      <c r="F21" s="35" t="s">
        <v>152</v>
      </c>
      <c r="G21" s="26">
        <v>2</v>
      </c>
      <c r="H21" s="24">
        <v>44974</v>
      </c>
      <c r="I21" s="33">
        <f>Table35[[#This Row],[Start date]]+Table35[[#This Row],[Duration (days)]]+Table35[[#This Row],[Lead/Lag (days)]]</f>
        <v>44979</v>
      </c>
      <c r="J21" s="17">
        <v>3</v>
      </c>
      <c r="K21" s="17" t="s">
        <v>81</v>
      </c>
      <c r="L21" s="33">
        <f>Table3[[#This Row],[Baseline start date]]</f>
        <v>44974</v>
      </c>
      <c r="M21" s="33">
        <f>Table3[[#This Row],[Baseline due date]]</f>
        <v>44979</v>
      </c>
      <c r="N21" s="21">
        <f>$I21-DATE(YEAR($M21),MONTH($M21),DAY($M21))</f>
        <v>0</v>
      </c>
      <c r="O21" s="17">
        <v>4</v>
      </c>
      <c r="Q21" s="19">
        <f>Table35[[#This Row],[Effort (hrs.)]]-Table35[[#This Row],[Effort completed]]</f>
        <v>4</v>
      </c>
    </row>
    <row r="22" spans="2:17">
      <c r="B22" s="49">
        <v>7</v>
      </c>
      <c r="C22" s="36" t="s">
        <v>87</v>
      </c>
      <c r="D22" s="50">
        <f>AVERAGE(D23:D25)</f>
        <v>0</v>
      </c>
      <c r="E22" s="49"/>
      <c r="F22" s="36" t="s">
        <v>88</v>
      </c>
      <c r="G22" s="57">
        <f>SUM(G23:G25)</f>
        <v>10</v>
      </c>
      <c r="H22" s="51"/>
      <c r="I22" s="52">
        <f>Table35[[#This Row],[Start date]]+Table35[[#This Row],[Duration (days)]]+Table35[[#This Row],[Lead/Lag (days)]]</f>
        <v>10</v>
      </c>
      <c r="J22" s="49"/>
      <c r="K22" s="49"/>
      <c r="L22" s="52">
        <f>Table3[[#This Row],[Baseline start date]]</f>
        <v>0</v>
      </c>
      <c r="M22" s="52">
        <f>Table3[[#This Row],[Baseline due date]]</f>
        <v>0</v>
      </c>
      <c r="N22" s="53"/>
      <c r="O22" s="49"/>
      <c r="P22" s="49"/>
      <c r="Q22" s="60">
        <f>Table35[[#This Row],[Effort (hrs.)]]-Table35[[#This Row],[Effort completed]]</f>
        <v>0</v>
      </c>
    </row>
    <row r="23" spans="2:17">
      <c r="B23" s="17">
        <v>8</v>
      </c>
      <c r="C23" s="35" t="s">
        <v>90</v>
      </c>
      <c r="D23" s="54">
        <v>0</v>
      </c>
      <c r="E23" s="17" t="s">
        <v>150</v>
      </c>
      <c r="F23" s="35" t="s">
        <v>91</v>
      </c>
      <c r="G23" s="26">
        <v>5</v>
      </c>
      <c r="H23" s="24">
        <v>44980</v>
      </c>
      <c r="I23" s="33">
        <f>Table35[[#This Row],[Start date]]+Table35[[#This Row],[Duration (days)]]+Table35[[#This Row],[Lead/Lag (days)]]</f>
        <v>44986</v>
      </c>
      <c r="J23" s="17">
        <v>1</v>
      </c>
      <c r="K23" s="17" t="s">
        <v>81</v>
      </c>
      <c r="L23" s="33">
        <f>Table3[[#This Row],[Baseline start date]]</f>
        <v>44980</v>
      </c>
      <c r="M23" s="33">
        <f>Table3[[#This Row],[Baseline due date]]</f>
        <v>44986</v>
      </c>
      <c r="N23" s="21">
        <f>$I23-DATE(YEAR($M23),MONTH($M23),DAY($M23))</f>
        <v>0</v>
      </c>
      <c r="O23" s="17">
        <v>8</v>
      </c>
      <c r="Q23" s="19">
        <f>Table35[[#This Row],[Effort (hrs.)]]-Table35[[#This Row],[Effort completed]]</f>
        <v>8</v>
      </c>
    </row>
    <row r="24" spans="2:17">
      <c r="B24" s="17">
        <v>9</v>
      </c>
      <c r="C24" s="35" t="s">
        <v>92</v>
      </c>
      <c r="D24" s="54">
        <v>0</v>
      </c>
      <c r="E24" s="17" t="s">
        <v>150</v>
      </c>
      <c r="F24" s="35" t="s">
        <v>93</v>
      </c>
      <c r="G24" s="26">
        <v>3</v>
      </c>
      <c r="H24" s="24">
        <v>44987</v>
      </c>
      <c r="I24" s="33">
        <f>Table35[[#This Row],[Start date]]+Table35[[#This Row],[Duration (days)]]+Table35[[#This Row],[Lead/Lag (days)]]</f>
        <v>44992</v>
      </c>
      <c r="J24" s="17">
        <v>2</v>
      </c>
      <c r="K24" s="5" t="s">
        <v>85</v>
      </c>
      <c r="L24" s="33">
        <f>Table3[[#This Row],[Baseline start date]]</f>
        <v>44987</v>
      </c>
      <c r="M24" s="33">
        <f>Table3[[#This Row],[Baseline due date]]</f>
        <v>44992</v>
      </c>
      <c r="N24" s="21">
        <f>$I24-DATE(YEAR($M24),MONTH($M24),DAY($M24))</f>
        <v>0</v>
      </c>
      <c r="O24" s="17">
        <v>1</v>
      </c>
      <c r="Q24" s="19">
        <f>Table35[[#This Row],[Effort (hrs.)]]-Table35[[#This Row],[Effort completed]]</f>
        <v>1</v>
      </c>
    </row>
    <row r="25" spans="2:17">
      <c r="B25" s="17">
        <v>10</v>
      </c>
      <c r="C25" s="35" t="s">
        <v>153</v>
      </c>
      <c r="D25" s="54">
        <v>0</v>
      </c>
      <c r="E25" s="17" t="s">
        <v>150</v>
      </c>
      <c r="F25" s="35" t="s">
        <v>154</v>
      </c>
      <c r="G25" s="26">
        <v>2</v>
      </c>
      <c r="H25" s="24">
        <v>44993</v>
      </c>
      <c r="I25" s="33">
        <f>Table35[[#This Row],[Start date]]+Table35[[#This Row],[Duration (days)]]+Table35[[#This Row],[Lead/Lag (days)]]</f>
        <v>44998</v>
      </c>
      <c r="J25" s="17">
        <v>3</v>
      </c>
      <c r="K25" s="17" t="s">
        <v>81</v>
      </c>
      <c r="L25" s="33">
        <f>Table3[[#This Row],[Baseline start date]]</f>
        <v>44993</v>
      </c>
      <c r="M25" s="33">
        <f>Table3[[#This Row],[Baseline due date]]</f>
        <v>44998</v>
      </c>
      <c r="N25" s="21">
        <f>$I25-DATE(YEAR($M25),MONTH($M25),DAY($M25))</f>
        <v>0</v>
      </c>
      <c r="O25" s="17">
        <v>1</v>
      </c>
      <c r="Q25" s="19">
        <f>Table35[[#This Row],[Effort (hrs.)]]-Table35[[#This Row],[Effort completed]]</f>
        <v>1</v>
      </c>
    </row>
    <row r="26" spans="2:17">
      <c r="B26" s="49">
        <v>11</v>
      </c>
      <c r="C26" s="36" t="s">
        <v>94</v>
      </c>
      <c r="D26" s="50">
        <f>AVERAGE(D27:D29)</f>
        <v>0</v>
      </c>
      <c r="E26" s="49"/>
      <c r="F26" s="36" t="s">
        <v>95</v>
      </c>
      <c r="G26" s="57">
        <f>SUM(G27:G29)</f>
        <v>10</v>
      </c>
      <c r="H26" s="51"/>
      <c r="I26" s="52">
        <f>Table35[[#This Row],[Start date]]+Table35[[#This Row],[Duration (days)]]+Table35[[#This Row],[Lead/Lag (days)]]</f>
        <v>10</v>
      </c>
      <c r="J26" s="49"/>
      <c r="K26" s="49"/>
      <c r="L26" s="52">
        <f>Table3[[#This Row],[Baseline start date]]</f>
        <v>0</v>
      </c>
      <c r="M26" s="52">
        <f>Table3[[#This Row],[Baseline due date]]</f>
        <v>0</v>
      </c>
      <c r="N26" s="53"/>
      <c r="O26" s="49"/>
      <c r="P26" s="49"/>
      <c r="Q26" s="60">
        <f>Table35[[#This Row],[Effort (hrs.)]]-Table35[[#This Row],[Effort completed]]</f>
        <v>0</v>
      </c>
    </row>
    <row r="27" spans="2:17">
      <c r="B27" s="17">
        <v>12</v>
      </c>
      <c r="C27" s="35" t="s">
        <v>98</v>
      </c>
      <c r="D27" s="34">
        <v>0</v>
      </c>
      <c r="E27" s="17" t="s">
        <v>150</v>
      </c>
      <c r="F27" s="35" t="s">
        <v>99</v>
      </c>
      <c r="G27" s="26">
        <v>5</v>
      </c>
      <c r="H27" s="24">
        <v>44999</v>
      </c>
      <c r="I27" s="33">
        <f>Table35[[#This Row],[Start date]]+Table35[[#This Row],[Duration (days)]]+Table35[[#This Row],[Lead/Lag (days)]]</f>
        <v>45004</v>
      </c>
      <c r="J27" s="17">
        <v>0</v>
      </c>
      <c r="K27" s="17" t="s">
        <v>81</v>
      </c>
      <c r="L27" s="33">
        <f>Table3[[#This Row],[Baseline start date]]</f>
        <v>44999</v>
      </c>
      <c r="M27" s="33">
        <f>Table3[[#This Row],[Baseline due date]]</f>
        <v>45004</v>
      </c>
      <c r="N27" s="21">
        <f t="shared" ref="N27:N65" si="0">$I27-DATE(YEAR($M27),MONTH($M27),DAY($M27))</f>
        <v>0</v>
      </c>
      <c r="O27" s="17">
        <v>16</v>
      </c>
      <c r="Q27" s="19">
        <f>Table35[[#This Row],[Effort (hrs.)]]-Table35[[#This Row],[Effort completed]]</f>
        <v>16</v>
      </c>
    </row>
    <row r="28" spans="2:17">
      <c r="B28" s="17">
        <v>13</v>
      </c>
      <c r="C28" s="35" t="s">
        <v>100</v>
      </c>
      <c r="D28" s="34">
        <v>0</v>
      </c>
      <c r="E28" s="17" t="s">
        <v>150</v>
      </c>
      <c r="F28" s="35" t="s">
        <v>101</v>
      </c>
      <c r="G28" s="26">
        <v>3</v>
      </c>
      <c r="H28" s="24">
        <v>45005</v>
      </c>
      <c r="I28" s="33">
        <f>Table35[[#This Row],[Start date]]+Table35[[#This Row],[Duration (days)]]+Table35[[#This Row],[Lead/Lag (days)]]</f>
        <v>45010</v>
      </c>
      <c r="J28" s="17">
        <v>2</v>
      </c>
      <c r="K28" s="5" t="s">
        <v>85</v>
      </c>
      <c r="L28" s="33">
        <f>Table3[[#This Row],[Baseline start date]]</f>
        <v>45005</v>
      </c>
      <c r="M28" s="33">
        <f>Table3[[#This Row],[Baseline due date]]</f>
        <v>45010</v>
      </c>
      <c r="N28" s="21">
        <f t="shared" si="0"/>
        <v>0</v>
      </c>
      <c r="O28" s="17">
        <v>3</v>
      </c>
      <c r="Q28" s="19">
        <f>Table35[[#This Row],[Effort (hrs.)]]-Table35[[#This Row],[Effort completed]]</f>
        <v>3</v>
      </c>
    </row>
    <row r="29" spans="2:17">
      <c r="B29" s="17">
        <v>14</v>
      </c>
      <c r="C29" s="17" t="s">
        <v>155</v>
      </c>
      <c r="D29" s="18">
        <v>0</v>
      </c>
      <c r="E29" s="17" t="s">
        <v>150</v>
      </c>
      <c r="F29" s="17" t="s">
        <v>156</v>
      </c>
      <c r="G29" s="26">
        <v>2</v>
      </c>
      <c r="H29" s="24">
        <v>45011</v>
      </c>
      <c r="I29" s="33">
        <f>Table35[[#This Row],[Start date]]+Table35[[#This Row],[Duration (days)]]+Table35[[#This Row],[Lead/Lag (days)]]</f>
        <v>45016</v>
      </c>
      <c r="J29" s="17">
        <v>3</v>
      </c>
      <c r="K29" s="17" t="s">
        <v>81</v>
      </c>
      <c r="L29" s="33">
        <f>Table3[[#This Row],[Baseline start date]]</f>
        <v>45011</v>
      </c>
      <c r="M29" s="33">
        <f>Table3[[#This Row],[Baseline due date]]</f>
        <v>45016</v>
      </c>
      <c r="N29" s="21">
        <f t="shared" si="0"/>
        <v>0</v>
      </c>
      <c r="O29" s="17">
        <v>4</v>
      </c>
      <c r="Q29" s="19">
        <f>Table35[[#This Row],[Effort (hrs.)]]-Table35[[#This Row],[Effort completed]]</f>
        <v>4</v>
      </c>
    </row>
    <row r="30" spans="2:17">
      <c r="I30" s="33">
        <f>Table35[[#This Row],[Start date]]+Table35[[#This Row],[Duration (days)]]+Table35[[#This Row],[Lead/Lag (days)]]</f>
        <v>0</v>
      </c>
      <c r="L30" s="33">
        <f>Table3[[#This Row],[Baseline start date]]</f>
        <v>0</v>
      </c>
      <c r="M30" s="33">
        <f>Table3[[#This Row],[Baseline due date]]</f>
        <v>0</v>
      </c>
      <c r="N30" s="21">
        <f t="shared" si="0"/>
        <v>0</v>
      </c>
      <c r="Q30" s="19">
        <f>Table35[[#This Row],[Effort (hrs.)]]-Table35[[#This Row],[Effort completed]]</f>
        <v>0</v>
      </c>
    </row>
    <row r="31" spans="2:17">
      <c r="I31" s="33">
        <f>Table35[[#This Row],[Start date]]+Table35[[#This Row],[Duration (days)]]+Table35[[#This Row],[Lead/Lag (days)]]</f>
        <v>0</v>
      </c>
      <c r="L31" s="33">
        <f>Table3[[#This Row],[Baseline start date]]</f>
        <v>0</v>
      </c>
      <c r="M31" s="33">
        <f>Table3[[#This Row],[Baseline due date]]</f>
        <v>0</v>
      </c>
      <c r="N31" s="21">
        <f t="shared" si="0"/>
        <v>0</v>
      </c>
      <c r="Q31" s="19">
        <f>Table35[[#This Row],[Effort (hrs.)]]-Table35[[#This Row],[Effort completed]]</f>
        <v>0</v>
      </c>
    </row>
    <row r="32" spans="2:17">
      <c r="I32" s="33">
        <f>Table35[[#This Row],[Start date]]+Table35[[#This Row],[Duration (days)]]+Table35[[#This Row],[Lead/Lag (days)]]</f>
        <v>0</v>
      </c>
      <c r="L32" s="33">
        <f>Table3[[#This Row],[Baseline start date]]</f>
        <v>0</v>
      </c>
      <c r="M32" s="33">
        <f>Table3[[#This Row],[Baseline due date]]</f>
        <v>0</v>
      </c>
      <c r="N32" s="21">
        <f t="shared" si="0"/>
        <v>0</v>
      </c>
      <c r="Q32" s="19">
        <f>Table35[[#This Row],[Effort (hrs.)]]-Table35[[#This Row],[Effort completed]]</f>
        <v>0</v>
      </c>
    </row>
    <row r="33" spans="9:17">
      <c r="I33" s="33">
        <f>Table35[[#This Row],[Start date]]+Table35[[#This Row],[Duration (days)]]+Table35[[#This Row],[Lead/Lag (days)]]</f>
        <v>0</v>
      </c>
      <c r="L33" s="33">
        <f>Table3[[#This Row],[Baseline start date]]</f>
        <v>0</v>
      </c>
      <c r="M33" s="33">
        <f>Table3[[#This Row],[Baseline due date]]</f>
        <v>0</v>
      </c>
      <c r="N33" s="21">
        <f t="shared" si="0"/>
        <v>0</v>
      </c>
      <c r="Q33" s="19">
        <f>Table35[[#This Row],[Effort (hrs.)]]-Table35[[#This Row],[Effort completed]]</f>
        <v>0</v>
      </c>
    </row>
    <row r="34" spans="9:17">
      <c r="I34" s="33">
        <f>Table35[[#This Row],[Start date]]+Table35[[#This Row],[Duration (days)]]+Table35[[#This Row],[Lead/Lag (days)]]</f>
        <v>0</v>
      </c>
      <c r="L34" s="33">
        <f>Table3[[#This Row],[Baseline start date]]</f>
        <v>0</v>
      </c>
      <c r="M34" s="33">
        <f>Table3[[#This Row],[Baseline due date]]</f>
        <v>0</v>
      </c>
      <c r="N34" s="21">
        <f t="shared" si="0"/>
        <v>0</v>
      </c>
      <c r="Q34" s="19">
        <f>Table35[[#This Row],[Effort (hrs.)]]-Table35[[#This Row],[Effort completed]]</f>
        <v>0</v>
      </c>
    </row>
    <row r="35" spans="9:17">
      <c r="I35" s="33">
        <f>Table35[[#This Row],[Start date]]+Table35[[#This Row],[Duration (days)]]+Table35[[#This Row],[Lead/Lag (days)]]</f>
        <v>0</v>
      </c>
      <c r="L35" s="33">
        <f>Table3[[#This Row],[Baseline start date]]</f>
        <v>0</v>
      </c>
      <c r="M35" s="33">
        <f>Table3[[#This Row],[Baseline due date]]</f>
        <v>0</v>
      </c>
      <c r="N35" s="21">
        <f t="shared" si="0"/>
        <v>0</v>
      </c>
      <c r="Q35" s="19">
        <f>Table35[[#This Row],[Effort (hrs.)]]-Table35[[#This Row],[Effort completed]]</f>
        <v>0</v>
      </c>
    </row>
    <row r="36" spans="9:17">
      <c r="I36" s="33">
        <f>Table35[[#This Row],[Start date]]+Table35[[#This Row],[Duration (days)]]+Table35[[#This Row],[Lead/Lag (days)]]</f>
        <v>0</v>
      </c>
      <c r="L36" s="33">
        <f>Table3[[#This Row],[Baseline start date]]</f>
        <v>0</v>
      </c>
      <c r="M36" s="33">
        <f>Table3[[#This Row],[Baseline due date]]</f>
        <v>0</v>
      </c>
      <c r="N36" s="21">
        <f t="shared" si="0"/>
        <v>0</v>
      </c>
      <c r="Q36" s="19">
        <f>Table35[[#This Row],[Effort (hrs.)]]-Table35[[#This Row],[Effort completed]]</f>
        <v>0</v>
      </c>
    </row>
    <row r="37" spans="9:17">
      <c r="I37" s="33">
        <f>Table35[[#This Row],[Start date]]+Table35[[#This Row],[Duration (days)]]+Table35[[#This Row],[Lead/Lag (days)]]</f>
        <v>0</v>
      </c>
      <c r="L37" s="33">
        <f>Table3[[#This Row],[Baseline start date]]</f>
        <v>0</v>
      </c>
      <c r="M37" s="33">
        <f>Table3[[#This Row],[Baseline due date]]</f>
        <v>0</v>
      </c>
      <c r="N37" s="21">
        <f t="shared" si="0"/>
        <v>0</v>
      </c>
      <c r="Q37" s="19">
        <f>Table35[[#This Row],[Effort (hrs.)]]-Table35[[#This Row],[Effort completed]]</f>
        <v>0</v>
      </c>
    </row>
    <row r="38" spans="9:17">
      <c r="I38" s="33">
        <f>Table35[[#This Row],[Start date]]+Table35[[#This Row],[Duration (days)]]+Table35[[#This Row],[Lead/Lag (days)]]</f>
        <v>0</v>
      </c>
      <c r="L38" s="33">
        <f>Table3[[#This Row],[Baseline start date]]</f>
        <v>0</v>
      </c>
      <c r="M38" s="33">
        <f>Table3[[#This Row],[Baseline due date]]</f>
        <v>0</v>
      </c>
      <c r="N38" s="21">
        <f t="shared" si="0"/>
        <v>0</v>
      </c>
      <c r="Q38" s="19">
        <f>Table35[[#This Row],[Effort (hrs.)]]-Table35[[#This Row],[Effort completed]]</f>
        <v>0</v>
      </c>
    </row>
    <row r="39" spans="9:17">
      <c r="I39" s="33">
        <f>Table35[[#This Row],[Start date]]+Table35[[#This Row],[Duration (days)]]+Table35[[#This Row],[Lead/Lag (days)]]</f>
        <v>0</v>
      </c>
      <c r="L39" s="33">
        <f>Table3[[#This Row],[Baseline start date]]</f>
        <v>0</v>
      </c>
      <c r="M39" s="33">
        <f>Table3[[#This Row],[Baseline due date]]</f>
        <v>0</v>
      </c>
      <c r="N39" s="21">
        <f t="shared" si="0"/>
        <v>0</v>
      </c>
      <c r="Q39" s="19">
        <f>Table35[[#This Row],[Effort (hrs.)]]-Table35[[#This Row],[Effort completed]]</f>
        <v>0</v>
      </c>
    </row>
    <row r="40" spans="9:17">
      <c r="I40" s="33">
        <f>Table35[[#This Row],[Start date]]+Table35[[#This Row],[Duration (days)]]+Table35[[#This Row],[Lead/Lag (days)]]</f>
        <v>0</v>
      </c>
      <c r="L40" s="33">
        <f>Table3[[#This Row],[Baseline start date]]</f>
        <v>0</v>
      </c>
      <c r="M40" s="33">
        <f>Table3[[#This Row],[Baseline due date]]</f>
        <v>0</v>
      </c>
      <c r="N40" s="21">
        <f t="shared" si="0"/>
        <v>0</v>
      </c>
      <c r="Q40" s="19">
        <f>Table35[[#This Row],[Effort (hrs.)]]-Table35[[#This Row],[Effort completed]]</f>
        <v>0</v>
      </c>
    </row>
    <row r="41" spans="9:17">
      <c r="I41" s="33">
        <f>Table35[[#This Row],[Start date]]+Table35[[#This Row],[Duration (days)]]+Table35[[#This Row],[Lead/Lag (days)]]</f>
        <v>0</v>
      </c>
      <c r="L41" s="33">
        <f>Table3[[#This Row],[Baseline start date]]</f>
        <v>0</v>
      </c>
      <c r="M41" s="33">
        <f>Table3[[#This Row],[Baseline due date]]</f>
        <v>0</v>
      </c>
      <c r="N41" s="21">
        <f t="shared" si="0"/>
        <v>0</v>
      </c>
      <c r="Q41" s="19">
        <f>Table35[[#This Row],[Effort (hrs.)]]-Table35[[#This Row],[Effort completed]]</f>
        <v>0</v>
      </c>
    </row>
    <row r="42" spans="9:17">
      <c r="I42" s="33">
        <f>Table35[[#This Row],[Start date]]+Table35[[#This Row],[Duration (days)]]+Table35[[#This Row],[Lead/Lag (days)]]</f>
        <v>0</v>
      </c>
      <c r="L42" s="33">
        <f>Table3[[#This Row],[Baseline start date]]</f>
        <v>0</v>
      </c>
      <c r="M42" s="33">
        <f>Table3[[#This Row],[Baseline due date]]</f>
        <v>0</v>
      </c>
      <c r="N42" s="21">
        <f t="shared" si="0"/>
        <v>0</v>
      </c>
      <c r="Q42" s="19">
        <f>Table35[[#This Row],[Effort (hrs.)]]-Table35[[#This Row],[Effort completed]]</f>
        <v>0</v>
      </c>
    </row>
    <row r="43" spans="9:17">
      <c r="I43" s="33">
        <f>Table35[[#This Row],[Start date]]+Table35[[#This Row],[Duration (days)]]+Table35[[#This Row],[Lead/Lag (days)]]</f>
        <v>0</v>
      </c>
      <c r="L43" s="33">
        <f>Table3[[#This Row],[Baseline start date]]</f>
        <v>0</v>
      </c>
      <c r="M43" s="33">
        <f>Table3[[#This Row],[Baseline due date]]</f>
        <v>0</v>
      </c>
      <c r="N43" s="21">
        <f t="shared" si="0"/>
        <v>0</v>
      </c>
      <c r="Q43" s="19">
        <f>Table35[[#This Row],[Effort (hrs.)]]-Table35[[#This Row],[Effort completed]]</f>
        <v>0</v>
      </c>
    </row>
    <row r="44" spans="9:17">
      <c r="I44" s="33">
        <f>Table35[[#This Row],[Start date]]+Table35[[#This Row],[Duration (days)]]+Table35[[#This Row],[Lead/Lag (days)]]</f>
        <v>0</v>
      </c>
      <c r="L44" s="33">
        <f>Table3[[#This Row],[Baseline start date]]</f>
        <v>0</v>
      </c>
      <c r="M44" s="33">
        <f>Table3[[#This Row],[Baseline due date]]</f>
        <v>0</v>
      </c>
      <c r="N44" s="21">
        <f t="shared" si="0"/>
        <v>0</v>
      </c>
      <c r="Q44" s="19">
        <f>Table35[[#This Row],[Effort (hrs.)]]-Table35[[#This Row],[Effort completed]]</f>
        <v>0</v>
      </c>
    </row>
    <row r="45" spans="9:17">
      <c r="I45" s="33">
        <f>Table35[[#This Row],[Start date]]+Table35[[#This Row],[Duration (days)]]+Table35[[#This Row],[Lead/Lag (days)]]</f>
        <v>0</v>
      </c>
      <c r="L45" s="33">
        <f>Table3[[#This Row],[Baseline start date]]</f>
        <v>0</v>
      </c>
      <c r="M45" s="33">
        <f>Table3[[#This Row],[Baseline due date]]</f>
        <v>0</v>
      </c>
      <c r="N45" s="21">
        <f t="shared" si="0"/>
        <v>0</v>
      </c>
      <c r="Q45" s="19">
        <f>Table35[[#This Row],[Effort (hrs.)]]-Table35[[#This Row],[Effort completed]]</f>
        <v>0</v>
      </c>
    </row>
    <row r="46" spans="9:17">
      <c r="I46" s="33">
        <f>Table35[[#This Row],[Start date]]+Table35[[#This Row],[Duration (days)]]+Table35[[#This Row],[Lead/Lag (days)]]</f>
        <v>0</v>
      </c>
      <c r="L46" s="33">
        <f>Table3[[#This Row],[Baseline start date]]</f>
        <v>0</v>
      </c>
      <c r="M46" s="33">
        <f>Table3[[#This Row],[Baseline due date]]</f>
        <v>0</v>
      </c>
      <c r="N46" s="21">
        <f t="shared" si="0"/>
        <v>0</v>
      </c>
      <c r="Q46" s="19">
        <f>Table35[[#This Row],[Effort (hrs.)]]-Table35[[#This Row],[Effort completed]]</f>
        <v>0</v>
      </c>
    </row>
    <row r="47" spans="9:17">
      <c r="I47" s="33">
        <f>Table35[[#This Row],[Start date]]+Table35[[#This Row],[Duration (days)]]+Table35[[#This Row],[Lead/Lag (days)]]</f>
        <v>0</v>
      </c>
      <c r="L47" s="33">
        <f>Table3[[#This Row],[Baseline start date]]</f>
        <v>0</v>
      </c>
      <c r="M47" s="33">
        <f>Table3[[#This Row],[Baseline due date]]</f>
        <v>0</v>
      </c>
      <c r="N47" s="21">
        <f t="shared" si="0"/>
        <v>0</v>
      </c>
      <c r="Q47" s="19">
        <f>Table35[[#This Row],[Effort (hrs.)]]-Table35[[#This Row],[Effort completed]]</f>
        <v>0</v>
      </c>
    </row>
    <row r="48" spans="9:17">
      <c r="I48" s="33">
        <f>Table35[[#This Row],[Start date]]+Table35[[#This Row],[Duration (days)]]+Table35[[#This Row],[Lead/Lag (days)]]</f>
        <v>0</v>
      </c>
      <c r="L48" s="33">
        <f>Table3[[#This Row],[Baseline start date]]</f>
        <v>0</v>
      </c>
      <c r="M48" s="33">
        <f>Table3[[#This Row],[Baseline due date]]</f>
        <v>0</v>
      </c>
      <c r="N48" s="21">
        <f t="shared" si="0"/>
        <v>0</v>
      </c>
      <c r="Q48" s="19">
        <f>Table35[[#This Row],[Effort (hrs.)]]-Table35[[#This Row],[Effort completed]]</f>
        <v>0</v>
      </c>
    </row>
    <row r="49" spans="9:17">
      <c r="I49" s="33">
        <f>Table35[[#This Row],[Start date]]+Table35[[#This Row],[Duration (days)]]+Table35[[#This Row],[Lead/Lag (days)]]</f>
        <v>0</v>
      </c>
      <c r="L49" s="33">
        <f>Table3[[#This Row],[Baseline start date]]</f>
        <v>0</v>
      </c>
      <c r="M49" s="33">
        <f>Table3[[#This Row],[Baseline due date]]</f>
        <v>0</v>
      </c>
      <c r="N49" s="21">
        <f t="shared" si="0"/>
        <v>0</v>
      </c>
      <c r="Q49" s="19">
        <f>Table35[[#This Row],[Effort (hrs.)]]-Table35[[#This Row],[Effort completed]]</f>
        <v>0</v>
      </c>
    </row>
    <row r="50" spans="9:17">
      <c r="I50" s="33">
        <f>Table35[[#This Row],[Start date]]+Table35[[#This Row],[Duration (days)]]+Table35[[#This Row],[Lead/Lag (days)]]</f>
        <v>0</v>
      </c>
      <c r="L50" s="33">
        <f>Table3[[#This Row],[Baseline start date]]</f>
        <v>0</v>
      </c>
      <c r="M50" s="33">
        <f>Table3[[#This Row],[Baseline due date]]</f>
        <v>0</v>
      </c>
      <c r="N50" s="21">
        <f t="shared" si="0"/>
        <v>0</v>
      </c>
      <c r="Q50" s="19">
        <f>Table35[[#This Row],[Effort (hrs.)]]-Table35[[#This Row],[Effort completed]]</f>
        <v>0</v>
      </c>
    </row>
    <row r="51" spans="9:17">
      <c r="I51" s="33">
        <f>Table35[[#This Row],[Start date]]+Table35[[#This Row],[Duration (days)]]+Table35[[#This Row],[Lead/Lag (days)]]</f>
        <v>0</v>
      </c>
      <c r="L51" s="33">
        <f>Table3[[#This Row],[Baseline start date]]</f>
        <v>0</v>
      </c>
      <c r="M51" s="33">
        <f>Table3[[#This Row],[Baseline due date]]</f>
        <v>0</v>
      </c>
      <c r="N51" s="21">
        <f t="shared" si="0"/>
        <v>0</v>
      </c>
      <c r="Q51" s="19">
        <f>Table35[[#This Row],[Effort (hrs.)]]-Table35[[#This Row],[Effort completed]]</f>
        <v>0</v>
      </c>
    </row>
    <row r="52" spans="9:17">
      <c r="I52" s="33">
        <f>Table35[[#This Row],[Start date]]+Table35[[#This Row],[Duration (days)]]+Table35[[#This Row],[Lead/Lag (days)]]</f>
        <v>0</v>
      </c>
      <c r="L52" s="33">
        <f>Table3[[#This Row],[Baseline start date]]</f>
        <v>0</v>
      </c>
      <c r="M52" s="33">
        <f>Table3[[#This Row],[Baseline due date]]</f>
        <v>0</v>
      </c>
      <c r="N52" s="21">
        <f t="shared" si="0"/>
        <v>0</v>
      </c>
      <c r="Q52" s="19">
        <f>Table35[[#This Row],[Effort (hrs.)]]-Table35[[#This Row],[Effort completed]]</f>
        <v>0</v>
      </c>
    </row>
    <row r="53" spans="9:17">
      <c r="I53" s="33">
        <f>Table35[[#This Row],[Start date]]+Table35[[#This Row],[Duration (days)]]+Table35[[#This Row],[Lead/Lag (days)]]</f>
        <v>0</v>
      </c>
      <c r="L53" s="33">
        <f>Table3[[#This Row],[Baseline start date]]</f>
        <v>0</v>
      </c>
      <c r="M53" s="33">
        <f>Table3[[#This Row],[Baseline due date]]</f>
        <v>0</v>
      </c>
      <c r="N53" s="21">
        <f t="shared" si="0"/>
        <v>0</v>
      </c>
      <c r="Q53" s="19">
        <f>Table35[[#This Row],[Effort (hrs.)]]-Table35[[#This Row],[Effort completed]]</f>
        <v>0</v>
      </c>
    </row>
    <row r="54" spans="9:17">
      <c r="I54" s="33">
        <f>Table35[[#This Row],[Start date]]+Table35[[#This Row],[Duration (days)]]+Table35[[#This Row],[Lead/Lag (days)]]</f>
        <v>0</v>
      </c>
      <c r="L54" s="33">
        <f>Table3[[#This Row],[Baseline start date]]</f>
        <v>0</v>
      </c>
      <c r="M54" s="33">
        <f>Table3[[#This Row],[Baseline due date]]</f>
        <v>0</v>
      </c>
      <c r="N54" s="21">
        <f t="shared" si="0"/>
        <v>0</v>
      </c>
      <c r="Q54" s="19">
        <f>Table35[[#This Row],[Effort (hrs.)]]-Table35[[#This Row],[Effort completed]]</f>
        <v>0</v>
      </c>
    </row>
    <row r="55" spans="9:17">
      <c r="I55" s="33">
        <f>Table35[[#This Row],[Start date]]+Table35[[#This Row],[Duration (days)]]+Table35[[#This Row],[Lead/Lag (days)]]</f>
        <v>0</v>
      </c>
      <c r="L55" s="33">
        <f>Table3[[#This Row],[Baseline start date]]</f>
        <v>0</v>
      </c>
      <c r="M55" s="33">
        <f>Table3[[#This Row],[Baseline due date]]</f>
        <v>0</v>
      </c>
      <c r="N55" s="21">
        <f t="shared" si="0"/>
        <v>0</v>
      </c>
      <c r="Q55" s="19">
        <f>Table35[[#This Row],[Effort (hrs.)]]-Table35[[#This Row],[Effort completed]]</f>
        <v>0</v>
      </c>
    </row>
    <row r="56" spans="9:17">
      <c r="I56" s="33">
        <f>Table35[[#This Row],[Start date]]+Table35[[#This Row],[Duration (days)]]+Table35[[#This Row],[Lead/Lag (days)]]</f>
        <v>0</v>
      </c>
      <c r="L56" s="33">
        <f>Table3[[#This Row],[Baseline start date]]</f>
        <v>0</v>
      </c>
      <c r="M56" s="33">
        <f>Table3[[#This Row],[Baseline due date]]</f>
        <v>0</v>
      </c>
      <c r="N56" s="21">
        <f t="shared" si="0"/>
        <v>0</v>
      </c>
      <c r="Q56" s="19">
        <f>Table35[[#This Row],[Effort (hrs.)]]-Table35[[#This Row],[Effort completed]]</f>
        <v>0</v>
      </c>
    </row>
    <row r="57" spans="9:17">
      <c r="I57" s="33">
        <f>Table35[[#This Row],[Start date]]+Table35[[#This Row],[Duration (days)]]+Table35[[#This Row],[Lead/Lag (days)]]</f>
        <v>0</v>
      </c>
      <c r="L57" s="33">
        <f>Table3[[#This Row],[Baseline start date]]</f>
        <v>0</v>
      </c>
      <c r="M57" s="33">
        <f>Table3[[#This Row],[Baseline due date]]</f>
        <v>0</v>
      </c>
      <c r="N57" s="21">
        <f t="shared" si="0"/>
        <v>0</v>
      </c>
      <c r="Q57" s="19">
        <f>Table35[[#This Row],[Effort (hrs.)]]-Table35[[#This Row],[Effort completed]]</f>
        <v>0</v>
      </c>
    </row>
    <row r="58" spans="9:17">
      <c r="I58" s="33">
        <f>Table35[[#This Row],[Start date]]+Table35[[#This Row],[Duration (days)]]+Table35[[#This Row],[Lead/Lag (days)]]</f>
        <v>0</v>
      </c>
      <c r="L58" s="33">
        <f>Table3[[#This Row],[Baseline start date]]</f>
        <v>0</v>
      </c>
      <c r="M58" s="33">
        <f>Table3[[#This Row],[Baseline due date]]</f>
        <v>0</v>
      </c>
      <c r="N58" s="21">
        <f t="shared" si="0"/>
        <v>0</v>
      </c>
      <c r="Q58" s="19">
        <f>Table35[[#This Row],[Effort (hrs.)]]-Table35[[#This Row],[Effort completed]]</f>
        <v>0</v>
      </c>
    </row>
    <row r="59" spans="9:17">
      <c r="I59" s="33">
        <f>Table35[[#This Row],[Start date]]+Table35[[#This Row],[Duration (days)]]+Table35[[#This Row],[Lead/Lag (days)]]</f>
        <v>0</v>
      </c>
      <c r="L59" s="33">
        <f>Table3[[#This Row],[Baseline start date]]</f>
        <v>0</v>
      </c>
      <c r="M59" s="33">
        <f>Table3[[#This Row],[Baseline due date]]</f>
        <v>0</v>
      </c>
      <c r="N59" s="21">
        <f t="shared" si="0"/>
        <v>0</v>
      </c>
      <c r="Q59" s="19">
        <f>Table35[[#This Row],[Effort (hrs.)]]-Table35[[#This Row],[Effort completed]]</f>
        <v>0</v>
      </c>
    </row>
    <row r="60" spans="9:17">
      <c r="I60" s="33">
        <f>Table35[[#This Row],[Start date]]+Table35[[#This Row],[Duration (days)]]+Table35[[#This Row],[Lead/Lag (days)]]</f>
        <v>0</v>
      </c>
      <c r="L60" s="33">
        <f>Table3[[#This Row],[Baseline start date]]</f>
        <v>0</v>
      </c>
      <c r="M60" s="33">
        <f>Table3[[#This Row],[Baseline due date]]</f>
        <v>0</v>
      </c>
      <c r="N60" s="21">
        <f t="shared" si="0"/>
        <v>0</v>
      </c>
      <c r="Q60" s="19">
        <f>Table35[[#This Row],[Effort (hrs.)]]-Table35[[#This Row],[Effort completed]]</f>
        <v>0</v>
      </c>
    </row>
    <row r="61" spans="9:17">
      <c r="I61" s="33">
        <f>Table35[[#This Row],[Start date]]+Table35[[#This Row],[Duration (days)]]+Table35[[#This Row],[Lead/Lag (days)]]</f>
        <v>0</v>
      </c>
      <c r="L61" s="33">
        <f>Table3[[#This Row],[Baseline start date]]</f>
        <v>0</v>
      </c>
      <c r="M61" s="33">
        <f>Table3[[#This Row],[Baseline due date]]</f>
        <v>0</v>
      </c>
      <c r="N61" s="21">
        <f t="shared" si="0"/>
        <v>0</v>
      </c>
      <c r="Q61" s="19">
        <f>Table35[[#This Row],[Effort (hrs.)]]-Table35[[#This Row],[Effort completed]]</f>
        <v>0</v>
      </c>
    </row>
    <row r="62" spans="9:17">
      <c r="I62" s="33">
        <f>Table35[[#This Row],[Start date]]+Table35[[#This Row],[Duration (days)]]+Table35[[#This Row],[Lead/Lag (days)]]</f>
        <v>0</v>
      </c>
      <c r="L62" s="33">
        <f>Table3[[#This Row],[Baseline start date]]</f>
        <v>0</v>
      </c>
      <c r="M62" s="33">
        <f>Table3[[#This Row],[Baseline due date]]</f>
        <v>0</v>
      </c>
      <c r="N62" s="21">
        <f t="shared" si="0"/>
        <v>0</v>
      </c>
      <c r="Q62" s="19">
        <f>Table35[[#This Row],[Effort (hrs.)]]-Table35[[#This Row],[Effort completed]]</f>
        <v>0</v>
      </c>
    </row>
    <row r="63" spans="9:17">
      <c r="I63" s="33">
        <f>Table35[[#This Row],[Start date]]+Table35[[#This Row],[Duration (days)]]+Table35[[#This Row],[Lead/Lag (days)]]</f>
        <v>0</v>
      </c>
      <c r="L63" s="33">
        <f>Table3[[#This Row],[Baseline start date]]</f>
        <v>0</v>
      </c>
      <c r="M63" s="33">
        <f>Table3[[#This Row],[Baseline due date]]</f>
        <v>0</v>
      </c>
      <c r="N63" s="21">
        <f t="shared" si="0"/>
        <v>0</v>
      </c>
      <c r="Q63" s="19">
        <f>Table35[[#This Row],[Effort (hrs.)]]-Table35[[#This Row],[Effort completed]]</f>
        <v>0</v>
      </c>
    </row>
    <row r="64" spans="9:17">
      <c r="I64" s="33">
        <f>Table35[[#This Row],[Start date]]+Table35[[#This Row],[Duration (days)]]+Table35[[#This Row],[Lead/Lag (days)]]</f>
        <v>0</v>
      </c>
      <c r="L64" s="33">
        <f>Table3[[#This Row],[Baseline start date]]</f>
        <v>0</v>
      </c>
      <c r="M64" s="33">
        <f>Table3[[#This Row],[Baseline due date]]</f>
        <v>0</v>
      </c>
      <c r="N64" s="21">
        <f t="shared" si="0"/>
        <v>0</v>
      </c>
      <c r="Q64" s="19">
        <f>Table35[[#This Row],[Effort (hrs.)]]-Table35[[#This Row],[Effort completed]]</f>
        <v>0</v>
      </c>
    </row>
    <row r="65" spans="9:17">
      <c r="I65" s="33">
        <f>Table35[[#This Row],[Start date]]+Table35[[#This Row],[Duration (days)]]+Table35[[#This Row],[Lead/Lag (days)]]</f>
        <v>0</v>
      </c>
      <c r="L65" s="33">
        <f>Table3[[#This Row],[Baseline start date]]</f>
        <v>0</v>
      </c>
      <c r="M65" s="33">
        <f>Table3[[#This Row],[Baseline due date]]</f>
        <v>0</v>
      </c>
      <c r="N65" s="21">
        <f t="shared" si="0"/>
        <v>0</v>
      </c>
      <c r="Q65" s="19">
        <f>Table35[[#This Row],[Effort (hrs.)]]-Table35[[#This Row],[Effort completed]]</f>
        <v>0</v>
      </c>
    </row>
  </sheetData>
  <sheetProtection algorithmName="SHA-512" hashValue="S9BtcCu5srxzbq9Bxo6QZ5CQSe4MBgru1e7TaQrVs02IBzBWBbCOZqRELQvPDmRbOcpEifx3C3+lYuY65Qgmxw==" saltValue="RyV9qJuKUVlHeshtksOQdg==" spinCount="100000" sheet="1" objects="1" scenarios="1" selectLockedCells="1"/>
  <conditionalFormatting sqref="B17:E28 G17:H28 B29:H65">
    <cfRule type="expression" dxfId="24" priority="4">
      <formula>$E17="Cancelled"</formula>
    </cfRule>
    <cfRule type="expression" dxfId="23" priority="3" stopIfTrue="1">
      <formula>$E17="Completed"</formula>
    </cfRule>
  </conditionalFormatting>
  <conditionalFormatting sqref="E16:E65">
    <cfRule type="containsText" dxfId="22" priority="7" stopIfTrue="1" operator="containsText" text="Blocked">
      <formula>NOT(ISERROR(SEARCH("Blocked",E16)))</formula>
    </cfRule>
    <cfRule type="containsText" dxfId="21" priority="5" operator="containsText" text="On hold">
      <formula>NOT(ISERROR(SEARCH("On hold",E16)))</formula>
    </cfRule>
    <cfRule type="containsText" dxfId="20" priority="6" operator="containsText" text="In progress">
      <formula>NOT(ISERROR(SEARCH("In progress",E16)))</formula>
    </cfRule>
  </conditionalFormatting>
  <conditionalFormatting sqref="I17:Q19 I20:J20 L20:Q20 I21:Q23 I24:J24 L24:Q24 I25:Q27 I28:J28 L28:Q28 I29:Q65">
    <cfRule type="expression" dxfId="19" priority="2">
      <formula>$E17="Cancelled"</formula>
    </cfRule>
    <cfRule type="expression" dxfId="18" priority="1" stopIfTrue="1">
      <formula>$E17="Completed"</formula>
    </cfRule>
  </conditionalFormatting>
  <dataValidations disablePrompts="1" count="1">
    <dataValidation type="list" allowBlank="1" showInputMessage="1" showErrorMessage="1" sqref="E16:E65" xr:uid="{C05845D4-9F8A-B944-8463-61DF281E8EA5}">
      <formula1>"Not started,In progress,Completed,Blocked,On hold, Cancelled"</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2076-9830-40F2-83EE-9A522B338178}">
  <dimension ref="A1:B4"/>
  <sheetViews>
    <sheetView workbookViewId="0">
      <selection activeCell="B5" sqref="B5"/>
    </sheetView>
  </sheetViews>
  <sheetFormatPr defaultColWidth="8.85546875" defaultRowHeight="15"/>
  <sheetData>
    <row r="1" spans="1:2">
      <c r="A1" t="s">
        <v>163</v>
      </c>
      <c r="B1" t="s">
        <v>161</v>
      </c>
    </row>
    <row r="2" spans="1:2">
      <c r="A2" t="s">
        <v>164</v>
      </c>
      <c r="B2" t="s">
        <v>162</v>
      </c>
    </row>
    <row r="3" spans="1:2">
      <c r="A3" t="s">
        <v>165</v>
      </c>
      <c r="B3" t="s">
        <v>166</v>
      </c>
    </row>
    <row r="4" spans="1:2">
      <c r="B4" t="s">
        <v>167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7E15FE51B7C0489A4AA505A84CE49D" ma:contentTypeVersion="17" ma:contentTypeDescription="Create a new document." ma:contentTypeScope="" ma:versionID="96edc45556fbb5e24790e8d5be70cdd5">
  <xsd:schema xmlns:xsd="http://www.w3.org/2001/XMLSchema" xmlns:xs="http://www.w3.org/2001/XMLSchema" xmlns:p="http://schemas.microsoft.com/office/2006/metadata/properties" xmlns:ns1="http://schemas.microsoft.com/sharepoint/v3" xmlns:ns2="28845210-1ff1-4d93-814b-9cab49feacd9" xmlns:ns3="514d5f5e-81f1-4189-be79-52c8b569ae91" targetNamespace="http://schemas.microsoft.com/office/2006/metadata/properties" ma:root="true" ma:fieldsID="287c83421e6ed97599a8ebdf10815418" ns1:_="" ns2:_="" ns3:_="">
    <xsd:import namespace="http://schemas.microsoft.com/sharepoint/v3"/>
    <xsd:import namespace="28845210-1ff1-4d93-814b-9cab49feacd9"/>
    <xsd:import namespace="514d5f5e-81f1-4189-be79-52c8b569ae91"/>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GenerationTime" minOccurs="0"/>
                <xsd:element ref="ns2:MediaServiceEventHashCode" minOccurs="0"/>
                <xsd:element ref="ns2:MediaServiceOCR" minOccurs="0"/>
                <xsd:element ref="ns2:MediaLengthInSeconds" minOccurs="0"/>
                <xsd:element ref="ns2:MediaServiceDateTaken" minOccurs="0"/>
                <xsd:element ref="ns2:MediaServiceLocation" minOccurs="0"/>
                <xsd:element ref="ns3:SharedWithUsers" minOccurs="0"/>
                <xsd:element ref="ns3:SharedWithDetails" minOccurs="0"/>
                <xsd:element ref="ns2:MediaServiceSearchProperties" minOccurs="0"/>
                <xsd:element ref="ns2:MediaServiceObjectDetectorVersion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845210-1ff1-4d93-814b-9cab49feacd9"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19136345-3b60-4015-9951-b3b977657bc6"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4d5f5e-81f1-4189-be79-52c8b569ae91"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c404960-182d-4d2a-bc79-e7f9cd068cd3}" ma:internalName="TaxCatchAll" ma:showField="CatchAllData" ma:web="514d5f5e-81f1-4189-be79-52c8b569ae91">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14d5f5e-81f1-4189-be79-52c8b569ae91" xsi:nil="true"/>
    <lcf76f155ced4ddcb4097134ff3c332f xmlns="28845210-1ff1-4d93-814b-9cab49feacd9">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07F56DF-E4AF-4F0A-AA3F-A6EA7FF74012}"/>
</file>

<file path=customXml/itemProps2.xml><?xml version="1.0" encoding="utf-8"?>
<ds:datastoreItem xmlns:ds="http://schemas.openxmlformats.org/officeDocument/2006/customXml" ds:itemID="{4342AB17-0466-48D7-98C2-08E5BD7B1045}"/>
</file>

<file path=customXml/itemProps3.xml><?xml version="1.0" encoding="utf-8"?>
<ds:datastoreItem xmlns:ds="http://schemas.openxmlformats.org/officeDocument/2006/customXml" ds:itemID="{03103487-276B-454B-AE21-9DFACDAA442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Keprios</dc:creator>
  <cp:keywords/>
  <dc:description/>
  <cp:lastModifiedBy>Erika Yates</cp:lastModifiedBy>
  <cp:revision/>
  <dcterms:created xsi:type="dcterms:W3CDTF">2022-09-19T16:08:09Z</dcterms:created>
  <dcterms:modified xsi:type="dcterms:W3CDTF">2023-09-05T12:46:00Z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0x0101001A7E15FE51B7C0489A4AA505A84CE49D</vt:lpwstr>
  </property>
  <property fmtid="{D5CDD505-2E9C-101B-9397-08002B2CF9AE}" pid="3" name="MediaServiceImageTags">
    <vt:lpwstr/>
  </property>
</Properties>
</file>