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190" windowHeight="8535" tabRatio="640" activeTab="8"/>
  </bookViews>
  <sheets>
    <sheet name="data" sheetId="1" r:id="rId1"/>
    <sheet name="prods" sheetId="2" r:id="rId2"/>
    <sheet name="prodTab" sheetId="3" r:id="rId3"/>
    <sheet name="obsAttrTab" sheetId="10" r:id="rId4"/>
    <sheet name="HBWmodel" sheetId="4" r:id="rId5"/>
    <sheet name="HBSmodel" sheetId="7" r:id="rId6"/>
    <sheet name="HBOmodel" sheetId="8" r:id="rId7"/>
    <sheet name="estAttrTab" sheetId="11" r:id="rId8"/>
    <sheet name="sum1" sheetId="9" r:id="rId9"/>
    <sheet name="summary" sheetId="5" r:id="rId10"/>
    <sheet name="Report" sheetId="6" r:id="rId11"/>
  </sheets>
  <externalReferences>
    <externalReference r:id="rId12"/>
  </externalReferences>
  <definedNames>
    <definedName name="_xlnm.Database" localSheetId="1">prods!$A$1:$W$103</definedName>
    <definedName name="_xlnm.Database">data!$A$1:$AL$103</definedName>
    <definedName name="solver_adj" localSheetId="6" hidden="1">HBOmodel!$E$107</definedName>
    <definedName name="solver_adj" localSheetId="5" hidden="1">HBSmodel!$E$107:$J$107</definedName>
    <definedName name="solver_adj" localSheetId="4" hidden="1">HBWmodel!$A$107:$C$107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6" hidden="1">HBOmodel!$U$106</definedName>
    <definedName name="solver_opt" localSheetId="5" hidden="1">HBSmodel!$U$106</definedName>
    <definedName name="solver_opt" localSheetId="4" hidden="1">HBWmodel!$X$107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6" hidden="1">3</definedName>
    <definedName name="solver_typ" localSheetId="5" hidden="1">3</definedName>
    <definedName name="solver_typ" localSheetId="4" hidden="1">3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45621"/>
  <pivotCaches>
    <pivotCache cacheId="1" r:id="rId13"/>
    <pivotCache cacheId="2" r:id="rId14"/>
    <pivotCache cacheId="3" r:id="rId15"/>
    <pivotCache cacheId="4" r:id="rId16"/>
    <pivotCache cacheId="5" r:id="rId17"/>
  </pivotCaches>
</workbook>
</file>

<file path=xl/calcChain.xml><?xml version="1.0" encoding="utf-8"?>
<calcChain xmlns="http://schemas.openxmlformats.org/spreadsheetml/2006/main">
  <c r="L31" i="9" l="1"/>
  <c r="M31" i="9"/>
  <c r="N31" i="9"/>
  <c r="O31" i="9"/>
  <c r="L16" i="9"/>
  <c r="M16" i="9"/>
  <c r="N16" i="9"/>
  <c r="O16" i="9"/>
  <c r="J16" i="9"/>
  <c r="I16" i="9"/>
  <c r="H16" i="9"/>
  <c r="G16" i="9"/>
  <c r="E16" i="9"/>
  <c r="D16" i="9"/>
  <c r="C16" i="9"/>
  <c r="B16" i="9"/>
  <c r="J31" i="9"/>
  <c r="I31" i="9"/>
  <c r="H31" i="9"/>
  <c r="G31" i="9"/>
  <c r="E31" i="9"/>
  <c r="D31" i="9"/>
  <c r="C31" i="9"/>
  <c r="B31" i="9"/>
  <c r="L46" i="9"/>
  <c r="M46" i="9"/>
  <c r="N46" i="9"/>
  <c r="O46" i="9"/>
  <c r="J46" i="9"/>
  <c r="I46" i="9"/>
  <c r="H46" i="9"/>
  <c r="G46" i="9"/>
  <c r="C46" i="9"/>
  <c r="D46" i="9"/>
  <c r="E46" i="9"/>
  <c r="B46" i="9"/>
  <c r="O45" i="9"/>
  <c r="N45" i="9"/>
  <c r="M45" i="9"/>
  <c r="L45" i="9"/>
  <c r="O44" i="9"/>
  <c r="N44" i="9"/>
  <c r="M44" i="9"/>
  <c r="L44" i="9"/>
  <c r="O43" i="9"/>
  <c r="N43" i="9"/>
  <c r="M43" i="9"/>
  <c r="L43" i="9"/>
  <c r="O42" i="9"/>
  <c r="N42" i="9"/>
  <c r="M42" i="9"/>
  <c r="L42" i="9"/>
  <c r="O41" i="9"/>
  <c r="N41" i="9"/>
  <c r="M41" i="9"/>
  <c r="L41" i="9"/>
  <c r="O40" i="9"/>
  <c r="N40" i="9"/>
  <c r="M40" i="9"/>
  <c r="L40" i="9"/>
  <c r="O39" i="9"/>
  <c r="N39" i="9"/>
  <c r="M39" i="9"/>
  <c r="L39" i="9"/>
  <c r="O38" i="9"/>
  <c r="N38" i="9"/>
  <c r="M38" i="9"/>
  <c r="L38" i="9"/>
  <c r="O37" i="9"/>
  <c r="N37" i="9"/>
  <c r="M37" i="9"/>
  <c r="L37" i="9"/>
  <c r="O36" i="9"/>
  <c r="N36" i="9"/>
  <c r="M36" i="9"/>
  <c r="L36" i="9"/>
  <c r="O35" i="9"/>
  <c r="N35" i="9"/>
  <c r="M35" i="9"/>
  <c r="L35" i="9"/>
  <c r="O30" i="9"/>
  <c r="N30" i="9"/>
  <c r="M30" i="9"/>
  <c r="L30" i="9"/>
  <c r="O29" i="9"/>
  <c r="N29" i="9"/>
  <c r="M29" i="9"/>
  <c r="L29" i="9"/>
  <c r="O28" i="9"/>
  <c r="N28" i="9"/>
  <c r="M28" i="9"/>
  <c r="L28" i="9"/>
  <c r="O27" i="9"/>
  <c r="N27" i="9"/>
  <c r="M27" i="9"/>
  <c r="L27" i="9"/>
  <c r="O26" i="9"/>
  <c r="N26" i="9"/>
  <c r="M26" i="9"/>
  <c r="L26" i="9"/>
  <c r="O25" i="9"/>
  <c r="N25" i="9"/>
  <c r="M25" i="9"/>
  <c r="L25" i="9"/>
  <c r="O24" i="9"/>
  <c r="N24" i="9"/>
  <c r="M24" i="9"/>
  <c r="L24" i="9"/>
  <c r="O23" i="9"/>
  <c r="N23" i="9"/>
  <c r="M23" i="9"/>
  <c r="L23" i="9"/>
  <c r="O22" i="9"/>
  <c r="N22" i="9"/>
  <c r="M22" i="9"/>
  <c r="L22" i="9"/>
  <c r="O21" i="9"/>
  <c r="N21" i="9"/>
  <c r="M21" i="9"/>
  <c r="L21" i="9"/>
  <c r="O20" i="9"/>
  <c r="N20" i="9"/>
  <c r="M20" i="9"/>
  <c r="L20" i="9"/>
  <c r="L6" i="9"/>
  <c r="M6" i="9"/>
  <c r="N6" i="9"/>
  <c r="O6" i="9"/>
  <c r="L7" i="9"/>
  <c r="M7" i="9"/>
  <c r="N7" i="9"/>
  <c r="O7" i="9"/>
  <c r="L8" i="9"/>
  <c r="M8" i="9"/>
  <c r="N8" i="9"/>
  <c r="O8" i="9"/>
  <c r="L9" i="9"/>
  <c r="M9" i="9"/>
  <c r="N9" i="9"/>
  <c r="O9" i="9"/>
  <c r="L10" i="9"/>
  <c r="M10" i="9"/>
  <c r="N10" i="9"/>
  <c r="O10" i="9"/>
  <c r="L11" i="9"/>
  <c r="M11" i="9"/>
  <c r="N11" i="9"/>
  <c r="O11" i="9"/>
  <c r="L12" i="9"/>
  <c r="M12" i="9"/>
  <c r="N12" i="9"/>
  <c r="O12" i="9"/>
  <c r="L13" i="9"/>
  <c r="M13" i="9"/>
  <c r="N13" i="9"/>
  <c r="O13" i="9"/>
  <c r="L14" i="9"/>
  <c r="M14" i="9"/>
  <c r="N14" i="9"/>
  <c r="O14" i="9"/>
  <c r="L15" i="9"/>
  <c r="M15" i="9"/>
  <c r="N15" i="9"/>
  <c r="O15" i="9"/>
  <c r="M5" i="9"/>
  <c r="N5" i="9"/>
  <c r="O5" i="9"/>
  <c r="L5" i="9"/>
  <c r="E45" i="9" l="1"/>
  <c r="D45" i="9"/>
  <c r="C45" i="9"/>
  <c r="B45" i="9"/>
  <c r="E44" i="9"/>
  <c r="D44" i="9"/>
  <c r="C44" i="9"/>
  <c r="B44" i="9"/>
  <c r="E43" i="9"/>
  <c r="D43" i="9"/>
  <c r="C43" i="9"/>
  <c r="B43" i="9"/>
  <c r="E42" i="9"/>
  <c r="D42" i="9"/>
  <c r="C42" i="9"/>
  <c r="B42" i="9"/>
  <c r="E41" i="9"/>
  <c r="D41" i="9"/>
  <c r="C41" i="9"/>
  <c r="B41" i="9"/>
  <c r="E40" i="9"/>
  <c r="D40" i="9"/>
  <c r="C40" i="9"/>
  <c r="B40" i="9"/>
  <c r="E39" i="9"/>
  <c r="D39" i="9"/>
  <c r="C39" i="9"/>
  <c r="B39" i="9"/>
  <c r="E38" i="9"/>
  <c r="D38" i="9"/>
  <c r="C38" i="9"/>
  <c r="B38" i="9"/>
  <c r="E37" i="9"/>
  <c r="D37" i="9"/>
  <c r="C37" i="9"/>
  <c r="B37" i="9"/>
  <c r="E36" i="9"/>
  <c r="D36" i="9"/>
  <c r="C36" i="9"/>
  <c r="B36" i="9"/>
  <c r="E35" i="9"/>
  <c r="D35" i="9"/>
  <c r="C35" i="9"/>
  <c r="B35" i="9"/>
  <c r="J45" i="9"/>
  <c r="I45" i="9"/>
  <c r="H45" i="9"/>
  <c r="G45" i="9"/>
  <c r="J44" i="9"/>
  <c r="I44" i="9"/>
  <c r="H44" i="9"/>
  <c r="G44" i="9"/>
  <c r="J43" i="9"/>
  <c r="I43" i="9"/>
  <c r="H43" i="9"/>
  <c r="G43" i="9"/>
  <c r="J42" i="9"/>
  <c r="I42" i="9"/>
  <c r="H42" i="9"/>
  <c r="G42" i="9"/>
  <c r="J41" i="9"/>
  <c r="I41" i="9"/>
  <c r="H41" i="9"/>
  <c r="G41" i="9"/>
  <c r="J40" i="9"/>
  <c r="I40" i="9"/>
  <c r="H40" i="9"/>
  <c r="G40" i="9"/>
  <c r="J39" i="9"/>
  <c r="I39" i="9"/>
  <c r="H39" i="9"/>
  <c r="G39" i="9"/>
  <c r="J38" i="9"/>
  <c r="I38" i="9"/>
  <c r="H38" i="9"/>
  <c r="G38" i="9"/>
  <c r="J37" i="9"/>
  <c r="I37" i="9"/>
  <c r="H37" i="9"/>
  <c r="G37" i="9"/>
  <c r="J36" i="9"/>
  <c r="I36" i="9"/>
  <c r="H36" i="9"/>
  <c r="G36" i="9"/>
  <c r="J35" i="9"/>
  <c r="I35" i="9"/>
  <c r="H35" i="9"/>
  <c r="G35" i="9"/>
  <c r="E30" i="9"/>
  <c r="D30" i="9"/>
  <c r="C30" i="9"/>
  <c r="B30" i="9"/>
  <c r="E29" i="9"/>
  <c r="D29" i="9"/>
  <c r="C29" i="9"/>
  <c r="B29" i="9"/>
  <c r="E28" i="9"/>
  <c r="D28" i="9"/>
  <c r="C28" i="9"/>
  <c r="B28" i="9"/>
  <c r="E27" i="9"/>
  <c r="D27" i="9"/>
  <c r="C27" i="9"/>
  <c r="B27" i="9"/>
  <c r="E26" i="9"/>
  <c r="D26" i="9"/>
  <c r="C26" i="9"/>
  <c r="B26" i="9"/>
  <c r="E25" i="9"/>
  <c r="D25" i="9"/>
  <c r="C25" i="9"/>
  <c r="B25" i="9"/>
  <c r="E24" i="9"/>
  <c r="D24" i="9"/>
  <c r="C24" i="9"/>
  <c r="B24" i="9"/>
  <c r="E23" i="9"/>
  <c r="D23" i="9"/>
  <c r="C23" i="9"/>
  <c r="B23" i="9"/>
  <c r="E22" i="9"/>
  <c r="D22" i="9"/>
  <c r="C22" i="9"/>
  <c r="B22" i="9"/>
  <c r="E21" i="9"/>
  <c r="D21" i="9"/>
  <c r="C21" i="9"/>
  <c r="B21" i="9"/>
  <c r="E20" i="9"/>
  <c r="D20" i="9"/>
  <c r="C20" i="9"/>
  <c r="B20" i="9"/>
  <c r="J30" i="9"/>
  <c r="I30" i="9"/>
  <c r="H30" i="9"/>
  <c r="G30" i="9"/>
  <c r="J29" i="9"/>
  <c r="I29" i="9"/>
  <c r="H29" i="9"/>
  <c r="G29" i="9"/>
  <c r="J28" i="9"/>
  <c r="I28" i="9"/>
  <c r="H28" i="9"/>
  <c r="G28" i="9"/>
  <c r="J27" i="9"/>
  <c r="I27" i="9"/>
  <c r="H27" i="9"/>
  <c r="G27" i="9"/>
  <c r="J26" i="9"/>
  <c r="I26" i="9"/>
  <c r="H26" i="9"/>
  <c r="G26" i="9"/>
  <c r="J25" i="9"/>
  <c r="I25" i="9"/>
  <c r="H25" i="9"/>
  <c r="G25" i="9"/>
  <c r="J24" i="9"/>
  <c r="I24" i="9"/>
  <c r="H24" i="9"/>
  <c r="G24" i="9"/>
  <c r="J23" i="9"/>
  <c r="I23" i="9"/>
  <c r="H23" i="9"/>
  <c r="G23" i="9"/>
  <c r="J22" i="9"/>
  <c r="I22" i="9"/>
  <c r="H22" i="9"/>
  <c r="G22" i="9"/>
  <c r="J21" i="9"/>
  <c r="I21" i="9"/>
  <c r="H21" i="9"/>
  <c r="G21" i="9"/>
  <c r="J20" i="9"/>
  <c r="I20" i="9"/>
  <c r="H20" i="9"/>
  <c r="G20" i="9"/>
  <c r="J15" i="9"/>
  <c r="I15" i="9"/>
  <c r="H15" i="9"/>
  <c r="G15" i="9"/>
  <c r="J14" i="9"/>
  <c r="I14" i="9"/>
  <c r="H14" i="9"/>
  <c r="G14" i="9"/>
  <c r="J13" i="9"/>
  <c r="I13" i="9"/>
  <c r="H13" i="9"/>
  <c r="G13" i="9"/>
  <c r="J12" i="9"/>
  <c r="I12" i="9"/>
  <c r="H12" i="9"/>
  <c r="G12" i="9"/>
  <c r="J11" i="9"/>
  <c r="I11" i="9"/>
  <c r="H11" i="9"/>
  <c r="G11" i="9"/>
  <c r="J10" i="9"/>
  <c r="I10" i="9"/>
  <c r="H10" i="9"/>
  <c r="G10" i="9"/>
  <c r="J9" i="9"/>
  <c r="I9" i="9"/>
  <c r="H9" i="9"/>
  <c r="G9" i="9"/>
  <c r="J8" i="9"/>
  <c r="I8" i="9"/>
  <c r="H8" i="9"/>
  <c r="G8" i="9"/>
  <c r="J7" i="9"/>
  <c r="I7" i="9"/>
  <c r="H7" i="9"/>
  <c r="G7" i="9"/>
  <c r="J6" i="9"/>
  <c r="I6" i="9"/>
  <c r="H6" i="9"/>
  <c r="G6" i="9"/>
  <c r="J5" i="9"/>
  <c r="I5" i="9"/>
  <c r="H5" i="9"/>
  <c r="G5" i="9"/>
  <c r="E15" i="9"/>
  <c r="D15" i="9"/>
  <c r="C15" i="9"/>
  <c r="B15" i="9"/>
  <c r="E14" i="9"/>
  <c r="D14" i="9"/>
  <c r="C14" i="9"/>
  <c r="B14" i="9"/>
  <c r="E13" i="9"/>
  <c r="D13" i="9"/>
  <c r="C13" i="9"/>
  <c r="B13" i="9"/>
  <c r="E12" i="9"/>
  <c r="D12" i="9"/>
  <c r="C12" i="9"/>
  <c r="B12" i="9"/>
  <c r="E11" i="9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E6" i="9"/>
  <c r="D6" i="9"/>
  <c r="C6" i="9"/>
  <c r="B6" i="9"/>
  <c r="E5" i="9"/>
  <c r="D5" i="9"/>
  <c r="C5" i="9"/>
  <c r="B5" i="9"/>
  <c r="M103" i="8"/>
  <c r="L103" i="8"/>
  <c r="K103" i="8"/>
  <c r="M102" i="8"/>
  <c r="L102" i="8"/>
  <c r="K102" i="8"/>
  <c r="M101" i="8"/>
  <c r="L101" i="8"/>
  <c r="K101" i="8"/>
  <c r="M100" i="8"/>
  <c r="L100" i="8"/>
  <c r="K100" i="8"/>
  <c r="M99" i="8"/>
  <c r="L99" i="8"/>
  <c r="K99" i="8"/>
  <c r="M98" i="8"/>
  <c r="L98" i="8"/>
  <c r="K98" i="8"/>
  <c r="M97" i="8"/>
  <c r="L97" i="8"/>
  <c r="K97" i="8"/>
  <c r="M96" i="8"/>
  <c r="L96" i="8"/>
  <c r="K96" i="8"/>
  <c r="M95" i="8"/>
  <c r="L95" i="8"/>
  <c r="K95" i="8"/>
  <c r="M94" i="8"/>
  <c r="L94" i="8"/>
  <c r="K94" i="8"/>
  <c r="M93" i="8"/>
  <c r="L93" i="8"/>
  <c r="K93" i="8"/>
  <c r="M92" i="8"/>
  <c r="L92" i="8"/>
  <c r="K92" i="8"/>
  <c r="M91" i="8"/>
  <c r="L91" i="8"/>
  <c r="K91" i="8"/>
  <c r="M90" i="8"/>
  <c r="L90" i="8"/>
  <c r="K90" i="8"/>
  <c r="M89" i="8"/>
  <c r="L89" i="8"/>
  <c r="K89" i="8"/>
  <c r="M88" i="8"/>
  <c r="L88" i="8"/>
  <c r="K88" i="8"/>
  <c r="M87" i="8"/>
  <c r="L87" i="8"/>
  <c r="K87" i="8"/>
  <c r="M86" i="8"/>
  <c r="L86" i="8"/>
  <c r="K86" i="8"/>
  <c r="M85" i="8"/>
  <c r="L85" i="8"/>
  <c r="K85" i="8"/>
  <c r="M84" i="8"/>
  <c r="L84" i="8"/>
  <c r="K84" i="8"/>
  <c r="M83" i="8"/>
  <c r="L83" i="8"/>
  <c r="K83" i="8"/>
  <c r="M82" i="8"/>
  <c r="L82" i="8"/>
  <c r="K82" i="8"/>
  <c r="M81" i="8"/>
  <c r="L81" i="8"/>
  <c r="K81" i="8"/>
  <c r="M80" i="8"/>
  <c r="L80" i="8"/>
  <c r="K80" i="8"/>
  <c r="M79" i="8"/>
  <c r="L79" i="8"/>
  <c r="K79" i="8"/>
  <c r="M78" i="8"/>
  <c r="L78" i="8"/>
  <c r="K78" i="8"/>
  <c r="M77" i="8"/>
  <c r="L77" i="8"/>
  <c r="K77" i="8"/>
  <c r="M76" i="8"/>
  <c r="L76" i="8"/>
  <c r="K76" i="8"/>
  <c r="M75" i="8"/>
  <c r="L75" i="8"/>
  <c r="K75" i="8"/>
  <c r="M74" i="8"/>
  <c r="L74" i="8"/>
  <c r="K74" i="8"/>
  <c r="M73" i="8"/>
  <c r="L73" i="8"/>
  <c r="K73" i="8"/>
  <c r="M72" i="8"/>
  <c r="L72" i="8"/>
  <c r="K72" i="8"/>
  <c r="M71" i="8"/>
  <c r="L71" i="8"/>
  <c r="K71" i="8"/>
  <c r="M70" i="8"/>
  <c r="L70" i="8"/>
  <c r="K70" i="8"/>
  <c r="M69" i="8"/>
  <c r="L69" i="8"/>
  <c r="K69" i="8"/>
  <c r="M68" i="8"/>
  <c r="L68" i="8"/>
  <c r="K68" i="8"/>
  <c r="M67" i="8"/>
  <c r="L67" i="8"/>
  <c r="K67" i="8"/>
  <c r="M66" i="8"/>
  <c r="L66" i="8"/>
  <c r="K66" i="8"/>
  <c r="M65" i="8"/>
  <c r="L65" i="8"/>
  <c r="K65" i="8"/>
  <c r="M64" i="8"/>
  <c r="L64" i="8"/>
  <c r="K64" i="8"/>
  <c r="M63" i="8"/>
  <c r="L63" i="8"/>
  <c r="K63" i="8"/>
  <c r="M62" i="8"/>
  <c r="L62" i="8"/>
  <c r="K62" i="8"/>
  <c r="M61" i="8"/>
  <c r="L61" i="8"/>
  <c r="K61" i="8"/>
  <c r="M60" i="8"/>
  <c r="L60" i="8"/>
  <c r="K60" i="8"/>
  <c r="M59" i="8"/>
  <c r="L59" i="8"/>
  <c r="K59" i="8"/>
  <c r="M58" i="8"/>
  <c r="L58" i="8"/>
  <c r="K58" i="8"/>
  <c r="M57" i="8"/>
  <c r="L57" i="8"/>
  <c r="K57" i="8"/>
  <c r="M56" i="8"/>
  <c r="L56" i="8"/>
  <c r="K56" i="8"/>
  <c r="M55" i="8"/>
  <c r="L55" i="8"/>
  <c r="K55" i="8"/>
  <c r="M54" i="8"/>
  <c r="L54" i="8"/>
  <c r="K54" i="8"/>
  <c r="M53" i="8"/>
  <c r="L53" i="8"/>
  <c r="K53" i="8"/>
  <c r="M52" i="8"/>
  <c r="L52" i="8"/>
  <c r="K52" i="8"/>
  <c r="M51" i="8"/>
  <c r="L51" i="8"/>
  <c r="K51" i="8"/>
  <c r="M50" i="8"/>
  <c r="L50" i="8"/>
  <c r="K50" i="8"/>
  <c r="M49" i="8"/>
  <c r="L49" i="8"/>
  <c r="K49" i="8"/>
  <c r="M48" i="8"/>
  <c r="L48" i="8"/>
  <c r="K48" i="8"/>
  <c r="M47" i="8"/>
  <c r="L47" i="8"/>
  <c r="K47" i="8"/>
  <c r="M46" i="8"/>
  <c r="L46" i="8"/>
  <c r="K46" i="8"/>
  <c r="M45" i="8"/>
  <c r="L45" i="8"/>
  <c r="K45" i="8"/>
  <c r="M44" i="8"/>
  <c r="L44" i="8"/>
  <c r="K44" i="8"/>
  <c r="M43" i="8"/>
  <c r="L43" i="8"/>
  <c r="K43" i="8"/>
  <c r="M42" i="8"/>
  <c r="L42" i="8"/>
  <c r="K42" i="8"/>
  <c r="M41" i="8"/>
  <c r="L41" i="8"/>
  <c r="K41" i="8"/>
  <c r="M40" i="8"/>
  <c r="L40" i="8"/>
  <c r="K40" i="8"/>
  <c r="M39" i="8"/>
  <c r="L39" i="8"/>
  <c r="K39" i="8"/>
  <c r="M38" i="8"/>
  <c r="L38" i="8"/>
  <c r="K38" i="8"/>
  <c r="M37" i="8"/>
  <c r="L37" i="8"/>
  <c r="K37" i="8"/>
  <c r="M36" i="8"/>
  <c r="L36" i="8"/>
  <c r="K36" i="8"/>
  <c r="M35" i="8"/>
  <c r="L35" i="8"/>
  <c r="K35" i="8"/>
  <c r="M34" i="8"/>
  <c r="L34" i="8"/>
  <c r="K34" i="8"/>
  <c r="M33" i="8"/>
  <c r="L33" i="8"/>
  <c r="K33" i="8"/>
  <c r="M32" i="8"/>
  <c r="L32" i="8"/>
  <c r="K32" i="8"/>
  <c r="M31" i="8"/>
  <c r="L31" i="8"/>
  <c r="K31" i="8"/>
  <c r="M30" i="8"/>
  <c r="L30" i="8"/>
  <c r="K30" i="8"/>
  <c r="M29" i="8"/>
  <c r="L29" i="8"/>
  <c r="K29" i="8"/>
  <c r="M28" i="8"/>
  <c r="L28" i="8"/>
  <c r="K28" i="8"/>
  <c r="M27" i="8"/>
  <c r="L27" i="8"/>
  <c r="K27" i="8"/>
  <c r="M26" i="8"/>
  <c r="L26" i="8"/>
  <c r="K26" i="8"/>
  <c r="M25" i="8"/>
  <c r="L25" i="8"/>
  <c r="K25" i="8"/>
  <c r="M24" i="8"/>
  <c r="L24" i="8"/>
  <c r="K24" i="8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M13" i="8"/>
  <c r="L13" i="8"/>
  <c r="K13" i="8"/>
  <c r="M12" i="8"/>
  <c r="L12" i="8"/>
  <c r="K12" i="8"/>
  <c r="M11" i="8"/>
  <c r="L11" i="8"/>
  <c r="K11" i="8"/>
  <c r="M10" i="8"/>
  <c r="L10" i="8"/>
  <c r="K10" i="8"/>
  <c r="M9" i="8"/>
  <c r="L9" i="8"/>
  <c r="K9" i="8"/>
  <c r="M8" i="8"/>
  <c r="L8" i="8"/>
  <c r="K8" i="8"/>
  <c r="M7" i="8"/>
  <c r="L7" i="8"/>
  <c r="K7" i="8"/>
  <c r="M6" i="8"/>
  <c r="L6" i="8"/>
  <c r="K6" i="8"/>
  <c r="M5" i="8"/>
  <c r="L5" i="8"/>
  <c r="K5" i="8"/>
  <c r="M4" i="8"/>
  <c r="L4" i="8"/>
  <c r="K4" i="8"/>
  <c r="M3" i="8"/>
  <c r="L3" i="8"/>
  <c r="K3" i="8"/>
  <c r="M2" i="8"/>
  <c r="L2" i="8"/>
  <c r="K2" i="8"/>
  <c r="M103" i="7"/>
  <c r="L103" i="7"/>
  <c r="K103" i="7"/>
  <c r="M102" i="7"/>
  <c r="L102" i="7"/>
  <c r="K102" i="7"/>
  <c r="M101" i="7"/>
  <c r="L101" i="7"/>
  <c r="K101" i="7"/>
  <c r="M100" i="7"/>
  <c r="L100" i="7"/>
  <c r="K100" i="7"/>
  <c r="M99" i="7"/>
  <c r="L99" i="7"/>
  <c r="K99" i="7"/>
  <c r="M98" i="7"/>
  <c r="L98" i="7"/>
  <c r="K98" i="7"/>
  <c r="M97" i="7"/>
  <c r="L97" i="7"/>
  <c r="K97" i="7"/>
  <c r="M96" i="7"/>
  <c r="L96" i="7"/>
  <c r="K96" i="7"/>
  <c r="M95" i="7"/>
  <c r="L95" i="7"/>
  <c r="K95" i="7"/>
  <c r="M94" i="7"/>
  <c r="L94" i="7"/>
  <c r="K94" i="7"/>
  <c r="M93" i="7"/>
  <c r="L93" i="7"/>
  <c r="K93" i="7"/>
  <c r="M92" i="7"/>
  <c r="L92" i="7"/>
  <c r="K92" i="7"/>
  <c r="M91" i="7"/>
  <c r="L91" i="7"/>
  <c r="K91" i="7"/>
  <c r="M90" i="7"/>
  <c r="L90" i="7"/>
  <c r="K90" i="7"/>
  <c r="M89" i="7"/>
  <c r="L89" i="7"/>
  <c r="K89" i="7"/>
  <c r="M88" i="7"/>
  <c r="L88" i="7"/>
  <c r="K88" i="7"/>
  <c r="M87" i="7"/>
  <c r="L87" i="7"/>
  <c r="K87" i="7"/>
  <c r="M86" i="7"/>
  <c r="L86" i="7"/>
  <c r="K86" i="7"/>
  <c r="M85" i="7"/>
  <c r="L85" i="7"/>
  <c r="K85" i="7"/>
  <c r="M84" i="7"/>
  <c r="L84" i="7"/>
  <c r="K84" i="7"/>
  <c r="M83" i="7"/>
  <c r="L83" i="7"/>
  <c r="K83" i="7"/>
  <c r="M82" i="7"/>
  <c r="L82" i="7"/>
  <c r="K82" i="7"/>
  <c r="M81" i="7"/>
  <c r="L81" i="7"/>
  <c r="K81" i="7"/>
  <c r="M80" i="7"/>
  <c r="L80" i="7"/>
  <c r="K80" i="7"/>
  <c r="M79" i="7"/>
  <c r="L79" i="7"/>
  <c r="K79" i="7"/>
  <c r="M78" i="7"/>
  <c r="L78" i="7"/>
  <c r="K78" i="7"/>
  <c r="M77" i="7"/>
  <c r="L77" i="7"/>
  <c r="K77" i="7"/>
  <c r="M76" i="7"/>
  <c r="L76" i="7"/>
  <c r="K76" i="7"/>
  <c r="M75" i="7"/>
  <c r="L75" i="7"/>
  <c r="K75" i="7"/>
  <c r="M74" i="7"/>
  <c r="L74" i="7"/>
  <c r="K74" i="7"/>
  <c r="M73" i="7"/>
  <c r="L73" i="7"/>
  <c r="K73" i="7"/>
  <c r="M72" i="7"/>
  <c r="L72" i="7"/>
  <c r="K72" i="7"/>
  <c r="M71" i="7"/>
  <c r="L71" i="7"/>
  <c r="K71" i="7"/>
  <c r="M70" i="7"/>
  <c r="L70" i="7"/>
  <c r="K70" i="7"/>
  <c r="M69" i="7"/>
  <c r="L69" i="7"/>
  <c r="K69" i="7"/>
  <c r="M68" i="7"/>
  <c r="L68" i="7"/>
  <c r="K68" i="7"/>
  <c r="M67" i="7"/>
  <c r="L67" i="7"/>
  <c r="K67" i="7"/>
  <c r="M66" i="7"/>
  <c r="L66" i="7"/>
  <c r="K66" i="7"/>
  <c r="M65" i="7"/>
  <c r="L65" i="7"/>
  <c r="K65" i="7"/>
  <c r="M64" i="7"/>
  <c r="L64" i="7"/>
  <c r="K64" i="7"/>
  <c r="M63" i="7"/>
  <c r="L63" i="7"/>
  <c r="K63" i="7"/>
  <c r="M62" i="7"/>
  <c r="L62" i="7"/>
  <c r="K62" i="7"/>
  <c r="M61" i="7"/>
  <c r="L61" i="7"/>
  <c r="K61" i="7"/>
  <c r="M60" i="7"/>
  <c r="L60" i="7"/>
  <c r="K60" i="7"/>
  <c r="M59" i="7"/>
  <c r="L59" i="7"/>
  <c r="K59" i="7"/>
  <c r="M58" i="7"/>
  <c r="L58" i="7"/>
  <c r="K58" i="7"/>
  <c r="M57" i="7"/>
  <c r="L57" i="7"/>
  <c r="K57" i="7"/>
  <c r="M56" i="7"/>
  <c r="L56" i="7"/>
  <c r="K56" i="7"/>
  <c r="M55" i="7"/>
  <c r="L55" i="7"/>
  <c r="K55" i="7"/>
  <c r="M54" i="7"/>
  <c r="L54" i="7"/>
  <c r="K54" i="7"/>
  <c r="M53" i="7"/>
  <c r="L53" i="7"/>
  <c r="K53" i="7"/>
  <c r="M52" i="7"/>
  <c r="L52" i="7"/>
  <c r="K52" i="7"/>
  <c r="M51" i="7"/>
  <c r="L51" i="7"/>
  <c r="K51" i="7"/>
  <c r="M50" i="7"/>
  <c r="L50" i="7"/>
  <c r="K50" i="7"/>
  <c r="M49" i="7"/>
  <c r="L49" i="7"/>
  <c r="K49" i="7"/>
  <c r="M48" i="7"/>
  <c r="L48" i="7"/>
  <c r="K48" i="7"/>
  <c r="M47" i="7"/>
  <c r="L47" i="7"/>
  <c r="K47" i="7"/>
  <c r="M46" i="7"/>
  <c r="L46" i="7"/>
  <c r="K46" i="7"/>
  <c r="M45" i="7"/>
  <c r="L45" i="7"/>
  <c r="K45" i="7"/>
  <c r="M44" i="7"/>
  <c r="L44" i="7"/>
  <c r="K44" i="7"/>
  <c r="M43" i="7"/>
  <c r="L43" i="7"/>
  <c r="K43" i="7"/>
  <c r="M42" i="7"/>
  <c r="L42" i="7"/>
  <c r="K42" i="7"/>
  <c r="M41" i="7"/>
  <c r="L41" i="7"/>
  <c r="K41" i="7"/>
  <c r="M40" i="7"/>
  <c r="L40" i="7"/>
  <c r="K40" i="7"/>
  <c r="M39" i="7"/>
  <c r="L39" i="7"/>
  <c r="K39" i="7"/>
  <c r="M38" i="7"/>
  <c r="L38" i="7"/>
  <c r="K38" i="7"/>
  <c r="M37" i="7"/>
  <c r="L37" i="7"/>
  <c r="K37" i="7"/>
  <c r="M36" i="7"/>
  <c r="L36" i="7"/>
  <c r="K36" i="7"/>
  <c r="M35" i="7"/>
  <c r="L35" i="7"/>
  <c r="K35" i="7"/>
  <c r="M34" i="7"/>
  <c r="L34" i="7"/>
  <c r="K34" i="7"/>
  <c r="M33" i="7"/>
  <c r="L33" i="7"/>
  <c r="K33" i="7"/>
  <c r="M32" i="7"/>
  <c r="L32" i="7"/>
  <c r="K32" i="7"/>
  <c r="M31" i="7"/>
  <c r="L31" i="7"/>
  <c r="K31" i="7"/>
  <c r="M30" i="7"/>
  <c r="L30" i="7"/>
  <c r="K30" i="7"/>
  <c r="M29" i="7"/>
  <c r="L29" i="7"/>
  <c r="K29" i="7"/>
  <c r="M28" i="7"/>
  <c r="L28" i="7"/>
  <c r="K28" i="7"/>
  <c r="M27" i="7"/>
  <c r="L27" i="7"/>
  <c r="K27" i="7"/>
  <c r="M26" i="7"/>
  <c r="L26" i="7"/>
  <c r="K26" i="7"/>
  <c r="M25" i="7"/>
  <c r="L25" i="7"/>
  <c r="K25" i="7"/>
  <c r="M24" i="7"/>
  <c r="L24" i="7"/>
  <c r="K24" i="7"/>
  <c r="M23" i="7"/>
  <c r="L23" i="7"/>
  <c r="K23" i="7"/>
  <c r="M22" i="7"/>
  <c r="L22" i="7"/>
  <c r="K22" i="7"/>
  <c r="M21" i="7"/>
  <c r="L21" i="7"/>
  <c r="K21" i="7"/>
  <c r="M20" i="7"/>
  <c r="L20" i="7"/>
  <c r="K20" i="7"/>
  <c r="M19" i="7"/>
  <c r="L19" i="7"/>
  <c r="K19" i="7"/>
  <c r="M18" i="7"/>
  <c r="L18" i="7"/>
  <c r="K18" i="7"/>
  <c r="M17" i="7"/>
  <c r="L17" i="7"/>
  <c r="K17" i="7"/>
  <c r="M16" i="7"/>
  <c r="L16" i="7"/>
  <c r="K16" i="7"/>
  <c r="M15" i="7"/>
  <c r="L15" i="7"/>
  <c r="K15" i="7"/>
  <c r="M14" i="7"/>
  <c r="L14" i="7"/>
  <c r="K14" i="7"/>
  <c r="M13" i="7"/>
  <c r="L13" i="7"/>
  <c r="K13" i="7"/>
  <c r="M12" i="7"/>
  <c r="L12" i="7"/>
  <c r="K12" i="7"/>
  <c r="M11" i="7"/>
  <c r="L11" i="7"/>
  <c r="K11" i="7"/>
  <c r="M10" i="7"/>
  <c r="L10" i="7"/>
  <c r="K10" i="7"/>
  <c r="M9" i="7"/>
  <c r="L9" i="7"/>
  <c r="K9" i="7"/>
  <c r="M8" i="7"/>
  <c r="L8" i="7"/>
  <c r="K8" i="7"/>
  <c r="M7" i="7"/>
  <c r="L7" i="7"/>
  <c r="K7" i="7"/>
  <c r="M6" i="7"/>
  <c r="L6" i="7"/>
  <c r="K6" i="7"/>
  <c r="M5" i="7"/>
  <c r="L5" i="7"/>
  <c r="K5" i="7"/>
  <c r="M4" i="7"/>
  <c r="L4" i="7"/>
  <c r="K4" i="7"/>
  <c r="M3" i="7"/>
  <c r="L3" i="7"/>
  <c r="K3" i="7"/>
  <c r="M2" i="7"/>
  <c r="L2" i="7"/>
  <c r="K2" i="7"/>
  <c r="M103" i="4"/>
  <c r="L103" i="4"/>
  <c r="K103" i="4"/>
  <c r="M102" i="4"/>
  <c r="L102" i="4"/>
  <c r="K102" i="4"/>
  <c r="M101" i="4"/>
  <c r="L101" i="4"/>
  <c r="K101" i="4"/>
  <c r="M100" i="4"/>
  <c r="L100" i="4"/>
  <c r="K100" i="4"/>
  <c r="M99" i="4"/>
  <c r="L99" i="4"/>
  <c r="K99" i="4"/>
  <c r="M98" i="4"/>
  <c r="L98" i="4"/>
  <c r="K98" i="4"/>
  <c r="M97" i="4"/>
  <c r="L97" i="4"/>
  <c r="K97" i="4"/>
  <c r="M96" i="4"/>
  <c r="L96" i="4"/>
  <c r="K96" i="4"/>
  <c r="M95" i="4"/>
  <c r="L95" i="4"/>
  <c r="K95" i="4"/>
  <c r="M94" i="4"/>
  <c r="L94" i="4"/>
  <c r="K94" i="4"/>
  <c r="M93" i="4"/>
  <c r="L93" i="4"/>
  <c r="K93" i="4"/>
  <c r="M92" i="4"/>
  <c r="L92" i="4"/>
  <c r="K92" i="4"/>
  <c r="M91" i="4"/>
  <c r="L91" i="4"/>
  <c r="K91" i="4"/>
  <c r="M90" i="4"/>
  <c r="L90" i="4"/>
  <c r="K90" i="4"/>
  <c r="M89" i="4"/>
  <c r="L89" i="4"/>
  <c r="K89" i="4"/>
  <c r="M88" i="4"/>
  <c r="L88" i="4"/>
  <c r="K88" i="4"/>
  <c r="M87" i="4"/>
  <c r="L87" i="4"/>
  <c r="K87" i="4"/>
  <c r="M86" i="4"/>
  <c r="L86" i="4"/>
  <c r="K86" i="4"/>
  <c r="M85" i="4"/>
  <c r="L85" i="4"/>
  <c r="K85" i="4"/>
  <c r="M84" i="4"/>
  <c r="L84" i="4"/>
  <c r="K84" i="4"/>
  <c r="M83" i="4"/>
  <c r="L83" i="4"/>
  <c r="K83" i="4"/>
  <c r="M82" i="4"/>
  <c r="L82" i="4"/>
  <c r="K82" i="4"/>
  <c r="M81" i="4"/>
  <c r="L81" i="4"/>
  <c r="K81" i="4"/>
  <c r="M80" i="4"/>
  <c r="L80" i="4"/>
  <c r="K80" i="4"/>
  <c r="M79" i="4"/>
  <c r="L79" i="4"/>
  <c r="K79" i="4"/>
  <c r="M78" i="4"/>
  <c r="L78" i="4"/>
  <c r="K78" i="4"/>
  <c r="M77" i="4"/>
  <c r="L77" i="4"/>
  <c r="K77" i="4"/>
  <c r="M76" i="4"/>
  <c r="L76" i="4"/>
  <c r="K76" i="4"/>
  <c r="M75" i="4"/>
  <c r="L75" i="4"/>
  <c r="K75" i="4"/>
  <c r="M74" i="4"/>
  <c r="L74" i="4"/>
  <c r="K74" i="4"/>
  <c r="M73" i="4"/>
  <c r="L73" i="4"/>
  <c r="K73" i="4"/>
  <c r="M72" i="4"/>
  <c r="L72" i="4"/>
  <c r="K72" i="4"/>
  <c r="M71" i="4"/>
  <c r="L71" i="4"/>
  <c r="K71" i="4"/>
  <c r="M70" i="4"/>
  <c r="L70" i="4"/>
  <c r="K70" i="4"/>
  <c r="M69" i="4"/>
  <c r="L69" i="4"/>
  <c r="K69" i="4"/>
  <c r="M68" i="4"/>
  <c r="L68" i="4"/>
  <c r="K68" i="4"/>
  <c r="M67" i="4"/>
  <c r="L67" i="4"/>
  <c r="K67" i="4"/>
  <c r="M66" i="4"/>
  <c r="L66" i="4"/>
  <c r="K66" i="4"/>
  <c r="M65" i="4"/>
  <c r="L65" i="4"/>
  <c r="K65" i="4"/>
  <c r="M64" i="4"/>
  <c r="L64" i="4"/>
  <c r="K64" i="4"/>
  <c r="M63" i="4"/>
  <c r="L63" i="4"/>
  <c r="K63" i="4"/>
  <c r="M62" i="4"/>
  <c r="L62" i="4"/>
  <c r="K62" i="4"/>
  <c r="M61" i="4"/>
  <c r="L61" i="4"/>
  <c r="K61" i="4"/>
  <c r="M60" i="4"/>
  <c r="L60" i="4"/>
  <c r="K60" i="4"/>
  <c r="M59" i="4"/>
  <c r="L59" i="4"/>
  <c r="K59" i="4"/>
  <c r="M58" i="4"/>
  <c r="L58" i="4"/>
  <c r="K58" i="4"/>
  <c r="M57" i="4"/>
  <c r="L57" i="4"/>
  <c r="K57" i="4"/>
  <c r="M56" i="4"/>
  <c r="L56" i="4"/>
  <c r="K56" i="4"/>
  <c r="M55" i="4"/>
  <c r="L55" i="4"/>
  <c r="K55" i="4"/>
  <c r="M54" i="4"/>
  <c r="L54" i="4"/>
  <c r="K54" i="4"/>
  <c r="M53" i="4"/>
  <c r="L53" i="4"/>
  <c r="K53" i="4"/>
  <c r="M52" i="4"/>
  <c r="L52" i="4"/>
  <c r="K52" i="4"/>
  <c r="M51" i="4"/>
  <c r="L51" i="4"/>
  <c r="K51" i="4"/>
  <c r="M50" i="4"/>
  <c r="L50" i="4"/>
  <c r="K50" i="4"/>
  <c r="M49" i="4"/>
  <c r="L49" i="4"/>
  <c r="K49" i="4"/>
  <c r="M48" i="4"/>
  <c r="L48" i="4"/>
  <c r="K48" i="4"/>
  <c r="M47" i="4"/>
  <c r="L47" i="4"/>
  <c r="K47" i="4"/>
  <c r="M46" i="4"/>
  <c r="L46" i="4"/>
  <c r="K46" i="4"/>
  <c r="M45" i="4"/>
  <c r="L45" i="4"/>
  <c r="K45" i="4"/>
  <c r="M44" i="4"/>
  <c r="L44" i="4"/>
  <c r="K44" i="4"/>
  <c r="M43" i="4"/>
  <c r="L43" i="4"/>
  <c r="K43" i="4"/>
  <c r="M42" i="4"/>
  <c r="L42" i="4"/>
  <c r="K42" i="4"/>
  <c r="M41" i="4"/>
  <c r="L41" i="4"/>
  <c r="K41" i="4"/>
  <c r="M40" i="4"/>
  <c r="L40" i="4"/>
  <c r="K40" i="4"/>
  <c r="M39" i="4"/>
  <c r="L39" i="4"/>
  <c r="K39" i="4"/>
  <c r="M38" i="4"/>
  <c r="L38" i="4"/>
  <c r="K38" i="4"/>
  <c r="M37" i="4"/>
  <c r="L37" i="4"/>
  <c r="K37" i="4"/>
  <c r="M36" i="4"/>
  <c r="L36" i="4"/>
  <c r="K36" i="4"/>
  <c r="M35" i="4"/>
  <c r="L35" i="4"/>
  <c r="K35" i="4"/>
  <c r="M34" i="4"/>
  <c r="L34" i="4"/>
  <c r="K34" i="4"/>
  <c r="M33" i="4"/>
  <c r="L33" i="4"/>
  <c r="K33" i="4"/>
  <c r="M32" i="4"/>
  <c r="L32" i="4"/>
  <c r="K32" i="4"/>
  <c r="M31" i="4"/>
  <c r="L31" i="4"/>
  <c r="K31" i="4"/>
  <c r="M30" i="4"/>
  <c r="L30" i="4"/>
  <c r="K30" i="4"/>
  <c r="M29" i="4"/>
  <c r="L29" i="4"/>
  <c r="K29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M4" i="4"/>
  <c r="L4" i="4"/>
  <c r="K4" i="4"/>
  <c r="M3" i="4"/>
  <c r="L3" i="4"/>
  <c r="K3" i="4"/>
  <c r="M2" i="4"/>
  <c r="L2" i="4"/>
  <c r="K2" i="4"/>
  <c r="J103" i="8"/>
  <c r="I103" i="8"/>
  <c r="H103" i="8"/>
  <c r="G103" i="8"/>
  <c r="F103" i="8"/>
  <c r="E103" i="8"/>
  <c r="D103" i="8"/>
  <c r="C103" i="8"/>
  <c r="J102" i="8"/>
  <c r="I102" i="8"/>
  <c r="H102" i="8"/>
  <c r="G102" i="8"/>
  <c r="F102" i="8"/>
  <c r="E102" i="8"/>
  <c r="D102" i="8"/>
  <c r="C102" i="8"/>
  <c r="J101" i="8"/>
  <c r="I101" i="8"/>
  <c r="H101" i="8"/>
  <c r="G101" i="8"/>
  <c r="F101" i="8"/>
  <c r="E101" i="8"/>
  <c r="D101" i="8"/>
  <c r="C101" i="8"/>
  <c r="J100" i="8"/>
  <c r="I100" i="8"/>
  <c r="H100" i="8"/>
  <c r="G100" i="8"/>
  <c r="F100" i="8"/>
  <c r="E100" i="8"/>
  <c r="D100" i="8"/>
  <c r="C100" i="8"/>
  <c r="J99" i="8"/>
  <c r="I99" i="8"/>
  <c r="H99" i="8"/>
  <c r="G99" i="8"/>
  <c r="F99" i="8"/>
  <c r="E99" i="8"/>
  <c r="D99" i="8"/>
  <c r="C99" i="8"/>
  <c r="J98" i="8"/>
  <c r="I98" i="8"/>
  <c r="H98" i="8"/>
  <c r="G98" i="8"/>
  <c r="F98" i="8"/>
  <c r="E98" i="8"/>
  <c r="D98" i="8"/>
  <c r="C98" i="8"/>
  <c r="J97" i="8"/>
  <c r="I97" i="8"/>
  <c r="H97" i="8"/>
  <c r="G97" i="8"/>
  <c r="F97" i="8"/>
  <c r="E97" i="8"/>
  <c r="D97" i="8"/>
  <c r="C97" i="8"/>
  <c r="J96" i="8"/>
  <c r="I96" i="8"/>
  <c r="H96" i="8"/>
  <c r="G96" i="8"/>
  <c r="F96" i="8"/>
  <c r="E96" i="8"/>
  <c r="D96" i="8"/>
  <c r="C96" i="8"/>
  <c r="J95" i="8"/>
  <c r="I95" i="8"/>
  <c r="H95" i="8"/>
  <c r="G95" i="8"/>
  <c r="F95" i="8"/>
  <c r="E95" i="8"/>
  <c r="D95" i="8"/>
  <c r="C95" i="8"/>
  <c r="J94" i="8"/>
  <c r="I94" i="8"/>
  <c r="H94" i="8"/>
  <c r="G94" i="8"/>
  <c r="F94" i="8"/>
  <c r="E94" i="8"/>
  <c r="D94" i="8"/>
  <c r="C94" i="8"/>
  <c r="J93" i="8"/>
  <c r="I93" i="8"/>
  <c r="H93" i="8"/>
  <c r="G93" i="8"/>
  <c r="F93" i="8"/>
  <c r="E93" i="8"/>
  <c r="D93" i="8"/>
  <c r="C93" i="8"/>
  <c r="J92" i="8"/>
  <c r="I92" i="8"/>
  <c r="H92" i="8"/>
  <c r="G92" i="8"/>
  <c r="F92" i="8"/>
  <c r="E92" i="8"/>
  <c r="D92" i="8"/>
  <c r="C92" i="8"/>
  <c r="J91" i="8"/>
  <c r="I91" i="8"/>
  <c r="H91" i="8"/>
  <c r="G91" i="8"/>
  <c r="F91" i="8"/>
  <c r="E91" i="8"/>
  <c r="D91" i="8"/>
  <c r="C91" i="8"/>
  <c r="J90" i="8"/>
  <c r="I90" i="8"/>
  <c r="H90" i="8"/>
  <c r="G90" i="8"/>
  <c r="F90" i="8"/>
  <c r="E90" i="8"/>
  <c r="D90" i="8"/>
  <c r="C90" i="8"/>
  <c r="J89" i="8"/>
  <c r="I89" i="8"/>
  <c r="H89" i="8"/>
  <c r="G89" i="8"/>
  <c r="F89" i="8"/>
  <c r="E89" i="8"/>
  <c r="D89" i="8"/>
  <c r="C89" i="8"/>
  <c r="J88" i="8"/>
  <c r="I88" i="8"/>
  <c r="H88" i="8"/>
  <c r="G88" i="8"/>
  <c r="F88" i="8"/>
  <c r="E88" i="8"/>
  <c r="D88" i="8"/>
  <c r="C88" i="8"/>
  <c r="J87" i="8"/>
  <c r="I87" i="8"/>
  <c r="H87" i="8"/>
  <c r="G87" i="8"/>
  <c r="F87" i="8"/>
  <c r="E87" i="8"/>
  <c r="D87" i="8"/>
  <c r="C87" i="8"/>
  <c r="J86" i="8"/>
  <c r="I86" i="8"/>
  <c r="H86" i="8"/>
  <c r="G86" i="8"/>
  <c r="F86" i="8"/>
  <c r="E86" i="8"/>
  <c r="D86" i="8"/>
  <c r="C86" i="8"/>
  <c r="J85" i="8"/>
  <c r="I85" i="8"/>
  <c r="H85" i="8"/>
  <c r="G85" i="8"/>
  <c r="F85" i="8"/>
  <c r="E85" i="8"/>
  <c r="D85" i="8"/>
  <c r="C85" i="8"/>
  <c r="J84" i="8"/>
  <c r="I84" i="8"/>
  <c r="H84" i="8"/>
  <c r="G84" i="8"/>
  <c r="F84" i="8"/>
  <c r="E84" i="8"/>
  <c r="D84" i="8"/>
  <c r="C84" i="8"/>
  <c r="J83" i="8"/>
  <c r="I83" i="8"/>
  <c r="H83" i="8"/>
  <c r="G83" i="8"/>
  <c r="F83" i="8"/>
  <c r="E83" i="8"/>
  <c r="D83" i="8"/>
  <c r="C83" i="8"/>
  <c r="J82" i="8"/>
  <c r="I82" i="8"/>
  <c r="H82" i="8"/>
  <c r="G82" i="8"/>
  <c r="F82" i="8"/>
  <c r="E82" i="8"/>
  <c r="D82" i="8"/>
  <c r="C82" i="8"/>
  <c r="J81" i="8"/>
  <c r="I81" i="8"/>
  <c r="H81" i="8"/>
  <c r="G81" i="8"/>
  <c r="F81" i="8"/>
  <c r="E81" i="8"/>
  <c r="D81" i="8"/>
  <c r="C81" i="8"/>
  <c r="J80" i="8"/>
  <c r="I80" i="8"/>
  <c r="H80" i="8"/>
  <c r="G80" i="8"/>
  <c r="F80" i="8"/>
  <c r="E80" i="8"/>
  <c r="D80" i="8"/>
  <c r="C80" i="8"/>
  <c r="J79" i="8"/>
  <c r="I79" i="8"/>
  <c r="H79" i="8"/>
  <c r="G79" i="8"/>
  <c r="F79" i="8"/>
  <c r="E79" i="8"/>
  <c r="D79" i="8"/>
  <c r="C79" i="8"/>
  <c r="J78" i="8"/>
  <c r="I78" i="8"/>
  <c r="H78" i="8"/>
  <c r="G78" i="8"/>
  <c r="F78" i="8"/>
  <c r="E78" i="8"/>
  <c r="D78" i="8"/>
  <c r="C78" i="8"/>
  <c r="J77" i="8"/>
  <c r="I77" i="8"/>
  <c r="H77" i="8"/>
  <c r="G77" i="8"/>
  <c r="F77" i="8"/>
  <c r="E77" i="8"/>
  <c r="D77" i="8"/>
  <c r="C77" i="8"/>
  <c r="J76" i="8"/>
  <c r="I76" i="8"/>
  <c r="H76" i="8"/>
  <c r="G76" i="8"/>
  <c r="F76" i="8"/>
  <c r="E76" i="8"/>
  <c r="D76" i="8"/>
  <c r="C76" i="8"/>
  <c r="J75" i="8"/>
  <c r="I75" i="8"/>
  <c r="H75" i="8"/>
  <c r="G75" i="8"/>
  <c r="F75" i="8"/>
  <c r="E75" i="8"/>
  <c r="D75" i="8"/>
  <c r="C75" i="8"/>
  <c r="J74" i="8"/>
  <c r="I74" i="8"/>
  <c r="H74" i="8"/>
  <c r="G74" i="8"/>
  <c r="F74" i="8"/>
  <c r="E74" i="8"/>
  <c r="D74" i="8"/>
  <c r="C74" i="8"/>
  <c r="J73" i="8"/>
  <c r="I73" i="8"/>
  <c r="H73" i="8"/>
  <c r="G73" i="8"/>
  <c r="F73" i="8"/>
  <c r="E73" i="8"/>
  <c r="D73" i="8"/>
  <c r="C73" i="8"/>
  <c r="J72" i="8"/>
  <c r="I72" i="8"/>
  <c r="H72" i="8"/>
  <c r="G72" i="8"/>
  <c r="F72" i="8"/>
  <c r="E72" i="8"/>
  <c r="D72" i="8"/>
  <c r="C72" i="8"/>
  <c r="J71" i="8"/>
  <c r="I71" i="8"/>
  <c r="H71" i="8"/>
  <c r="G71" i="8"/>
  <c r="F71" i="8"/>
  <c r="E71" i="8"/>
  <c r="D71" i="8"/>
  <c r="C71" i="8"/>
  <c r="J70" i="8"/>
  <c r="I70" i="8"/>
  <c r="H70" i="8"/>
  <c r="G70" i="8"/>
  <c r="F70" i="8"/>
  <c r="E70" i="8"/>
  <c r="D70" i="8"/>
  <c r="C70" i="8"/>
  <c r="J69" i="8"/>
  <c r="I69" i="8"/>
  <c r="H69" i="8"/>
  <c r="G69" i="8"/>
  <c r="F69" i="8"/>
  <c r="E69" i="8"/>
  <c r="D69" i="8"/>
  <c r="C69" i="8"/>
  <c r="J68" i="8"/>
  <c r="I68" i="8"/>
  <c r="H68" i="8"/>
  <c r="G68" i="8"/>
  <c r="F68" i="8"/>
  <c r="E68" i="8"/>
  <c r="D68" i="8"/>
  <c r="C68" i="8"/>
  <c r="J67" i="8"/>
  <c r="I67" i="8"/>
  <c r="H67" i="8"/>
  <c r="G67" i="8"/>
  <c r="F67" i="8"/>
  <c r="E67" i="8"/>
  <c r="D67" i="8"/>
  <c r="C67" i="8"/>
  <c r="J66" i="8"/>
  <c r="I66" i="8"/>
  <c r="H66" i="8"/>
  <c r="G66" i="8"/>
  <c r="F66" i="8"/>
  <c r="E66" i="8"/>
  <c r="D66" i="8"/>
  <c r="C66" i="8"/>
  <c r="J65" i="8"/>
  <c r="I65" i="8"/>
  <c r="H65" i="8"/>
  <c r="G65" i="8"/>
  <c r="F65" i="8"/>
  <c r="E65" i="8"/>
  <c r="D65" i="8"/>
  <c r="C65" i="8"/>
  <c r="J64" i="8"/>
  <c r="I64" i="8"/>
  <c r="H64" i="8"/>
  <c r="G64" i="8"/>
  <c r="F64" i="8"/>
  <c r="E64" i="8"/>
  <c r="D64" i="8"/>
  <c r="C64" i="8"/>
  <c r="J63" i="8"/>
  <c r="I63" i="8"/>
  <c r="H63" i="8"/>
  <c r="G63" i="8"/>
  <c r="F63" i="8"/>
  <c r="E63" i="8"/>
  <c r="D63" i="8"/>
  <c r="C63" i="8"/>
  <c r="J62" i="8"/>
  <c r="I62" i="8"/>
  <c r="H62" i="8"/>
  <c r="G62" i="8"/>
  <c r="F62" i="8"/>
  <c r="E62" i="8"/>
  <c r="D62" i="8"/>
  <c r="C62" i="8"/>
  <c r="J61" i="8"/>
  <c r="I61" i="8"/>
  <c r="H61" i="8"/>
  <c r="G61" i="8"/>
  <c r="F61" i="8"/>
  <c r="E61" i="8"/>
  <c r="D61" i="8"/>
  <c r="C61" i="8"/>
  <c r="J60" i="8"/>
  <c r="I60" i="8"/>
  <c r="H60" i="8"/>
  <c r="G60" i="8"/>
  <c r="F60" i="8"/>
  <c r="E60" i="8"/>
  <c r="D60" i="8"/>
  <c r="C60" i="8"/>
  <c r="J59" i="8"/>
  <c r="I59" i="8"/>
  <c r="H59" i="8"/>
  <c r="G59" i="8"/>
  <c r="F59" i="8"/>
  <c r="E59" i="8"/>
  <c r="D59" i="8"/>
  <c r="C59" i="8"/>
  <c r="J58" i="8"/>
  <c r="I58" i="8"/>
  <c r="H58" i="8"/>
  <c r="G58" i="8"/>
  <c r="F58" i="8"/>
  <c r="E58" i="8"/>
  <c r="D58" i="8"/>
  <c r="C58" i="8"/>
  <c r="J57" i="8"/>
  <c r="I57" i="8"/>
  <c r="H57" i="8"/>
  <c r="G57" i="8"/>
  <c r="F57" i="8"/>
  <c r="E57" i="8"/>
  <c r="D57" i="8"/>
  <c r="C57" i="8"/>
  <c r="J56" i="8"/>
  <c r="I56" i="8"/>
  <c r="H56" i="8"/>
  <c r="G56" i="8"/>
  <c r="F56" i="8"/>
  <c r="E56" i="8"/>
  <c r="D56" i="8"/>
  <c r="C56" i="8"/>
  <c r="J55" i="8"/>
  <c r="I55" i="8"/>
  <c r="H55" i="8"/>
  <c r="G55" i="8"/>
  <c r="F55" i="8"/>
  <c r="E55" i="8"/>
  <c r="D55" i="8"/>
  <c r="C55" i="8"/>
  <c r="J54" i="8"/>
  <c r="I54" i="8"/>
  <c r="H54" i="8"/>
  <c r="G54" i="8"/>
  <c r="F54" i="8"/>
  <c r="E54" i="8"/>
  <c r="D54" i="8"/>
  <c r="C54" i="8"/>
  <c r="J53" i="8"/>
  <c r="I53" i="8"/>
  <c r="H53" i="8"/>
  <c r="G53" i="8"/>
  <c r="F53" i="8"/>
  <c r="E53" i="8"/>
  <c r="D53" i="8"/>
  <c r="C53" i="8"/>
  <c r="J52" i="8"/>
  <c r="I52" i="8"/>
  <c r="H52" i="8"/>
  <c r="G52" i="8"/>
  <c r="F52" i="8"/>
  <c r="E52" i="8"/>
  <c r="D52" i="8"/>
  <c r="C52" i="8"/>
  <c r="J51" i="8"/>
  <c r="I51" i="8"/>
  <c r="H51" i="8"/>
  <c r="G51" i="8"/>
  <c r="F51" i="8"/>
  <c r="E51" i="8"/>
  <c r="D51" i="8"/>
  <c r="C51" i="8"/>
  <c r="J50" i="8"/>
  <c r="I50" i="8"/>
  <c r="H50" i="8"/>
  <c r="G50" i="8"/>
  <c r="F50" i="8"/>
  <c r="E50" i="8"/>
  <c r="D50" i="8"/>
  <c r="C50" i="8"/>
  <c r="J49" i="8"/>
  <c r="I49" i="8"/>
  <c r="H49" i="8"/>
  <c r="G49" i="8"/>
  <c r="F49" i="8"/>
  <c r="E49" i="8"/>
  <c r="D49" i="8"/>
  <c r="C49" i="8"/>
  <c r="J48" i="8"/>
  <c r="I48" i="8"/>
  <c r="H48" i="8"/>
  <c r="G48" i="8"/>
  <c r="F48" i="8"/>
  <c r="E48" i="8"/>
  <c r="D48" i="8"/>
  <c r="C48" i="8"/>
  <c r="J47" i="8"/>
  <c r="I47" i="8"/>
  <c r="H47" i="8"/>
  <c r="G47" i="8"/>
  <c r="F47" i="8"/>
  <c r="E47" i="8"/>
  <c r="D47" i="8"/>
  <c r="C47" i="8"/>
  <c r="J46" i="8"/>
  <c r="I46" i="8"/>
  <c r="H46" i="8"/>
  <c r="G46" i="8"/>
  <c r="F46" i="8"/>
  <c r="E46" i="8"/>
  <c r="D46" i="8"/>
  <c r="C46" i="8"/>
  <c r="J45" i="8"/>
  <c r="I45" i="8"/>
  <c r="H45" i="8"/>
  <c r="G45" i="8"/>
  <c r="F45" i="8"/>
  <c r="E45" i="8"/>
  <c r="D45" i="8"/>
  <c r="C45" i="8"/>
  <c r="J44" i="8"/>
  <c r="I44" i="8"/>
  <c r="H44" i="8"/>
  <c r="G44" i="8"/>
  <c r="F44" i="8"/>
  <c r="E44" i="8"/>
  <c r="D44" i="8"/>
  <c r="C44" i="8"/>
  <c r="J43" i="8"/>
  <c r="I43" i="8"/>
  <c r="H43" i="8"/>
  <c r="G43" i="8"/>
  <c r="F43" i="8"/>
  <c r="E43" i="8"/>
  <c r="D43" i="8"/>
  <c r="C43" i="8"/>
  <c r="J42" i="8"/>
  <c r="I42" i="8"/>
  <c r="H42" i="8"/>
  <c r="G42" i="8"/>
  <c r="F42" i="8"/>
  <c r="E42" i="8"/>
  <c r="D42" i="8"/>
  <c r="C42" i="8"/>
  <c r="J41" i="8"/>
  <c r="I41" i="8"/>
  <c r="H41" i="8"/>
  <c r="G41" i="8"/>
  <c r="F41" i="8"/>
  <c r="E41" i="8"/>
  <c r="D41" i="8"/>
  <c r="C41" i="8"/>
  <c r="J40" i="8"/>
  <c r="I40" i="8"/>
  <c r="H40" i="8"/>
  <c r="G40" i="8"/>
  <c r="F40" i="8"/>
  <c r="E40" i="8"/>
  <c r="D40" i="8"/>
  <c r="C40" i="8"/>
  <c r="J39" i="8"/>
  <c r="I39" i="8"/>
  <c r="H39" i="8"/>
  <c r="G39" i="8"/>
  <c r="F39" i="8"/>
  <c r="E39" i="8"/>
  <c r="D39" i="8"/>
  <c r="C39" i="8"/>
  <c r="J38" i="8"/>
  <c r="I38" i="8"/>
  <c r="H38" i="8"/>
  <c r="G38" i="8"/>
  <c r="F38" i="8"/>
  <c r="E38" i="8"/>
  <c r="D38" i="8"/>
  <c r="C38" i="8"/>
  <c r="J37" i="8"/>
  <c r="I37" i="8"/>
  <c r="H37" i="8"/>
  <c r="G37" i="8"/>
  <c r="F37" i="8"/>
  <c r="E37" i="8"/>
  <c r="D37" i="8"/>
  <c r="C37" i="8"/>
  <c r="J36" i="8"/>
  <c r="I36" i="8"/>
  <c r="H36" i="8"/>
  <c r="G36" i="8"/>
  <c r="F36" i="8"/>
  <c r="E36" i="8"/>
  <c r="D36" i="8"/>
  <c r="C36" i="8"/>
  <c r="J35" i="8"/>
  <c r="I35" i="8"/>
  <c r="H35" i="8"/>
  <c r="G35" i="8"/>
  <c r="F35" i="8"/>
  <c r="E35" i="8"/>
  <c r="D35" i="8"/>
  <c r="C35" i="8"/>
  <c r="J34" i="8"/>
  <c r="I34" i="8"/>
  <c r="H34" i="8"/>
  <c r="G34" i="8"/>
  <c r="F34" i="8"/>
  <c r="E34" i="8"/>
  <c r="D34" i="8"/>
  <c r="C34" i="8"/>
  <c r="J33" i="8"/>
  <c r="I33" i="8"/>
  <c r="H33" i="8"/>
  <c r="G33" i="8"/>
  <c r="F33" i="8"/>
  <c r="E33" i="8"/>
  <c r="D33" i="8"/>
  <c r="C33" i="8"/>
  <c r="J32" i="8"/>
  <c r="I32" i="8"/>
  <c r="H32" i="8"/>
  <c r="G32" i="8"/>
  <c r="F32" i="8"/>
  <c r="E32" i="8"/>
  <c r="D32" i="8"/>
  <c r="C32" i="8"/>
  <c r="J31" i="8"/>
  <c r="I31" i="8"/>
  <c r="H31" i="8"/>
  <c r="G31" i="8"/>
  <c r="F31" i="8"/>
  <c r="E31" i="8"/>
  <c r="D31" i="8"/>
  <c r="C31" i="8"/>
  <c r="J30" i="8"/>
  <c r="I30" i="8"/>
  <c r="H30" i="8"/>
  <c r="G30" i="8"/>
  <c r="F30" i="8"/>
  <c r="E30" i="8"/>
  <c r="D30" i="8"/>
  <c r="C30" i="8"/>
  <c r="J29" i="8"/>
  <c r="I29" i="8"/>
  <c r="H29" i="8"/>
  <c r="G29" i="8"/>
  <c r="F29" i="8"/>
  <c r="E29" i="8"/>
  <c r="D29" i="8"/>
  <c r="C29" i="8"/>
  <c r="J28" i="8"/>
  <c r="I28" i="8"/>
  <c r="H28" i="8"/>
  <c r="G28" i="8"/>
  <c r="F28" i="8"/>
  <c r="E28" i="8"/>
  <c r="D28" i="8"/>
  <c r="C28" i="8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D25" i="8"/>
  <c r="C25" i="8"/>
  <c r="J24" i="8"/>
  <c r="I24" i="8"/>
  <c r="H24" i="8"/>
  <c r="G24" i="8"/>
  <c r="F24" i="8"/>
  <c r="E24" i="8"/>
  <c r="D24" i="8"/>
  <c r="C24" i="8"/>
  <c r="J23" i="8"/>
  <c r="I23" i="8"/>
  <c r="H23" i="8"/>
  <c r="G23" i="8"/>
  <c r="F23" i="8"/>
  <c r="E23" i="8"/>
  <c r="D23" i="8"/>
  <c r="C23" i="8"/>
  <c r="J22" i="8"/>
  <c r="I22" i="8"/>
  <c r="H22" i="8"/>
  <c r="G22" i="8"/>
  <c r="F22" i="8"/>
  <c r="E22" i="8"/>
  <c r="D22" i="8"/>
  <c r="C22" i="8"/>
  <c r="J21" i="8"/>
  <c r="I21" i="8"/>
  <c r="H21" i="8"/>
  <c r="G21" i="8"/>
  <c r="F21" i="8"/>
  <c r="E21" i="8"/>
  <c r="D21" i="8"/>
  <c r="C21" i="8"/>
  <c r="J20" i="8"/>
  <c r="I20" i="8"/>
  <c r="H20" i="8"/>
  <c r="G20" i="8"/>
  <c r="F20" i="8"/>
  <c r="E20" i="8"/>
  <c r="D20" i="8"/>
  <c r="C20" i="8"/>
  <c r="J19" i="8"/>
  <c r="I19" i="8"/>
  <c r="H19" i="8"/>
  <c r="G19" i="8"/>
  <c r="F19" i="8"/>
  <c r="E19" i="8"/>
  <c r="D19" i="8"/>
  <c r="C19" i="8"/>
  <c r="J18" i="8"/>
  <c r="I18" i="8"/>
  <c r="H18" i="8"/>
  <c r="G18" i="8"/>
  <c r="F18" i="8"/>
  <c r="E18" i="8"/>
  <c r="D18" i="8"/>
  <c r="C18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J12" i="8"/>
  <c r="I12" i="8"/>
  <c r="H12" i="8"/>
  <c r="G12" i="8"/>
  <c r="F12" i="8"/>
  <c r="E12" i="8"/>
  <c r="D12" i="8"/>
  <c r="C12" i="8"/>
  <c r="J11" i="8"/>
  <c r="I11" i="8"/>
  <c r="H11" i="8"/>
  <c r="G11" i="8"/>
  <c r="F11" i="8"/>
  <c r="E11" i="8"/>
  <c r="D11" i="8"/>
  <c r="C11" i="8"/>
  <c r="J10" i="8"/>
  <c r="I10" i="8"/>
  <c r="H10" i="8"/>
  <c r="G10" i="8"/>
  <c r="F10" i="8"/>
  <c r="E10" i="8"/>
  <c r="D10" i="8"/>
  <c r="C10" i="8"/>
  <c r="J9" i="8"/>
  <c r="I9" i="8"/>
  <c r="H9" i="8"/>
  <c r="G9" i="8"/>
  <c r="F9" i="8"/>
  <c r="E9" i="8"/>
  <c r="D9" i="8"/>
  <c r="C9" i="8"/>
  <c r="J8" i="8"/>
  <c r="I8" i="8"/>
  <c r="H8" i="8"/>
  <c r="G8" i="8"/>
  <c r="F8" i="8"/>
  <c r="E8" i="8"/>
  <c r="D8" i="8"/>
  <c r="C8" i="8"/>
  <c r="J7" i="8"/>
  <c r="I7" i="8"/>
  <c r="H7" i="8"/>
  <c r="G7" i="8"/>
  <c r="F7" i="8"/>
  <c r="E7" i="8"/>
  <c r="D7" i="8"/>
  <c r="C7" i="8"/>
  <c r="J6" i="8"/>
  <c r="I6" i="8"/>
  <c r="H6" i="8"/>
  <c r="G6" i="8"/>
  <c r="F6" i="8"/>
  <c r="E6" i="8"/>
  <c r="D6" i="8"/>
  <c r="C6" i="8"/>
  <c r="J5" i="8"/>
  <c r="I5" i="8"/>
  <c r="H5" i="8"/>
  <c r="G5" i="8"/>
  <c r="F5" i="8"/>
  <c r="E5" i="8"/>
  <c r="D5" i="8"/>
  <c r="C5" i="8"/>
  <c r="J4" i="8"/>
  <c r="I4" i="8"/>
  <c r="H4" i="8"/>
  <c r="G4" i="8"/>
  <c r="F4" i="8"/>
  <c r="E4" i="8"/>
  <c r="D4" i="8"/>
  <c r="C4" i="8"/>
  <c r="J3" i="8"/>
  <c r="I3" i="8"/>
  <c r="H3" i="8"/>
  <c r="G3" i="8"/>
  <c r="F3" i="8"/>
  <c r="E3" i="8"/>
  <c r="D3" i="8"/>
  <c r="C3" i="8"/>
  <c r="J2" i="8"/>
  <c r="I2" i="8"/>
  <c r="H2" i="8"/>
  <c r="G2" i="8"/>
  <c r="F2" i="8"/>
  <c r="E2" i="8"/>
  <c r="D2" i="8"/>
  <c r="C2" i="8"/>
  <c r="B103" i="8"/>
  <c r="N103" i="8" s="1"/>
  <c r="A103" i="8"/>
  <c r="N102" i="8"/>
  <c r="B102" i="8"/>
  <c r="A102" i="8"/>
  <c r="B101" i="8"/>
  <c r="A101" i="8"/>
  <c r="B100" i="8"/>
  <c r="A100" i="8"/>
  <c r="B99" i="8"/>
  <c r="N99" i="8" s="1"/>
  <c r="A99" i="8"/>
  <c r="N98" i="8"/>
  <c r="B98" i="8"/>
  <c r="A98" i="8"/>
  <c r="B97" i="8"/>
  <c r="N97" i="8" s="1"/>
  <c r="A97" i="8"/>
  <c r="B96" i="8"/>
  <c r="A96" i="8"/>
  <c r="B95" i="8"/>
  <c r="N95" i="8" s="1"/>
  <c r="A95" i="8"/>
  <c r="N94" i="8"/>
  <c r="B94" i="8"/>
  <c r="A94" i="8"/>
  <c r="B93" i="8"/>
  <c r="N93" i="8" s="1"/>
  <c r="A93" i="8"/>
  <c r="N92" i="8"/>
  <c r="B92" i="8"/>
  <c r="A92" i="8"/>
  <c r="B91" i="8"/>
  <c r="A91" i="8"/>
  <c r="N90" i="8"/>
  <c r="B90" i="8"/>
  <c r="A90" i="8"/>
  <c r="B89" i="8"/>
  <c r="N89" i="8" s="1"/>
  <c r="A89" i="8"/>
  <c r="N88" i="8"/>
  <c r="B88" i="8"/>
  <c r="A88" i="8"/>
  <c r="B87" i="8"/>
  <c r="A87" i="8"/>
  <c r="B86" i="8"/>
  <c r="A86" i="8"/>
  <c r="B85" i="8"/>
  <c r="N85" i="8" s="1"/>
  <c r="A85" i="8"/>
  <c r="B84" i="8"/>
  <c r="A84" i="8"/>
  <c r="B83" i="8"/>
  <c r="N83" i="8" s="1"/>
  <c r="A83" i="8"/>
  <c r="B82" i="8"/>
  <c r="A82" i="8"/>
  <c r="B81" i="8"/>
  <c r="N81" i="8" s="1"/>
  <c r="A81" i="8"/>
  <c r="N80" i="8"/>
  <c r="B80" i="8"/>
  <c r="A80" i="8"/>
  <c r="B79" i="8"/>
  <c r="N79" i="8" s="1"/>
  <c r="A79" i="8"/>
  <c r="N78" i="8"/>
  <c r="B78" i="8"/>
  <c r="A78" i="8"/>
  <c r="B77" i="8"/>
  <c r="N77" i="8" s="1"/>
  <c r="A77" i="8"/>
  <c r="B76" i="8"/>
  <c r="A76" i="8"/>
  <c r="B75" i="8"/>
  <c r="N75" i="8" s="1"/>
  <c r="A75" i="8"/>
  <c r="N74" i="8"/>
  <c r="B74" i="8"/>
  <c r="A74" i="8"/>
  <c r="B73" i="8"/>
  <c r="N73" i="8" s="1"/>
  <c r="A73" i="8"/>
  <c r="B72" i="8"/>
  <c r="A72" i="8"/>
  <c r="B71" i="8"/>
  <c r="N71" i="8" s="1"/>
  <c r="A71" i="8"/>
  <c r="N70" i="8"/>
  <c r="B70" i="8"/>
  <c r="A70" i="8"/>
  <c r="B69" i="8"/>
  <c r="N69" i="8" s="1"/>
  <c r="A69" i="8"/>
  <c r="B68" i="8"/>
  <c r="A68" i="8"/>
  <c r="B67" i="8"/>
  <c r="A67" i="8"/>
  <c r="B66" i="8"/>
  <c r="A66" i="8"/>
  <c r="B65" i="8"/>
  <c r="N65" i="8" s="1"/>
  <c r="A65" i="8"/>
  <c r="B64" i="8"/>
  <c r="A64" i="8"/>
  <c r="B63" i="8"/>
  <c r="A63" i="8"/>
  <c r="N62" i="8"/>
  <c r="B62" i="8"/>
  <c r="A62" i="8"/>
  <c r="B61" i="8"/>
  <c r="N61" i="8" s="1"/>
  <c r="A61" i="8"/>
  <c r="N60" i="8"/>
  <c r="B60" i="8"/>
  <c r="A60" i="8"/>
  <c r="N59" i="8"/>
  <c r="B59" i="8"/>
  <c r="A59" i="8"/>
  <c r="B58" i="8"/>
  <c r="A58" i="8"/>
  <c r="B57" i="8"/>
  <c r="A57" i="8"/>
  <c r="B56" i="8"/>
  <c r="A56" i="8"/>
  <c r="B55" i="8"/>
  <c r="N55" i="8" s="1"/>
  <c r="A55" i="8"/>
  <c r="B54" i="8"/>
  <c r="N54" i="8" s="1"/>
  <c r="A54" i="8"/>
  <c r="B53" i="8"/>
  <c r="N53" i="8" s="1"/>
  <c r="A53" i="8"/>
  <c r="N52" i="8"/>
  <c r="B52" i="8"/>
  <c r="A52" i="8"/>
  <c r="B51" i="8"/>
  <c r="N51" i="8" s="1"/>
  <c r="A51" i="8"/>
  <c r="B50" i="8"/>
  <c r="A50" i="8"/>
  <c r="B49" i="8"/>
  <c r="A49" i="8"/>
  <c r="B48" i="8"/>
  <c r="N48" i="8" s="1"/>
  <c r="A48" i="8"/>
  <c r="B47" i="8"/>
  <c r="N47" i="8" s="1"/>
  <c r="A47" i="8"/>
  <c r="B46" i="8"/>
  <c r="N46" i="8" s="1"/>
  <c r="A46" i="8"/>
  <c r="B45" i="8"/>
  <c r="A45" i="8"/>
  <c r="B44" i="8"/>
  <c r="A44" i="8"/>
  <c r="N43" i="8"/>
  <c r="B43" i="8"/>
  <c r="A43" i="8"/>
  <c r="B42" i="8"/>
  <c r="N42" i="8" s="1"/>
  <c r="A42" i="8"/>
  <c r="B41" i="8"/>
  <c r="A41" i="8"/>
  <c r="B40" i="8"/>
  <c r="N40" i="8" s="1"/>
  <c r="A40" i="8"/>
  <c r="B39" i="8"/>
  <c r="N39" i="8" s="1"/>
  <c r="A39" i="8"/>
  <c r="B38" i="8"/>
  <c r="N38" i="8" s="1"/>
  <c r="A38" i="8"/>
  <c r="B37" i="8"/>
  <c r="A37" i="8"/>
  <c r="B36" i="8"/>
  <c r="N36" i="8" s="1"/>
  <c r="A36" i="8"/>
  <c r="B35" i="8"/>
  <c r="N35" i="8" s="1"/>
  <c r="A35" i="8"/>
  <c r="B34" i="8"/>
  <c r="N34" i="8" s="1"/>
  <c r="A34" i="8"/>
  <c r="B33" i="8"/>
  <c r="A33" i="8"/>
  <c r="B32" i="8"/>
  <c r="N32" i="8" s="1"/>
  <c r="A32" i="8"/>
  <c r="B31" i="8"/>
  <c r="N31" i="8" s="1"/>
  <c r="A31" i="8"/>
  <c r="B30" i="8"/>
  <c r="N30" i="8" s="1"/>
  <c r="A30" i="8"/>
  <c r="B29" i="8"/>
  <c r="A29" i="8"/>
  <c r="B28" i="8"/>
  <c r="N28" i="8" s="1"/>
  <c r="A28" i="8"/>
  <c r="B27" i="8"/>
  <c r="N27" i="8" s="1"/>
  <c r="A27" i="8"/>
  <c r="B26" i="8"/>
  <c r="N26" i="8" s="1"/>
  <c r="A26" i="8"/>
  <c r="B25" i="8"/>
  <c r="A25" i="8"/>
  <c r="B24" i="8"/>
  <c r="N24" i="8" s="1"/>
  <c r="A24" i="8"/>
  <c r="B23" i="8"/>
  <c r="N23" i="8" s="1"/>
  <c r="A23" i="8"/>
  <c r="N22" i="8"/>
  <c r="B22" i="8"/>
  <c r="A22" i="8"/>
  <c r="B21" i="8"/>
  <c r="A21" i="8"/>
  <c r="B20" i="8"/>
  <c r="N20" i="8" s="1"/>
  <c r="A20" i="8"/>
  <c r="B19" i="8"/>
  <c r="A19" i="8"/>
  <c r="B18" i="8"/>
  <c r="A18" i="8"/>
  <c r="N17" i="8"/>
  <c r="B17" i="8"/>
  <c r="A17" i="8"/>
  <c r="B16" i="8"/>
  <c r="N16" i="8" s="1"/>
  <c r="A16" i="8"/>
  <c r="N15" i="8"/>
  <c r="B15" i="8"/>
  <c r="A15" i="8"/>
  <c r="N14" i="8"/>
  <c r="B14" i="8"/>
  <c r="A14" i="8"/>
  <c r="B13" i="8"/>
  <c r="A13" i="8"/>
  <c r="B12" i="8"/>
  <c r="N12" i="8" s="1"/>
  <c r="A12" i="8"/>
  <c r="B11" i="8"/>
  <c r="A11" i="8"/>
  <c r="B10" i="8"/>
  <c r="A10" i="8"/>
  <c r="N9" i="8"/>
  <c r="B9" i="8"/>
  <c r="A9" i="8"/>
  <c r="B8" i="8"/>
  <c r="N8" i="8" s="1"/>
  <c r="A8" i="8"/>
  <c r="N7" i="8"/>
  <c r="B7" i="8"/>
  <c r="A7" i="8"/>
  <c r="N6" i="8"/>
  <c r="B6" i="8"/>
  <c r="A6" i="8"/>
  <c r="B5" i="8"/>
  <c r="A5" i="8"/>
  <c r="B4" i="8"/>
  <c r="N4" i="8" s="1"/>
  <c r="A4" i="8"/>
  <c r="B3" i="8"/>
  <c r="A3" i="8"/>
  <c r="B2" i="8"/>
  <c r="A2" i="8"/>
  <c r="Q43" i="8" l="1"/>
  <c r="Z43" i="8" s="1"/>
  <c r="P61" i="8"/>
  <c r="Y61" i="8" s="1"/>
  <c r="Q90" i="8"/>
  <c r="Z90" i="8" s="1"/>
  <c r="Q94" i="8"/>
  <c r="Z94" i="8" s="1"/>
  <c r="O40" i="8"/>
  <c r="R62" i="8"/>
  <c r="AA62" i="8" s="1"/>
  <c r="R93" i="8"/>
  <c r="O61" i="8"/>
  <c r="X61" i="8" s="1"/>
  <c r="O8" i="8"/>
  <c r="X8" i="8" s="1"/>
  <c r="O14" i="8"/>
  <c r="X14" i="8" s="1"/>
  <c r="Q28" i="8"/>
  <c r="Z28" i="8" s="1"/>
  <c r="Q32" i="8"/>
  <c r="Z32" i="8" s="1"/>
  <c r="Q24" i="8"/>
  <c r="Z24" i="8" s="1"/>
  <c r="P93" i="8"/>
  <c r="P20" i="8"/>
  <c r="Y20" i="8" s="1"/>
  <c r="O59" i="8"/>
  <c r="X59" i="8" s="1"/>
  <c r="R83" i="8"/>
  <c r="P4" i="8"/>
  <c r="O15" i="8"/>
  <c r="X15" i="8" s="1"/>
  <c r="R14" i="8"/>
  <c r="AA14" i="8" s="1"/>
  <c r="P16" i="8"/>
  <c r="O20" i="8"/>
  <c r="X20" i="8" s="1"/>
  <c r="O28" i="8"/>
  <c r="Q36" i="8"/>
  <c r="Z36" i="8" s="1"/>
  <c r="Q97" i="8"/>
  <c r="Z97" i="8" s="1"/>
  <c r="O16" i="8"/>
  <c r="X16" i="8" s="1"/>
  <c r="O24" i="8"/>
  <c r="O89" i="8"/>
  <c r="X89" i="8" s="1"/>
  <c r="Q4" i="8"/>
  <c r="Z4" i="8" s="1"/>
  <c r="P80" i="8"/>
  <c r="Y80" i="8" s="1"/>
  <c r="R15" i="8"/>
  <c r="AA15" i="8" s="1"/>
  <c r="Q16" i="8"/>
  <c r="Z16" i="8" s="1"/>
  <c r="Q42" i="8"/>
  <c r="Z42" i="8" s="1"/>
  <c r="P60" i="8"/>
  <c r="Y60" i="8" s="1"/>
  <c r="Q69" i="8"/>
  <c r="Z69" i="8" s="1"/>
  <c r="P17" i="8"/>
  <c r="R69" i="8"/>
  <c r="R6" i="8"/>
  <c r="P12" i="8"/>
  <c r="Y12" i="8" s="1"/>
  <c r="R17" i="8"/>
  <c r="AA17" i="8" s="1"/>
  <c r="Q22" i="8"/>
  <c r="Z22" i="8" s="1"/>
  <c r="Q40" i="8"/>
  <c r="Z40" i="8" s="1"/>
  <c r="P42" i="8"/>
  <c r="Y42" i="8" s="1"/>
  <c r="Q46" i="8"/>
  <c r="Z46" i="8" s="1"/>
  <c r="Q53" i="8"/>
  <c r="Z53" i="8" s="1"/>
  <c r="Q61" i="8"/>
  <c r="P65" i="8"/>
  <c r="Y65" i="8" s="1"/>
  <c r="R73" i="8"/>
  <c r="AA73" i="8" s="1"/>
  <c r="R77" i="8"/>
  <c r="Q6" i="8"/>
  <c r="Z6" i="8" s="1"/>
  <c r="Q14" i="8"/>
  <c r="Z14" i="8" s="1"/>
  <c r="O6" i="8"/>
  <c r="X6" i="8" s="1"/>
  <c r="Q8" i="8"/>
  <c r="Z8" i="8" s="1"/>
  <c r="O12" i="8"/>
  <c r="X12" i="8" s="1"/>
  <c r="O4" i="8"/>
  <c r="X4" i="8" s="1"/>
  <c r="P8" i="8"/>
  <c r="Y8" i="8" s="1"/>
  <c r="Q12" i="8"/>
  <c r="Z12" i="8" s="1"/>
  <c r="R20" i="8"/>
  <c r="AA20" i="8" s="1"/>
  <c r="N21" i="8"/>
  <c r="N2" i="8"/>
  <c r="Q3" i="8"/>
  <c r="Z3" i="8" s="1"/>
  <c r="P6" i="8"/>
  <c r="Y6" i="8" s="1"/>
  <c r="P7" i="8"/>
  <c r="Y7" i="8" s="1"/>
  <c r="R8" i="8"/>
  <c r="AA8" i="8" s="1"/>
  <c r="N11" i="8"/>
  <c r="N13" i="8"/>
  <c r="P15" i="8"/>
  <c r="Y15" i="8" s="1"/>
  <c r="R22" i="8"/>
  <c r="AA22" i="8" s="1"/>
  <c r="N33" i="8"/>
  <c r="Q44" i="8"/>
  <c r="Z44" i="8" s="1"/>
  <c r="R4" i="8"/>
  <c r="AA4" i="8" s="1"/>
  <c r="N18" i="8"/>
  <c r="N49" i="8"/>
  <c r="N56" i="8"/>
  <c r="N3" i="8"/>
  <c r="N5" i="8"/>
  <c r="N10" i="8"/>
  <c r="P14" i="8"/>
  <c r="Y14" i="8" s="1"/>
  <c r="Q17" i="8"/>
  <c r="Z17" i="8" s="1"/>
  <c r="Q20" i="8"/>
  <c r="Z20" i="8" s="1"/>
  <c r="O22" i="8"/>
  <c r="X22" i="8" s="1"/>
  <c r="N25" i="8"/>
  <c r="O36" i="8"/>
  <c r="X36" i="8" s="1"/>
  <c r="N41" i="8"/>
  <c r="N29" i="8"/>
  <c r="R12" i="8"/>
  <c r="AA12" i="8" s="1"/>
  <c r="N19" i="8"/>
  <c r="O32" i="8"/>
  <c r="X32" i="8" s="1"/>
  <c r="N37" i="8"/>
  <c r="N50" i="8"/>
  <c r="Q57" i="8"/>
  <c r="Z57" i="8" s="1"/>
  <c r="Q15" i="8"/>
  <c r="Z15" i="8" s="1"/>
  <c r="O17" i="8"/>
  <c r="X17" i="8" s="1"/>
  <c r="P22" i="8"/>
  <c r="Y22" i="8" s="1"/>
  <c r="R24" i="8"/>
  <c r="AA24" i="8" s="1"/>
  <c r="R28" i="8"/>
  <c r="AA28" i="8" s="1"/>
  <c r="R32" i="8"/>
  <c r="AA32" i="8" s="1"/>
  <c r="R36" i="8"/>
  <c r="AA36" i="8" s="1"/>
  <c r="R40" i="8"/>
  <c r="AA40" i="8" s="1"/>
  <c r="O42" i="8"/>
  <c r="X42" i="8" s="1"/>
  <c r="R16" i="8"/>
  <c r="AA16" i="8" s="1"/>
  <c r="P24" i="8"/>
  <c r="Y24" i="8" s="1"/>
  <c r="P28" i="8"/>
  <c r="Y28" i="8" s="1"/>
  <c r="P32" i="8"/>
  <c r="Y32" i="8" s="1"/>
  <c r="P36" i="8"/>
  <c r="Y36" i="8" s="1"/>
  <c r="P40" i="8"/>
  <c r="Y40" i="8" s="1"/>
  <c r="N45" i="8"/>
  <c r="R60" i="8"/>
  <c r="AA60" i="8" s="1"/>
  <c r="O46" i="8"/>
  <c r="X46" i="8" s="1"/>
  <c r="O53" i="8"/>
  <c r="X53" i="8" s="1"/>
  <c r="R23" i="8"/>
  <c r="AA23" i="8" s="1"/>
  <c r="Q27" i="8"/>
  <c r="Z27" i="8" s="1"/>
  <c r="Q31" i="8"/>
  <c r="Z31" i="8" s="1"/>
  <c r="Q35" i="8"/>
  <c r="Z35" i="8" s="1"/>
  <c r="Q39" i="8"/>
  <c r="Z39" i="8" s="1"/>
  <c r="N44" i="8"/>
  <c r="R44" i="8" s="1"/>
  <c r="AA44" i="8" s="1"/>
  <c r="R46" i="8"/>
  <c r="AA46" i="8" s="1"/>
  <c r="R53" i="8"/>
  <c r="AA53" i="8" s="1"/>
  <c r="N58" i="8"/>
  <c r="O60" i="8"/>
  <c r="X60" i="8" s="1"/>
  <c r="Q62" i="8"/>
  <c r="Z62" i="8" s="1"/>
  <c r="N63" i="8"/>
  <c r="R65" i="8"/>
  <c r="AA65" i="8" s="1"/>
  <c r="O65" i="8"/>
  <c r="R59" i="8"/>
  <c r="AA59" i="8" s="1"/>
  <c r="P62" i="8"/>
  <c r="Y62" i="8" s="1"/>
  <c r="Q65" i="8"/>
  <c r="Z65" i="8" s="1"/>
  <c r="Q77" i="8"/>
  <c r="Z77" i="8" s="1"/>
  <c r="R42" i="8"/>
  <c r="AA42" i="8" s="1"/>
  <c r="P46" i="8"/>
  <c r="Y46" i="8" s="1"/>
  <c r="P53" i="8"/>
  <c r="Y53" i="8" s="1"/>
  <c r="Q59" i="8"/>
  <c r="Z59" i="8" s="1"/>
  <c r="N68" i="8"/>
  <c r="O69" i="8"/>
  <c r="Q73" i="8"/>
  <c r="Z73" i="8" s="1"/>
  <c r="P48" i="8"/>
  <c r="Y48" i="8" s="1"/>
  <c r="P51" i="8"/>
  <c r="Y51" i="8" s="1"/>
  <c r="P55" i="8"/>
  <c r="Y55" i="8" s="1"/>
  <c r="N57" i="8"/>
  <c r="R57" i="8" s="1"/>
  <c r="AA57" i="8" s="1"/>
  <c r="P59" i="8"/>
  <c r="Y59" i="8" s="1"/>
  <c r="R61" i="8"/>
  <c r="AA61" i="8" s="1"/>
  <c r="N64" i="8"/>
  <c r="N66" i="8"/>
  <c r="O73" i="8"/>
  <c r="X73" i="8" s="1"/>
  <c r="O77" i="8"/>
  <c r="X77" i="8" s="1"/>
  <c r="Q83" i="8"/>
  <c r="Z83" i="8" s="1"/>
  <c r="N91" i="8"/>
  <c r="P69" i="8"/>
  <c r="Y69" i="8" s="1"/>
  <c r="P73" i="8"/>
  <c r="Y73" i="8" s="1"/>
  <c r="P77" i="8"/>
  <c r="Y77" i="8" s="1"/>
  <c r="R80" i="8"/>
  <c r="AA80" i="8" s="1"/>
  <c r="N82" i="8"/>
  <c r="O83" i="8"/>
  <c r="R90" i="8"/>
  <c r="AA90" i="8" s="1"/>
  <c r="Q60" i="8"/>
  <c r="Z60" i="8" s="1"/>
  <c r="O62" i="8"/>
  <c r="X62" i="8" s="1"/>
  <c r="N67" i="8"/>
  <c r="Q67" i="8"/>
  <c r="Z67" i="8" s="1"/>
  <c r="P71" i="8"/>
  <c r="Y71" i="8" s="1"/>
  <c r="O72" i="8"/>
  <c r="X72" i="8" s="1"/>
  <c r="R75" i="8"/>
  <c r="AA75" i="8" s="1"/>
  <c r="O80" i="8"/>
  <c r="X80" i="8" s="1"/>
  <c r="O93" i="8"/>
  <c r="X93" i="8" s="1"/>
  <c r="Q93" i="8"/>
  <c r="Z93" i="8" s="1"/>
  <c r="N72" i="8"/>
  <c r="N76" i="8"/>
  <c r="Q80" i="8"/>
  <c r="Z80" i="8" s="1"/>
  <c r="P83" i="8"/>
  <c r="Y83" i="8" s="1"/>
  <c r="O87" i="8"/>
  <c r="X87" i="8" s="1"/>
  <c r="Q89" i="8"/>
  <c r="Z89" i="8" s="1"/>
  <c r="N84" i="8"/>
  <c r="P89" i="8"/>
  <c r="Y89" i="8" s="1"/>
  <c r="P81" i="8"/>
  <c r="Y81" i="8" s="1"/>
  <c r="P85" i="8"/>
  <c r="Y85" i="8" s="1"/>
  <c r="N87" i="8"/>
  <c r="R87" i="8" s="1"/>
  <c r="AA87" i="8" s="1"/>
  <c r="R89" i="8"/>
  <c r="AA89" i="8" s="1"/>
  <c r="R97" i="8"/>
  <c r="AA97" i="8" s="1"/>
  <c r="N86" i="8"/>
  <c r="O97" i="8"/>
  <c r="X97" i="8" s="1"/>
  <c r="O92" i="8"/>
  <c r="X92" i="8" s="1"/>
  <c r="P97" i="8"/>
  <c r="Y97" i="8" s="1"/>
  <c r="N101" i="8"/>
  <c r="N96" i="8"/>
  <c r="N100" i="8"/>
  <c r="O101" i="8"/>
  <c r="X101" i="8" s="1"/>
  <c r="F103" i="7"/>
  <c r="E103" i="7"/>
  <c r="D103" i="7"/>
  <c r="C103" i="7"/>
  <c r="F102" i="7"/>
  <c r="E102" i="7"/>
  <c r="D102" i="7"/>
  <c r="C102" i="7"/>
  <c r="F101" i="7"/>
  <c r="E101" i="7"/>
  <c r="D101" i="7"/>
  <c r="C101" i="7"/>
  <c r="F100" i="7"/>
  <c r="E100" i="7"/>
  <c r="D100" i="7"/>
  <c r="C100" i="7"/>
  <c r="F99" i="7"/>
  <c r="E99" i="7"/>
  <c r="D99" i="7"/>
  <c r="C99" i="7"/>
  <c r="F98" i="7"/>
  <c r="E98" i="7"/>
  <c r="D98" i="7"/>
  <c r="C98" i="7"/>
  <c r="F97" i="7"/>
  <c r="E97" i="7"/>
  <c r="D97" i="7"/>
  <c r="C97" i="7"/>
  <c r="F96" i="7"/>
  <c r="E96" i="7"/>
  <c r="D96" i="7"/>
  <c r="C96" i="7"/>
  <c r="F95" i="7"/>
  <c r="E95" i="7"/>
  <c r="D95" i="7"/>
  <c r="C95" i="7"/>
  <c r="F94" i="7"/>
  <c r="E94" i="7"/>
  <c r="D94" i="7"/>
  <c r="C94" i="7"/>
  <c r="F93" i="7"/>
  <c r="E93" i="7"/>
  <c r="D93" i="7"/>
  <c r="C93" i="7"/>
  <c r="F92" i="7"/>
  <c r="E92" i="7"/>
  <c r="D92" i="7"/>
  <c r="C92" i="7"/>
  <c r="F91" i="7"/>
  <c r="E91" i="7"/>
  <c r="D91" i="7"/>
  <c r="C91" i="7"/>
  <c r="F90" i="7"/>
  <c r="E90" i="7"/>
  <c r="D90" i="7"/>
  <c r="C90" i="7"/>
  <c r="F89" i="7"/>
  <c r="E89" i="7"/>
  <c r="D89" i="7"/>
  <c r="C89" i="7"/>
  <c r="F88" i="7"/>
  <c r="E88" i="7"/>
  <c r="D88" i="7"/>
  <c r="C88" i="7"/>
  <c r="F87" i="7"/>
  <c r="E87" i="7"/>
  <c r="D87" i="7"/>
  <c r="C87" i="7"/>
  <c r="F86" i="7"/>
  <c r="E86" i="7"/>
  <c r="D86" i="7"/>
  <c r="C86" i="7"/>
  <c r="F85" i="7"/>
  <c r="E85" i="7"/>
  <c r="D85" i="7"/>
  <c r="C85" i="7"/>
  <c r="F84" i="7"/>
  <c r="E84" i="7"/>
  <c r="D84" i="7"/>
  <c r="C84" i="7"/>
  <c r="F83" i="7"/>
  <c r="E83" i="7"/>
  <c r="D83" i="7"/>
  <c r="C83" i="7"/>
  <c r="F82" i="7"/>
  <c r="E82" i="7"/>
  <c r="D82" i="7"/>
  <c r="C82" i="7"/>
  <c r="F81" i="7"/>
  <c r="E81" i="7"/>
  <c r="D81" i="7"/>
  <c r="C81" i="7"/>
  <c r="F80" i="7"/>
  <c r="E80" i="7"/>
  <c r="D80" i="7"/>
  <c r="C80" i="7"/>
  <c r="F79" i="7"/>
  <c r="E79" i="7"/>
  <c r="D79" i="7"/>
  <c r="C79" i="7"/>
  <c r="F78" i="7"/>
  <c r="E78" i="7"/>
  <c r="D78" i="7"/>
  <c r="C78" i="7"/>
  <c r="F77" i="7"/>
  <c r="E77" i="7"/>
  <c r="D77" i="7"/>
  <c r="C77" i="7"/>
  <c r="F76" i="7"/>
  <c r="E76" i="7"/>
  <c r="D76" i="7"/>
  <c r="C76" i="7"/>
  <c r="F75" i="7"/>
  <c r="E75" i="7"/>
  <c r="D75" i="7"/>
  <c r="C75" i="7"/>
  <c r="F74" i="7"/>
  <c r="E74" i="7"/>
  <c r="D74" i="7"/>
  <c r="C74" i="7"/>
  <c r="F73" i="7"/>
  <c r="E73" i="7"/>
  <c r="D73" i="7"/>
  <c r="C73" i="7"/>
  <c r="F72" i="7"/>
  <c r="E72" i="7"/>
  <c r="D72" i="7"/>
  <c r="C72" i="7"/>
  <c r="F71" i="7"/>
  <c r="E71" i="7"/>
  <c r="D71" i="7"/>
  <c r="C71" i="7"/>
  <c r="F70" i="7"/>
  <c r="E70" i="7"/>
  <c r="D70" i="7"/>
  <c r="C70" i="7"/>
  <c r="F69" i="7"/>
  <c r="E69" i="7"/>
  <c r="D69" i="7"/>
  <c r="C69" i="7"/>
  <c r="F68" i="7"/>
  <c r="E68" i="7"/>
  <c r="D68" i="7"/>
  <c r="C68" i="7"/>
  <c r="F67" i="7"/>
  <c r="E67" i="7"/>
  <c r="D67" i="7"/>
  <c r="C67" i="7"/>
  <c r="F65" i="7"/>
  <c r="E65" i="7"/>
  <c r="D65" i="7"/>
  <c r="C65" i="7"/>
  <c r="F64" i="7"/>
  <c r="E64" i="7"/>
  <c r="D64" i="7"/>
  <c r="C64" i="7"/>
  <c r="F63" i="7"/>
  <c r="E63" i="7"/>
  <c r="D63" i="7"/>
  <c r="C63" i="7"/>
  <c r="F62" i="7"/>
  <c r="E62" i="7"/>
  <c r="D62" i="7"/>
  <c r="C62" i="7"/>
  <c r="F60" i="7"/>
  <c r="E60" i="7"/>
  <c r="D60" i="7"/>
  <c r="C60" i="7"/>
  <c r="F59" i="7"/>
  <c r="E59" i="7"/>
  <c r="D59" i="7"/>
  <c r="C59" i="7"/>
  <c r="F58" i="7"/>
  <c r="E58" i="7"/>
  <c r="D58" i="7"/>
  <c r="C58" i="7"/>
  <c r="F57" i="7"/>
  <c r="E57" i="7"/>
  <c r="D57" i="7"/>
  <c r="C57" i="7"/>
  <c r="F55" i="7"/>
  <c r="E55" i="7"/>
  <c r="D55" i="7"/>
  <c r="C55" i="7"/>
  <c r="F54" i="7"/>
  <c r="E54" i="7"/>
  <c r="D54" i="7"/>
  <c r="C54" i="7"/>
  <c r="F53" i="7"/>
  <c r="E53" i="7"/>
  <c r="D53" i="7"/>
  <c r="C53" i="7"/>
  <c r="F52" i="7"/>
  <c r="E52" i="7"/>
  <c r="D52" i="7"/>
  <c r="C52" i="7"/>
  <c r="F51" i="7"/>
  <c r="E51" i="7"/>
  <c r="D51" i="7"/>
  <c r="C51" i="7"/>
  <c r="F50" i="7"/>
  <c r="E50" i="7"/>
  <c r="D50" i="7"/>
  <c r="C50" i="7"/>
  <c r="F49" i="7"/>
  <c r="E49" i="7"/>
  <c r="D49" i="7"/>
  <c r="C49" i="7"/>
  <c r="F48" i="7"/>
  <c r="E48" i="7"/>
  <c r="D48" i="7"/>
  <c r="C48" i="7"/>
  <c r="F47" i="7"/>
  <c r="E47" i="7"/>
  <c r="D47" i="7"/>
  <c r="C47" i="7"/>
  <c r="F46" i="7"/>
  <c r="E46" i="7"/>
  <c r="D46" i="7"/>
  <c r="C46" i="7"/>
  <c r="F45" i="7"/>
  <c r="E45" i="7"/>
  <c r="D45" i="7"/>
  <c r="C45" i="7"/>
  <c r="F44" i="7"/>
  <c r="E44" i="7"/>
  <c r="D44" i="7"/>
  <c r="C44" i="7"/>
  <c r="F43" i="7"/>
  <c r="E43" i="7"/>
  <c r="D43" i="7"/>
  <c r="C43" i="7"/>
  <c r="F42" i="7"/>
  <c r="E42" i="7"/>
  <c r="D42" i="7"/>
  <c r="C42" i="7"/>
  <c r="F41" i="7"/>
  <c r="E41" i="7"/>
  <c r="D41" i="7"/>
  <c r="C41" i="7"/>
  <c r="F40" i="7"/>
  <c r="E40" i="7"/>
  <c r="D40" i="7"/>
  <c r="C40" i="7"/>
  <c r="F39" i="7"/>
  <c r="E39" i="7"/>
  <c r="D39" i="7"/>
  <c r="C39" i="7"/>
  <c r="F38" i="7"/>
  <c r="E38" i="7"/>
  <c r="D38" i="7"/>
  <c r="C38" i="7"/>
  <c r="F37" i="7"/>
  <c r="E37" i="7"/>
  <c r="D37" i="7"/>
  <c r="C37" i="7"/>
  <c r="F36" i="7"/>
  <c r="E36" i="7"/>
  <c r="D36" i="7"/>
  <c r="C36" i="7"/>
  <c r="F35" i="7"/>
  <c r="E35" i="7"/>
  <c r="D35" i="7"/>
  <c r="C35" i="7"/>
  <c r="F34" i="7"/>
  <c r="E34" i="7"/>
  <c r="D34" i="7"/>
  <c r="C34" i="7"/>
  <c r="F33" i="7"/>
  <c r="E33" i="7"/>
  <c r="D33" i="7"/>
  <c r="C33" i="7"/>
  <c r="F32" i="7"/>
  <c r="E32" i="7"/>
  <c r="D32" i="7"/>
  <c r="C32" i="7"/>
  <c r="F31" i="7"/>
  <c r="E31" i="7"/>
  <c r="D31" i="7"/>
  <c r="C31" i="7"/>
  <c r="F30" i="7"/>
  <c r="E30" i="7"/>
  <c r="D30" i="7"/>
  <c r="C30" i="7"/>
  <c r="F29" i="7"/>
  <c r="E29" i="7"/>
  <c r="D29" i="7"/>
  <c r="C29" i="7"/>
  <c r="F28" i="7"/>
  <c r="E28" i="7"/>
  <c r="D28" i="7"/>
  <c r="C28" i="7"/>
  <c r="F27" i="7"/>
  <c r="E27" i="7"/>
  <c r="D27" i="7"/>
  <c r="C27" i="7"/>
  <c r="F26" i="7"/>
  <c r="E26" i="7"/>
  <c r="D26" i="7"/>
  <c r="C26" i="7"/>
  <c r="F25" i="7"/>
  <c r="E25" i="7"/>
  <c r="D25" i="7"/>
  <c r="C25" i="7"/>
  <c r="F24" i="7"/>
  <c r="E24" i="7"/>
  <c r="D24" i="7"/>
  <c r="C24" i="7"/>
  <c r="F23" i="7"/>
  <c r="E23" i="7"/>
  <c r="D23" i="7"/>
  <c r="C23" i="7"/>
  <c r="F22" i="7"/>
  <c r="E22" i="7"/>
  <c r="D22" i="7"/>
  <c r="C22" i="7"/>
  <c r="F21" i="7"/>
  <c r="E21" i="7"/>
  <c r="D21" i="7"/>
  <c r="C21" i="7"/>
  <c r="F20" i="7"/>
  <c r="E20" i="7"/>
  <c r="D20" i="7"/>
  <c r="C20" i="7"/>
  <c r="F19" i="7"/>
  <c r="E19" i="7"/>
  <c r="D19" i="7"/>
  <c r="C19" i="7"/>
  <c r="F18" i="7"/>
  <c r="E18" i="7"/>
  <c r="D18" i="7"/>
  <c r="C18" i="7"/>
  <c r="F17" i="7"/>
  <c r="E17" i="7"/>
  <c r="D17" i="7"/>
  <c r="C17" i="7"/>
  <c r="F16" i="7"/>
  <c r="E16" i="7"/>
  <c r="D16" i="7"/>
  <c r="C16" i="7"/>
  <c r="F15" i="7"/>
  <c r="E15" i="7"/>
  <c r="D15" i="7"/>
  <c r="C15" i="7"/>
  <c r="F14" i="7"/>
  <c r="E14" i="7"/>
  <c r="D14" i="7"/>
  <c r="C14" i="7"/>
  <c r="F13" i="7"/>
  <c r="E13" i="7"/>
  <c r="D13" i="7"/>
  <c r="C13" i="7"/>
  <c r="F12" i="7"/>
  <c r="E12" i="7"/>
  <c r="D12" i="7"/>
  <c r="C12" i="7"/>
  <c r="F11" i="7"/>
  <c r="E11" i="7"/>
  <c r="D11" i="7"/>
  <c r="C11" i="7"/>
  <c r="F10" i="7"/>
  <c r="E10" i="7"/>
  <c r="D10" i="7"/>
  <c r="C10" i="7"/>
  <c r="F9" i="7"/>
  <c r="E9" i="7"/>
  <c r="D9" i="7"/>
  <c r="C9" i="7"/>
  <c r="F8" i="7"/>
  <c r="E8" i="7"/>
  <c r="D8" i="7"/>
  <c r="C8" i="7"/>
  <c r="F7" i="7"/>
  <c r="E7" i="7"/>
  <c r="D7" i="7"/>
  <c r="C7" i="7"/>
  <c r="F6" i="7"/>
  <c r="E6" i="7"/>
  <c r="D6" i="7"/>
  <c r="C6" i="7"/>
  <c r="F5" i="7"/>
  <c r="E5" i="7"/>
  <c r="D5" i="7"/>
  <c r="C5" i="7"/>
  <c r="F4" i="7"/>
  <c r="E4" i="7"/>
  <c r="D4" i="7"/>
  <c r="C4" i="7"/>
  <c r="F3" i="7"/>
  <c r="E3" i="7"/>
  <c r="D3" i="7"/>
  <c r="C3" i="7"/>
  <c r="F2" i="7"/>
  <c r="E2" i="7"/>
  <c r="D2" i="7"/>
  <c r="C2" i="7"/>
  <c r="B103" i="7"/>
  <c r="A103" i="7"/>
  <c r="B102" i="7"/>
  <c r="A102" i="7"/>
  <c r="B101" i="7"/>
  <c r="A101" i="7"/>
  <c r="B100" i="7"/>
  <c r="A100" i="7"/>
  <c r="B99" i="7"/>
  <c r="A99" i="7"/>
  <c r="B98" i="7"/>
  <c r="A98" i="7"/>
  <c r="B97" i="7"/>
  <c r="A97" i="7"/>
  <c r="B96" i="7"/>
  <c r="A96" i="7"/>
  <c r="B95" i="7"/>
  <c r="A95" i="7"/>
  <c r="B94" i="7"/>
  <c r="A94" i="7"/>
  <c r="B93" i="7"/>
  <c r="A93" i="7"/>
  <c r="B92" i="7"/>
  <c r="A92" i="7"/>
  <c r="B91" i="7"/>
  <c r="A91" i="7"/>
  <c r="B90" i="7"/>
  <c r="A90" i="7"/>
  <c r="B89" i="7"/>
  <c r="A89" i="7"/>
  <c r="B88" i="7"/>
  <c r="A88" i="7"/>
  <c r="B87" i="7"/>
  <c r="A87" i="7"/>
  <c r="B86" i="7"/>
  <c r="A86" i="7"/>
  <c r="B85" i="7"/>
  <c r="A85" i="7"/>
  <c r="B84" i="7"/>
  <c r="A84" i="7"/>
  <c r="B83" i="7"/>
  <c r="A83" i="7"/>
  <c r="B82" i="7"/>
  <c r="A82" i="7"/>
  <c r="B81" i="7"/>
  <c r="A81" i="7"/>
  <c r="B80" i="7"/>
  <c r="A80" i="7"/>
  <c r="B79" i="7"/>
  <c r="A79" i="7"/>
  <c r="B78" i="7"/>
  <c r="A78" i="7"/>
  <c r="B77" i="7"/>
  <c r="A77" i="7"/>
  <c r="B76" i="7"/>
  <c r="A76" i="7"/>
  <c r="B75" i="7"/>
  <c r="A75" i="7"/>
  <c r="B74" i="7"/>
  <c r="A74" i="7"/>
  <c r="B73" i="7"/>
  <c r="A73" i="7"/>
  <c r="B72" i="7"/>
  <c r="A72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B64" i="7"/>
  <c r="A64" i="7"/>
  <c r="B63" i="7"/>
  <c r="A63" i="7"/>
  <c r="B62" i="7"/>
  <c r="A62" i="7"/>
  <c r="B61" i="7"/>
  <c r="A61" i="7"/>
  <c r="B60" i="7"/>
  <c r="A60" i="7"/>
  <c r="B59" i="7"/>
  <c r="A59" i="7"/>
  <c r="B58" i="7"/>
  <c r="A58" i="7"/>
  <c r="B57" i="7"/>
  <c r="A57" i="7"/>
  <c r="B56" i="7"/>
  <c r="A56" i="7"/>
  <c r="B55" i="7"/>
  <c r="A55" i="7"/>
  <c r="B54" i="7"/>
  <c r="A54" i="7"/>
  <c r="B53" i="7"/>
  <c r="A53" i="7"/>
  <c r="B52" i="7"/>
  <c r="A52" i="7"/>
  <c r="B51" i="7"/>
  <c r="A51" i="7"/>
  <c r="B50" i="7"/>
  <c r="A50" i="7"/>
  <c r="B49" i="7"/>
  <c r="A49" i="7"/>
  <c r="B48" i="7"/>
  <c r="A48" i="7"/>
  <c r="B47" i="7"/>
  <c r="A47" i="7"/>
  <c r="B46" i="7"/>
  <c r="A46" i="7"/>
  <c r="B45" i="7"/>
  <c r="A45" i="7"/>
  <c r="B44" i="7"/>
  <c r="A44" i="7"/>
  <c r="B43" i="7"/>
  <c r="A43" i="7"/>
  <c r="B42" i="7"/>
  <c r="A42" i="7"/>
  <c r="B41" i="7"/>
  <c r="A41" i="7"/>
  <c r="B40" i="7"/>
  <c r="A40" i="7"/>
  <c r="B39" i="7"/>
  <c r="A39" i="7"/>
  <c r="B38" i="7"/>
  <c r="A38" i="7"/>
  <c r="B37" i="7"/>
  <c r="A37" i="7"/>
  <c r="B36" i="7"/>
  <c r="A36" i="7"/>
  <c r="B35" i="7"/>
  <c r="A35" i="7"/>
  <c r="B34" i="7"/>
  <c r="A34" i="7"/>
  <c r="B33" i="7"/>
  <c r="A33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A2" i="7"/>
  <c r="AN102" i="1"/>
  <c r="AQ101" i="1"/>
  <c r="AS100" i="1"/>
  <c r="AR100" i="1"/>
  <c r="AQ100" i="1"/>
  <c r="AN100" i="1"/>
  <c r="AM100" i="1"/>
  <c r="AS98" i="1"/>
  <c r="AQ97" i="1"/>
  <c r="AT96" i="1"/>
  <c r="AS96" i="1"/>
  <c r="AR96" i="1"/>
  <c r="AP96" i="1"/>
  <c r="AO96" i="1"/>
  <c r="AN96" i="1"/>
  <c r="AP94" i="1"/>
  <c r="AT93" i="1"/>
  <c r="AP93" i="1"/>
  <c r="AT92" i="1"/>
  <c r="AS92" i="1"/>
  <c r="AR92" i="1"/>
  <c r="AP92" i="1"/>
  <c r="AO92" i="1"/>
  <c r="AN92" i="1"/>
  <c r="AP90" i="1"/>
  <c r="AT89" i="1"/>
  <c r="AP89" i="1"/>
  <c r="AT88" i="1"/>
  <c r="AS88" i="1"/>
  <c r="AR88" i="1"/>
  <c r="AP88" i="1"/>
  <c r="AO88" i="1"/>
  <c r="AN88" i="1"/>
  <c r="AP86" i="1"/>
  <c r="AT85" i="1"/>
  <c r="AP85" i="1"/>
  <c r="AT84" i="1"/>
  <c r="AS84" i="1"/>
  <c r="AR84" i="1"/>
  <c r="AP84" i="1"/>
  <c r="AO84" i="1"/>
  <c r="AN84" i="1"/>
  <c r="AP82" i="1"/>
  <c r="AT81" i="1"/>
  <c r="AP81" i="1"/>
  <c r="AT80" i="1"/>
  <c r="AS80" i="1"/>
  <c r="AR80" i="1"/>
  <c r="AP80" i="1"/>
  <c r="AO80" i="1"/>
  <c r="AN80" i="1"/>
  <c r="AP78" i="1"/>
  <c r="AT77" i="1"/>
  <c r="AP77" i="1"/>
  <c r="AT76" i="1"/>
  <c r="AS76" i="1"/>
  <c r="AR76" i="1"/>
  <c r="AP76" i="1"/>
  <c r="AO76" i="1"/>
  <c r="AN76" i="1"/>
  <c r="AP74" i="1"/>
  <c r="AT73" i="1"/>
  <c r="AP73" i="1"/>
  <c r="AT72" i="1"/>
  <c r="AS72" i="1"/>
  <c r="AR72" i="1"/>
  <c r="AP72" i="1"/>
  <c r="AO72" i="1"/>
  <c r="AN72" i="1"/>
  <c r="AP70" i="1"/>
  <c r="AT69" i="1"/>
  <c r="AP69" i="1"/>
  <c r="AT68" i="1"/>
  <c r="AS68" i="1"/>
  <c r="AR68" i="1"/>
  <c r="AP68" i="1"/>
  <c r="AO68" i="1"/>
  <c r="AN68" i="1"/>
  <c r="AP66" i="1"/>
  <c r="AT65" i="1"/>
  <c r="AP65" i="1"/>
  <c r="AT64" i="1"/>
  <c r="AS64" i="1"/>
  <c r="AR64" i="1"/>
  <c r="AP64" i="1"/>
  <c r="AO64" i="1"/>
  <c r="AN64" i="1"/>
  <c r="AP62" i="1"/>
  <c r="AT61" i="1"/>
  <c r="AP61" i="1"/>
  <c r="AT60" i="1"/>
  <c r="AS60" i="1"/>
  <c r="AR60" i="1"/>
  <c r="AP60" i="1"/>
  <c r="AO60" i="1"/>
  <c r="AN60" i="1"/>
  <c r="AP58" i="1"/>
  <c r="AT57" i="1"/>
  <c r="AP57" i="1"/>
  <c r="AT56" i="1"/>
  <c r="AS56" i="1"/>
  <c r="AR56" i="1"/>
  <c r="AP56" i="1"/>
  <c r="AO56" i="1"/>
  <c r="AN56" i="1"/>
  <c r="AP54" i="1"/>
  <c r="AT53" i="1"/>
  <c r="AP53" i="1"/>
  <c r="AT52" i="1"/>
  <c r="AS52" i="1"/>
  <c r="AR52" i="1"/>
  <c r="AP52" i="1"/>
  <c r="AO52" i="1"/>
  <c r="AN52" i="1"/>
  <c r="AP50" i="1"/>
  <c r="AT49" i="1"/>
  <c r="AP49" i="1"/>
  <c r="AT48" i="1"/>
  <c r="AS48" i="1"/>
  <c r="AR48" i="1"/>
  <c r="AP48" i="1"/>
  <c r="AO48" i="1"/>
  <c r="AN48" i="1"/>
  <c r="AP46" i="1"/>
  <c r="AT45" i="1"/>
  <c r="AP45" i="1"/>
  <c r="AT44" i="1"/>
  <c r="AS44" i="1"/>
  <c r="AR44" i="1"/>
  <c r="AP44" i="1"/>
  <c r="AO44" i="1"/>
  <c r="AN44" i="1"/>
  <c r="AP42" i="1"/>
  <c r="AT41" i="1"/>
  <c r="AP41" i="1"/>
  <c r="AT40" i="1"/>
  <c r="AS40" i="1"/>
  <c r="AR40" i="1"/>
  <c r="AP40" i="1"/>
  <c r="AO40" i="1"/>
  <c r="AN40" i="1"/>
  <c r="AP38" i="1"/>
  <c r="AT37" i="1"/>
  <c r="AP37" i="1"/>
  <c r="AT36" i="1"/>
  <c r="AS36" i="1"/>
  <c r="AR36" i="1"/>
  <c r="AP36" i="1"/>
  <c r="AO36" i="1"/>
  <c r="AN36" i="1"/>
  <c r="AP34" i="1"/>
  <c r="AT33" i="1"/>
  <c r="AP33" i="1"/>
  <c r="AT32" i="1"/>
  <c r="AS32" i="1"/>
  <c r="AR32" i="1"/>
  <c r="AP32" i="1"/>
  <c r="AO32" i="1"/>
  <c r="AN32" i="1"/>
  <c r="AP30" i="1"/>
  <c r="AS29" i="1"/>
  <c r="AR29" i="1"/>
  <c r="AP29" i="1"/>
  <c r="AN29" i="1"/>
  <c r="AT28" i="1"/>
  <c r="AS28" i="1"/>
  <c r="AR28" i="1"/>
  <c r="AP28" i="1"/>
  <c r="AO28" i="1"/>
  <c r="AN28" i="1"/>
  <c r="AS27" i="1"/>
  <c r="AN27" i="1"/>
  <c r="AP26" i="1"/>
  <c r="AS25" i="1"/>
  <c r="AR25" i="1"/>
  <c r="AP25" i="1"/>
  <c r="AN25" i="1"/>
  <c r="AT24" i="1"/>
  <c r="AS24" i="1"/>
  <c r="AR24" i="1"/>
  <c r="AP24" i="1"/>
  <c r="AO24" i="1"/>
  <c r="AN24" i="1"/>
  <c r="AS23" i="1"/>
  <c r="AN23" i="1"/>
  <c r="AP22" i="1"/>
  <c r="AS21" i="1"/>
  <c r="AR21" i="1"/>
  <c r="AP21" i="1"/>
  <c r="AN21" i="1"/>
  <c r="AT20" i="1"/>
  <c r="AS20" i="1"/>
  <c r="AR20" i="1"/>
  <c r="AP20" i="1"/>
  <c r="AO20" i="1"/>
  <c r="AN20" i="1"/>
  <c r="AS19" i="1"/>
  <c r="AN19" i="1"/>
  <c r="AP18" i="1"/>
  <c r="AS17" i="1"/>
  <c r="AR17" i="1"/>
  <c r="AP17" i="1"/>
  <c r="AN17" i="1"/>
  <c r="AT16" i="1"/>
  <c r="AS16" i="1"/>
  <c r="AR16" i="1"/>
  <c r="AP16" i="1"/>
  <c r="AO16" i="1"/>
  <c r="AN16" i="1"/>
  <c r="AS15" i="1"/>
  <c r="AN15" i="1"/>
  <c r="AP14" i="1"/>
  <c r="AS13" i="1"/>
  <c r="AR13" i="1"/>
  <c r="AP13" i="1"/>
  <c r="AN13" i="1"/>
  <c r="AT12" i="1"/>
  <c r="AS12" i="1"/>
  <c r="AR12" i="1"/>
  <c r="AP12" i="1"/>
  <c r="AO12" i="1"/>
  <c r="AN12" i="1"/>
  <c r="AS11" i="1"/>
  <c r="AN11" i="1"/>
  <c r="AP10" i="1"/>
  <c r="AS9" i="1"/>
  <c r="AR9" i="1"/>
  <c r="AP9" i="1"/>
  <c r="AN9" i="1"/>
  <c r="AT8" i="1"/>
  <c r="AS8" i="1"/>
  <c r="AR8" i="1"/>
  <c r="AP8" i="1"/>
  <c r="AO8" i="1"/>
  <c r="AN8" i="1"/>
  <c r="AS7" i="1"/>
  <c r="AN7" i="1"/>
  <c r="AP6" i="1"/>
  <c r="AS5" i="1"/>
  <c r="AR5" i="1"/>
  <c r="AP5" i="1"/>
  <c r="AN5" i="1"/>
  <c r="AT4" i="1"/>
  <c r="AS4" i="1"/>
  <c r="AR4" i="1"/>
  <c r="AP4" i="1"/>
  <c r="AO4" i="1"/>
  <c r="AN4" i="1"/>
  <c r="AS3" i="1"/>
  <c r="AN3" i="1"/>
  <c r="AF103" i="1"/>
  <c r="AQ103" i="1" s="1"/>
  <c r="AF102" i="1"/>
  <c r="AS102" i="1" s="1"/>
  <c r="AF101" i="1"/>
  <c r="AF100" i="1"/>
  <c r="AF99" i="1"/>
  <c r="AQ99" i="1" s="1"/>
  <c r="AF98" i="1"/>
  <c r="AF97" i="1"/>
  <c r="AF96" i="1"/>
  <c r="AQ96" i="1" s="1"/>
  <c r="AF95" i="1"/>
  <c r="AP95" i="1" s="1"/>
  <c r="AF94" i="1"/>
  <c r="AT94" i="1" s="1"/>
  <c r="AF93" i="1"/>
  <c r="AF92" i="1"/>
  <c r="AQ92" i="1" s="1"/>
  <c r="AF91" i="1"/>
  <c r="AP91" i="1" s="1"/>
  <c r="AF90" i="1"/>
  <c r="AT90" i="1" s="1"/>
  <c r="AF89" i="1"/>
  <c r="AF88" i="1"/>
  <c r="AQ88" i="1" s="1"/>
  <c r="AF87" i="1"/>
  <c r="AP87" i="1" s="1"/>
  <c r="AF86" i="1"/>
  <c r="AT86" i="1" s="1"/>
  <c r="AF85" i="1"/>
  <c r="AF84" i="1"/>
  <c r="AQ84" i="1" s="1"/>
  <c r="AF83" i="1"/>
  <c r="AP83" i="1" s="1"/>
  <c r="AF82" i="1"/>
  <c r="AT82" i="1" s="1"/>
  <c r="AF81" i="1"/>
  <c r="AF80" i="1"/>
  <c r="AQ80" i="1" s="1"/>
  <c r="AF79" i="1"/>
  <c r="AP79" i="1" s="1"/>
  <c r="AF78" i="1"/>
  <c r="AT78" i="1" s="1"/>
  <c r="AF77" i="1"/>
  <c r="AF76" i="1"/>
  <c r="AQ76" i="1" s="1"/>
  <c r="AF75" i="1"/>
  <c r="AP75" i="1" s="1"/>
  <c r="AF74" i="1"/>
  <c r="AT74" i="1" s="1"/>
  <c r="AF73" i="1"/>
  <c r="AF72" i="1"/>
  <c r="AQ72" i="1" s="1"/>
  <c r="AF71" i="1"/>
  <c r="AP71" i="1" s="1"/>
  <c r="AF70" i="1"/>
  <c r="AT70" i="1" s="1"/>
  <c r="AF69" i="1"/>
  <c r="AF68" i="1"/>
  <c r="AQ68" i="1" s="1"/>
  <c r="AF67" i="1"/>
  <c r="AP67" i="1" s="1"/>
  <c r="AF66" i="1"/>
  <c r="AT66" i="1" s="1"/>
  <c r="AF65" i="1"/>
  <c r="AF64" i="1"/>
  <c r="AQ64" i="1" s="1"/>
  <c r="AF63" i="1"/>
  <c r="AP63" i="1" s="1"/>
  <c r="AF62" i="1"/>
  <c r="AT62" i="1" s="1"/>
  <c r="AF61" i="1"/>
  <c r="AF60" i="1"/>
  <c r="AQ60" i="1" s="1"/>
  <c r="AF59" i="1"/>
  <c r="AP59" i="1" s="1"/>
  <c r="AF58" i="1"/>
  <c r="AT58" i="1" s="1"/>
  <c r="AF57" i="1"/>
  <c r="AF56" i="1"/>
  <c r="AQ56" i="1" s="1"/>
  <c r="AF55" i="1"/>
  <c r="AP55" i="1" s="1"/>
  <c r="AF54" i="1"/>
  <c r="AT54" i="1" s="1"/>
  <c r="AF53" i="1"/>
  <c r="AF52" i="1"/>
  <c r="AQ52" i="1" s="1"/>
  <c r="AF51" i="1"/>
  <c r="AP51" i="1" s="1"/>
  <c r="AF50" i="1"/>
  <c r="AT50" i="1" s="1"/>
  <c r="AF49" i="1"/>
  <c r="AF48" i="1"/>
  <c r="AQ48" i="1" s="1"/>
  <c r="AF47" i="1"/>
  <c r="AP47" i="1" s="1"/>
  <c r="AF46" i="1"/>
  <c r="AT46" i="1" s="1"/>
  <c r="AF45" i="1"/>
  <c r="AF44" i="1"/>
  <c r="AQ44" i="1" s="1"/>
  <c r="AF43" i="1"/>
  <c r="AP43" i="1" s="1"/>
  <c r="AF42" i="1"/>
  <c r="AT42" i="1" s="1"/>
  <c r="AF41" i="1"/>
  <c r="AF40" i="1"/>
  <c r="AQ40" i="1" s="1"/>
  <c r="AF39" i="1"/>
  <c r="AP39" i="1" s="1"/>
  <c r="AF38" i="1"/>
  <c r="AT38" i="1" s="1"/>
  <c r="AF37" i="1"/>
  <c r="AF36" i="1"/>
  <c r="AQ36" i="1" s="1"/>
  <c r="AF35" i="1"/>
  <c r="AP35" i="1" s="1"/>
  <c r="AF34" i="1"/>
  <c r="AT34" i="1" s="1"/>
  <c r="AF33" i="1"/>
  <c r="AF32" i="1"/>
  <c r="AQ32" i="1" s="1"/>
  <c r="AF31" i="1"/>
  <c r="AP31" i="1" s="1"/>
  <c r="AF30" i="1"/>
  <c r="AT30" i="1" s="1"/>
  <c r="AF29" i="1"/>
  <c r="AF28" i="1"/>
  <c r="AQ28" i="1" s="1"/>
  <c r="AF27" i="1"/>
  <c r="AP27" i="1" s="1"/>
  <c r="AF26" i="1"/>
  <c r="AR26" i="1" s="1"/>
  <c r="AF25" i="1"/>
  <c r="AF24" i="1"/>
  <c r="AQ24" i="1" s="1"/>
  <c r="AF23" i="1"/>
  <c r="AP23" i="1" s="1"/>
  <c r="AF22" i="1"/>
  <c r="AR22" i="1" s="1"/>
  <c r="AF21" i="1"/>
  <c r="AF20" i="1"/>
  <c r="AQ20" i="1" s="1"/>
  <c r="AF19" i="1"/>
  <c r="AP19" i="1" s="1"/>
  <c r="AF18" i="1"/>
  <c r="AR18" i="1" s="1"/>
  <c r="AF17" i="1"/>
  <c r="AF16" i="1"/>
  <c r="AQ16" i="1" s="1"/>
  <c r="AF15" i="1"/>
  <c r="AP15" i="1" s="1"/>
  <c r="AF14" i="1"/>
  <c r="AR14" i="1" s="1"/>
  <c r="AF13" i="1"/>
  <c r="AF12" i="1"/>
  <c r="AQ12" i="1" s="1"/>
  <c r="AF11" i="1"/>
  <c r="AP11" i="1" s="1"/>
  <c r="AF10" i="1"/>
  <c r="AR10" i="1" s="1"/>
  <c r="AF9" i="1"/>
  <c r="AF8" i="1"/>
  <c r="AQ8" i="1" s="1"/>
  <c r="AF7" i="1"/>
  <c r="AP7" i="1" s="1"/>
  <c r="AF6" i="1"/>
  <c r="AR6" i="1" s="1"/>
  <c r="AF5" i="1"/>
  <c r="AF4" i="1"/>
  <c r="AQ4" i="1" s="1"/>
  <c r="AF3" i="1"/>
  <c r="AP3" i="1" s="1"/>
  <c r="AF2" i="1"/>
  <c r="AS2" i="1" s="1"/>
  <c r="AQ2" i="1"/>
  <c r="AN2" i="1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G34" i="5"/>
  <c r="F34" i="5"/>
  <c r="F33" i="5"/>
  <c r="G33" i="5" s="1"/>
  <c r="H32" i="5"/>
  <c r="G32" i="5"/>
  <c r="F32" i="5"/>
  <c r="F29" i="5"/>
  <c r="I28" i="5"/>
  <c r="G28" i="5"/>
  <c r="F28" i="5"/>
  <c r="J28" i="5" s="1"/>
  <c r="F27" i="5"/>
  <c r="G27" i="5" s="1"/>
  <c r="I24" i="5"/>
  <c r="H24" i="5"/>
  <c r="F24" i="5"/>
  <c r="H23" i="5"/>
  <c r="F23" i="5"/>
  <c r="I23" i="5" s="1"/>
  <c r="G22" i="5"/>
  <c r="F22" i="5"/>
  <c r="E19" i="5"/>
  <c r="D19" i="5"/>
  <c r="C19" i="5"/>
  <c r="B19" i="5"/>
  <c r="E18" i="5"/>
  <c r="D18" i="5"/>
  <c r="C18" i="5"/>
  <c r="B18" i="5"/>
  <c r="E17" i="5"/>
  <c r="D17" i="5"/>
  <c r="C17" i="5"/>
  <c r="B17" i="5"/>
  <c r="I13" i="5"/>
  <c r="F13" i="5"/>
  <c r="F11" i="5"/>
  <c r="G11" i="5" s="1"/>
  <c r="G10" i="5"/>
  <c r="F10" i="5"/>
  <c r="H9" i="5"/>
  <c r="F9" i="5"/>
  <c r="I9" i="5" s="1"/>
  <c r="I8" i="5"/>
  <c r="H8" i="5"/>
  <c r="G8" i="5"/>
  <c r="F8" i="5"/>
  <c r="J8" i="5" s="1"/>
  <c r="F7" i="5"/>
  <c r="G7" i="5" s="1"/>
  <c r="I6" i="5"/>
  <c r="G6" i="5"/>
  <c r="F6" i="5"/>
  <c r="H6" i="5" s="1"/>
  <c r="H5" i="5"/>
  <c r="F5" i="5"/>
  <c r="I5" i="5" s="1"/>
  <c r="F4" i="5"/>
  <c r="P105" i="1"/>
  <c r="O105" i="1"/>
  <c r="N105" i="1"/>
  <c r="M105" i="1"/>
  <c r="L105" i="1"/>
  <c r="K105" i="1"/>
  <c r="J105" i="1"/>
  <c r="I105" i="1"/>
  <c r="H105" i="1"/>
  <c r="G105" i="1"/>
  <c r="F105" i="1"/>
  <c r="E105" i="1"/>
  <c r="D103" i="1"/>
  <c r="D102" i="1"/>
  <c r="C102" i="1"/>
  <c r="D101" i="1"/>
  <c r="D100" i="1"/>
  <c r="C100" i="1"/>
  <c r="D99" i="1"/>
  <c r="C99" i="1"/>
  <c r="D98" i="1"/>
  <c r="C98" i="1"/>
  <c r="D97" i="1"/>
  <c r="D96" i="1"/>
  <c r="D95" i="1"/>
  <c r="C95" i="1"/>
  <c r="D94" i="1"/>
  <c r="C94" i="1"/>
  <c r="D93" i="1"/>
  <c r="D92" i="1"/>
  <c r="C92" i="1"/>
  <c r="D91" i="1"/>
  <c r="D90" i="1"/>
  <c r="C90" i="1"/>
  <c r="D89" i="1"/>
  <c r="D88" i="1"/>
  <c r="D87" i="1"/>
  <c r="C87" i="1"/>
  <c r="D86" i="1"/>
  <c r="D85" i="1"/>
  <c r="D84" i="1"/>
  <c r="C84" i="1"/>
  <c r="D83" i="1"/>
  <c r="C83" i="1"/>
  <c r="D82" i="1"/>
  <c r="C82" i="1"/>
  <c r="D81" i="1"/>
  <c r="D80" i="1"/>
  <c r="D79" i="1"/>
  <c r="C79" i="1"/>
  <c r="D78" i="1"/>
  <c r="C78" i="1"/>
  <c r="D77" i="1"/>
  <c r="D76" i="1"/>
  <c r="C76" i="1"/>
  <c r="D75" i="1"/>
  <c r="C75" i="1"/>
  <c r="D74" i="1"/>
  <c r="D73" i="1"/>
  <c r="D72" i="1"/>
  <c r="D71" i="1"/>
  <c r="D70" i="1"/>
  <c r="C70" i="1"/>
  <c r="D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F103" i="4"/>
  <c r="E103" i="4"/>
  <c r="D103" i="4"/>
  <c r="C103" i="4"/>
  <c r="B103" i="4"/>
  <c r="A103" i="4"/>
  <c r="F102" i="4"/>
  <c r="E102" i="4"/>
  <c r="D102" i="4"/>
  <c r="C102" i="4"/>
  <c r="B102" i="4"/>
  <c r="A102" i="4"/>
  <c r="F101" i="4"/>
  <c r="E101" i="4"/>
  <c r="D101" i="4"/>
  <c r="C101" i="4"/>
  <c r="B101" i="4"/>
  <c r="A101" i="4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E98" i="4"/>
  <c r="D98" i="4"/>
  <c r="C98" i="4"/>
  <c r="B98" i="4"/>
  <c r="A98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F89" i="4"/>
  <c r="E89" i="4"/>
  <c r="D89" i="4"/>
  <c r="C89" i="4"/>
  <c r="B89" i="4"/>
  <c r="A89" i="4"/>
  <c r="F88" i="4"/>
  <c r="E88" i="4"/>
  <c r="D88" i="4"/>
  <c r="C88" i="4"/>
  <c r="B88" i="4"/>
  <c r="A88" i="4"/>
  <c r="F87" i="4"/>
  <c r="E87" i="4"/>
  <c r="D87" i="4"/>
  <c r="C87" i="4"/>
  <c r="B87" i="4"/>
  <c r="A87" i="4"/>
  <c r="F86" i="4"/>
  <c r="E86" i="4"/>
  <c r="D86" i="4"/>
  <c r="C86" i="4"/>
  <c r="B86" i="4"/>
  <c r="A86" i="4"/>
  <c r="G85" i="4"/>
  <c r="F85" i="4"/>
  <c r="E85" i="4"/>
  <c r="D85" i="4"/>
  <c r="C85" i="4"/>
  <c r="B85" i="4"/>
  <c r="A85" i="4"/>
  <c r="F84" i="4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G81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G77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G73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G69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G65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G61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I58" i="4" s="1"/>
  <c r="A58" i="4"/>
  <c r="G57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H55" i="4" s="1"/>
  <c r="A55" i="4"/>
  <c r="F54" i="4"/>
  <c r="E54" i="4"/>
  <c r="D54" i="4"/>
  <c r="C54" i="4"/>
  <c r="B54" i="4"/>
  <c r="A54" i="4"/>
  <c r="G53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I50" i="4" s="1"/>
  <c r="A50" i="4"/>
  <c r="G49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G45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G41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H39" i="4" s="1"/>
  <c r="A39" i="4"/>
  <c r="F38" i="4"/>
  <c r="E38" i="4"/>
  <c r="D38" i="4"/>
  <c r="C38" i="4"/>
  <c r="B38" i="4"/>
  <c r="A38" i="4"/>
  <c r="G37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G33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G29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G25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G22" i="4" s="1"/>
  <c r="A22" i="4"/>
  <c r="F21" i="4"/>
  <c r="E21" i="4"/>
  <c r="D21" i="4"/>
  <c r="C21" i="4"/>
  <c r="B21" i="4"/>
  <c r="I21" i="4" s="1"/>
  <c r="A21" i="4"/>
  <c r="F20" i="4"/>
  <c r="E20" i="4"/>
  <c r="D20" i="4"/>
  <c r="C20" i="4"/>
  <c r="B20" i="4"/>
  <c r="G20" i="4" s="1"/>
  <c r="A20" i="4"/>
  <c r="F19" i="4"/>
  <c r="E19" i="4"/>
  <c r="D19" i="4"/>
  <c r="C19" i="4"/>
  <c r="B19" i="4"/>
  <c r="I19" i="4" s="1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H16" i="4"/>
  <c r="F16" i="4"/>
  <c r="E16" i="4"/>
  <c r="D16" i="4"/>
  <c r="C16" i="4"/>
  <c r="B16" i="4"/>
  <c r="A16" i="4"/>
  <c r="I15" i="4"/>
  <c r="F15" i="4"/>
  <c r="E15" i="4"/>
  <c r="D15" i="4"/>
  <c r="C15" i="4"/>
  <c r="B15" i="4"/>
  <c r="A15" i="4"/>
  <c r="F14" i="4"/>
  <c r="E14" i="4"/>
  <c r="D14" i="4"/>
  <c r="C14" i="4"/>
  <c r="B14" i="4"/>
  <c r="G14" i="4" s="1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G10" i="4"/>
  <c r="F10" i="4"/>
  <c r="E10" i="4"/>
  <c r="D10" i="4"/>
  <c r="C10" i="4"/>
  <c r="B10" i="4"/>
  <c r="A10" i="4"/>
  <c r="F9" i="4"/>
  <c r="E9" i="4"/>
  <c r="D9" i="4"/>
  <c r="C9" i="4"/>
  <c r="B9" i="4"/>
  <c r="A9" i="4"/>
  <c r="H8" i="4"/>
  <c r="F8" i="4"/>
  <c r="E8" i="4"/>
  <c r="D8" i="4"/>
  <c r="C8" i="4"/>
  <c r="B8" i="4"/>
  <c r="A8" i="4"/>
  <c r="I7" i="4"/>
  <c r="F7" i="4"/>
  <c r="E7" i="4"/>
  <c r="D7" i="4"/>
  <c r="C7" i="4"/>
  <c r="B7" i="4"/>
  <c r="A7" i="4"/>
  <c r="F6" i="4"/>
  <c r="E6" i="4"/>
  <c r="D6" i="4"/>
  <c r="C6" i="4"/>
  <c r="B6" i="4"/>
  <c r="G6" i="4" s="1"/>
  <c r="A6" i="4"/>
  <c r="F5" i="4"/>
  <c r="E5" i="4"/>
  <c r="D5" i="4"/>
  <c r="C5" i="4"/>
  <c r="B5" i="4"/>
  <c r="A5" i="4"/>
  <c r="F4" i="4"/>
  <c r="E4" i="4"/>
  <c r="D4" i="4"/>
  <c r="C4" i="4"/>
  <c r="B4" i="4"/>
  <c r="A4" i="4"/>
  <c r="I3" i="4"/>
  <c r="F3" i="4"/>
  <c r="E3" i="4"/>
  <c r="D3" i="4"/>
  <c r="C3" i="4"/>
  <c r="B3" i="4"/>
  <c r="A3" i="4"/>
  <c r="B2" i="4"/>
  <c r="H2" i="4" s="1"/>
  <c r="A2" i="4"/>
  <c r="F2" i="4"/>
  <c r="E2" i="4"/>
  <c r="D2" i="4"/>
  <c r="C2" i="4"/>
  <c r="M40" i="3"/>
  <c r="L40" i="3"/>
  <c r="K40" i="3"/>
  <c r="J40" i="3"/>
  <c r="I40" i="3"/>
  <c r="H40" i="3"/>
  <c r="G40" i="3"/>
  <c r="F40" i="3"/>
  <c r="E40" i="3"/>
  <c r="D40" i="3"/>
  <c r="C40" i="3"/>
  <c r="B40" i="3"/>
  <c r="M39" i="3"/>
  <c r="L39" i="3"/>
  <c r="K39" i="3"/>
  <c r="J39" i="3"/>
  <c r="I39" i="3"/>
  <c r="H39" i="3"/>
  <c r="G39" i="3"/>
  <c r="F39" i="3"/>
  <c r="E39" i="3"/>
  <c r="D39" i="3"/>
  <c r="C39" i="3"/>
  <c r="B39" i="3"/>
  <c r="M38" i="3"/>
  <c r="L38" i="3"/>
  <c r="K38" i="3"/>
  <c r="J38" i="3"/>
  <c r="I38" i="3"/>
  <c r="H38" i="3"/>
  <c r="G38" i="3"/>
  <c r="F38" i="3"/>
  <c r="E38" i="3"/>
  <c r="D38" i="3"/>
  <c r="C38" i="3"/>
  <c r="B38" i="3"/>
  <c r="M37" i="3"/>
  <c r="L37" i="3"/>
  <c r="K37" i="3"/>
  <c r="J37" i="3"/>
  <c r="I37" i="3"/>
  <c r="H37" i="3"/>
  <c r="G37" i="3"/>
  <c r="F37" i="3"/>
  <c r="E37" i="3"/>
  <c r="D37" i="3"/>
  <c r="C37" i="3"/>
  <c r="B37" i="3"/>
  <c r="M32" i="3"/>
  <c r="L32" i="3"/>
  <c r="K32" i="3"/>
  <c r="J32" i="3"/>
  <c r="I32" i="3"/>
  <c r="H32" i="3"/>
  <c r="G32" i="3"/>
  <c r="F32" i="3"/>
  <c r="J37" i="7" s="1"/>
  <c r="E32" i="3"/>
  <c r="J29" i="7" s="1"/>
  <c r="D32" i="3"/>
  <c r="C32" i="3"/>
  <c r="B32" i="3"/>
  <c r="M31" i="3"/>
  <c r="L31" i="3"/>
  <c r="K31" i="3"/>
  <c r="J31" i="3"/>
  <c r="I31" i="3"/>
  <c r="H31" i="3"/>
  <c r="I48" i="7" s="1"/>
  <c r="G31" i="3"/>
  <c r="F31" i="3"/>
  <c r="I40" i="7" s="1"/>
  <c r="E31" i="3"/>
  <c r="D31" i="3"/>
  <c r="C31" i="3"/>
  <c r="B31" i="3"/>
  <c r="M30" i="3"/>
  <c r="L30" i="3"/>
  <c r="K30" i="3"/>
  <c r="J30" i="3"/>
  <c r="I30" i="3"/>
  <c r="H30" i="3"/>
  <c r="G30" i="3"/>
  <c r="F30" i="3"/>
  <c r="E30" i="3"/>
  <c r="D30" i="3"/>
  <c r="C30" i="3"/>
  <c r="B30" i="3"/>
  <c r="M29" i="3"/>
  <c r="L29" i="3"/>
  <c r="K29" i="3"/>
  <c r="J29" i="3"/>
  <c r="I29" i="3"/>
  <c r="H29" i="3"/>
  <c r="G29" i="3"/>
  <c r="F29" i="3"/>
  <c r="E29" i="3"/>
  <c r="G35" i="7" s="1"/>
  <c r="D29" i="3"/>
  <c r="G19" i="7" s="1"/>
  <c r="C29" i="3"/>
  <c r="B29" i="3"/>
  <c r="M24" i="3"/>
  <c r="M23" i="3"/>
  <c r="M22" i="3"/>
  <c r="M21" i="3"/>
  <c r="L24" i="3"/>
  <c r="L23" i="3"/>
  <c r="L22" i="3"/>
  <c r="H101" i="4" s="1"/>
  <c r="L21" i="3"/>
  <c r="G101" i="4" s="1"/>
  <c r="K24" i="3"/>
  <c r="K23" i="3"/>
  <c r="K22" i="3"/>
  <c r="K21" i="3"/>
  <c r="J24" i="3"/>
  <c r="J23" i="3"/>
  <c r="J22" i="3"/>
  <c r="J21" i="3"/>
  <c r="I24" i="3"/>
  <c r="I23" i="3"/>
  <c r="I22" i="3"/>
  <c r="I21" i="3"/>
  <c r="H24" i="3"/>
  <c r="H23" i="3"/>
  <c r="H22" i="3"/>
  <c r="H21" i="3"/>
  <c r="G23" i="3"/>
  <c r="G24" i="3"/>
  <c r="G22" i="3"/>
  <c r="G21" i="3"/>
  <c r="F24" i="3"/>
  <c r="F23" i="3"/>
  <c r="F22" i="3"/>
  <c r="F21" i="3"/>
  <c r="E24" i="3"/>
  <c r="E23" i="3"/>
  <c r="E22" i="3"/>
  <c r="E21" i="3"/>
  <c r="D24" i="3"/>
  <c r="D23" i="3"/>
  <c r="D22" i="3"/>
  <c r="D21" i="3"/>
  <c r="C24" i="3"/>
  <c r="C23" i="3"/>
  <c r="C22" i="3"/>
  <c r="H18" i="4" s="1"/>
  <c r="C21" i="3"/>
  <c r="B24" i="3"/>
  <c r="B23" i="3"/>
  <c r="I11" i="4" s="1"/>
  <c r="B22" i="3"/>
  <c r="H10" i="4" s="1"/>
  <c r="B21" i="3"/>
  <c r="O90" i="8" l="1"/>
  <c r="X90" i="8" s="1"/>
  <c r="W62" i="8"/>
  <c r="Q9" i="8"/>
  <c r="Z9" i="8" s="1"/>
  <c r="U80" i="8"/>
  <c r="P90" i="8"/>
  <c r="Y90" i="8" s="1"/>
  <c r="R43" i="8"/>
  <c r="AA43" i="8" s="1"/>
  <c r="P43" i="8"/>
  <c r="Y43" i="8" s="1"/>
  <c r="O64" i="8"/>
  <c r="X64" i="8" s="1"/>
  <c r="O43" i="8"/>
  <c r="X43" i="8" s="1"/>
  <c r="T8" i="8"/>
  <c r="V24" i="8"/>
  <c r="U61" i="8"/>
  <c r="V69" i="8"/>
  <c r="T59" i="8"/>
  <c r="U42" i="8"/>
  <c r="O100" i="8"/>
  <c r="X100" i="8" s="1"/>
  <c r="T61" i="8"/>
  <c r="T65" i="8"/>
  <c r="X65" i="8"/>
  <c r="O94" i="8"/>
  <c r="X94" i="8" s="1"/>
  <c r="T40" i="8"/>
  <c r="X40" i="8"/>
  <c r="U93" i="8"/>
  <c r="Y93" i="8"/>
  <c r="T69" i="8"/>
  <c r="X69" i="8"/>
  <c r="R94" i="8"/>
  <c r="AA94" i="8" s="1"/>
  <c r="V61" i="8"/>
  <c r="Z61" i="8"/>
  <c r="W6" i="8"/>
  <c r="AA6" i="8"/>
  <c r="T24" i="8"/>
  <c r="X24" i="8"/>
  <c r="T28" i="8"/>
  <c r="X28" i="8"/>
  <c r="P94" i="8"/>
  <c r="Y94" i="8" s="1"/>
  <c r="W77" i="8"/>
  <c r="AA77" i="8"/>
  <c r="W69" i="8"/>
  <c r="AA69" i="8"/>
  <c r="U4" i="8"/>
  <c r="Y4" i="8"/>
  <c r="W93" i="8"/>
  <c r="AA93" i="8"/>
  <c r="T83" i="8"/>
  <c r="X83" i="8"/>
  <c r="U17" i="8"/>
  <c r="Y17" i="8"/>
  <c r="U16" i="8"/>
  <c r="Y16" i="8"/>
  <c r="W83" i="8"/>
  <c r="AA83" i="8"/>
  <c r="P96" i="8"/>
  <c r="Y96" i="8" s="1"/>
  <c r="V32" i="8"/>
  <c r="O44" i="8"/>
  <c r="O10" i="8"/>
  <c r="X10" i="8" s="1"/>
  <c r="V36" i="8"/>
  <c r="R3" i="8"/>
  <c r="AA3" i="8" s="1"/>
  <c r="Q86" i="8"/>
  <c r="Z86" i="8" s="1"/>
  <c r="O76" i="8"/>
  <c r="X76" i="8" s="1"/>
  <c r="O66" i="8"/>
  <c r="X66" i="8" s="1"/>
  <c r="Q5" i="8"/>
  <c r="Z5" i="8" s="1"/>
  <c r="Q95" i="8"/>
  <c r="Z95" i="8" s="1"/>
  <c r="V57" i="8"/>
  <c r="T6" i="8"/>
  <c r="V22" i="8"/>
  <c r="S6" i="8"/>
  <c r="T14" i="8"/>
  <c r="V40" i="8"/>
  <c r="R100" i="8"/>
  <c r="AA100" i="8" s="1"/>
  <c r="R103" i="8"/>
  <c r="V12" i="8"/>
  <c r="P88" i="8"/>
  <c r="Y88" i="8" s="1"/>
  <c r="Q13" i="8"/>
  <c r="Z13" i="8" s="1"/>
  <c r="U20" i="8"/>
  <c r="Q54" i="8"/>
  <c r="Z54" i="8" s="1"/>
  <c r="T53" i="8"/>
  <c r="R58" i="8"/>
  <c r="AA58" i="8" s="1"/>
  <c r="O52" i="8"/>
  <c r="X52" i="8" s="1"/>
  <c r="T42" i="8"/>
  <c r="V4" i="8"/>
  <c r="U12" i="8"/>
  <c r="V97" i="8"/>
  <c r="R66" i="8"/>
  <c r="R30" i="8"/>
  <c r="Q19" i="8"/>
  <c r="T20" i="8"/>
  <c r="O9" i="8"/>
  <c r="X9" i="8" s="1"/>
  <c r="O95" i="8"/>
  <c r="X95" i="8" s="1"/>
  <c r="R76" i="8"/>
  <c r="AA76" i="8" s="1"/>
  <c r="S73" i="8"/>
  <c r="R91" i="8"/>
  <c r="AA91" i="8" s="1"/>
  <c r="O37" i="8"/>
  <c r="Q103" i="8"/>
  <c r="Z103" i="8" s="1"/>
  <c r="V93" i="8"/>
  <c r="R81" i="8"/>
  <c r="Q30" i="8"/>
  <c r="V28" i="8"/>
  <c r="T89" i="8"/>
  <c r="Q21" i="8"/>
  <c r="O11" i="8"/>
  <c r="O55" i="8"/>
  <c r="X55" i="8" s="1"/>
  <c r="P2" i="8"/>
  <c r="Q92" i="8"/>
  <c r="P92" i="8"/>
  <c r="Y92" i="8" s="1"/>
  <c r="P101" i="8"/>
  <c r="P70" i="8"/>
  <c r="Y70" i="8" s="1"/>
  <c r="O74" i="8"/>
  <c r="T73" i="8"/>
  <c r="S42" i="8"/>
  <c r="V20" i="8"/>
  <c r="T15" i="8"/>
  <c r="R31" i="8"/>
  <c r="W15" i="8"/>
  <c r="R96" i="8"/>
  <c r="AA96" i="8" s="1"/>
  <c r="O98" i="8"/>
  <c r="X98" i="8" s="1"/>
  <c r="O96" i="8"/>
  <c r="W73" i="8"/>
  <c r="R47" i="8"/>
  <c r="O33" i="8"/>
  <c r="W14" i="8"/>
  <c r="R72" i="8"/>
  <c r="AA72" i="8" s="1"/>
  <c r="P38" i="8"/>
  <c r="V46" i="8"/>
  <c r="R99" i="8"/>
  <c r="R82" i="8"/>
  <c r="AA82" i="8" s="1"/>
  <c r="R54" i="8"/>
  <c r="P34" i="8"/>
  <c r="S16" i="8"/>
  <c r="P29" i="8"/>
  <c r="Y29" i="8" s="1"/>
  <c r="O2" i="8"/>
  <c r="P49" i="8"/>
  <c r="U65" i="8"/>
  <c r="Q85" i="8"/>
  <c r="Z85" i="8" s="1"/>
  <c r="R85" i="8"/>
  <c r="O85" i="8"/>
  <c r="X85" i="8" s="1"/>
  <c r="Q102" i="8"/>
  <c r="W90" i="8"/>
  <c r="R95" i="8"/>
  <c r="V73" i="8"/>
  <c r="R67" i="8"/>
  <c r="AA67" i="8" s="1"/>
  <c r="S62" i="8"/>
  <c r="V42" i="8"/>
  <c r="Q26" i="8"/>
  <c r="Z26" i="8" s="1"/>
  <c r="S60" i="8"/>
  <c r="O45" i="8"/>
  <c r="U15" i="8"/>
  <c r="Q7" i="8"/>
  <c r="R18" i="8"/>
  <c r="AA18" i="8" s="1"/>
  <c r="V14" i="8"/>
  <c r="V53" i="8"/>
  <c r="V89" i="8"/>
  <c r="T22" i="8"/>
  <c r="Q99" i="8"/>
  <c r="Z99" i="8" s="1"/>
  <c r="R78" i="8"/>
  <c r="V43" i="8"/>
  <c r="S28" i="8"/>
  <c r="O5" i="8"/>
  <c r="X5" i="8" s="1"/>
  <c r="O41" i="8"/>
  <c r="R25" i="8"/>
  <c r="AA25" i="8" s="1"/>
  <c r="U24" i="8"/>
  <c r="T16" i="8"/>
  <c r="R5" i="8"/>
  <c r="AA5" i="8" s="1"/>
  <c r="S97" i="8"/>
  <c r="S80" i="8"/>
  <c r="R63" i="8"/>
  <c r="AA63" i="8" s="1"/>
  <c r="P52" i="8"/>
  <c r="Y52" i="8" s="1"/>
  <c r="V90" i="8"/>
  <c r="V83" i="8"/>
  <c r="P84" i="8"/>
  <c r="Y84" i="8" s="1"/>
  <c r="S77" i="8"/>
  <c r="Q101" i="8"/>
  <c r="Z101" i="8" s="1"/>
  <c r="R92" i="8"/>
  <c r="AA92" i="8" s="1"/>
  <c r="T77" i="8"/>
  <c r="U60" i="8"/>
  <c r="Q68" i="8"/>
  <c r="V16" i="8"/>
  <c r="T97" i="8"/>
  <c r="T101" i="8"/>
  <c r="V77" i="8"/>
  <c r="Q78" i="8"/>
  <c r="Q47" i="8"/>
  <c r="T46" i="8"/>
  <c r="S46" i="8"/>
  <c r="S40" i="8"/>
  <c r="W17" i="8"/>
  <c r="P50" i="8"/>
  <c r="Y50" i="8" s="1"/>
  <c r="V8" i="8"/>
  <c r="P56" i="8"/>
  <c r="Y56" i="8" s="1"/>
  <c r="W75" i="8"/>
  <c r="V67" i="8"/>
  <c r="T72" i="8"/>
  <c r="U97" i="8"/>
  <c r="U71" i="8"/>
  <c r="Q70" i="8"/>
  <c r="Z70" i="8" s="1"/>
  <c r="W59" i="8"/>
  <c r="P26" i="8"/>
  <c r="Y26" i="8" s="1"/>
  <c r="U32" i="8"/>
  <c r="W36" i="8"/>
  <c r="Q48" i="8"/>
  <c r="Z48" i="8" s="1"/>
  <c r="S36" i="8"/>
  <c r="O26" i="8"/>
  <c r="X26" i="8" s="1"/>
  <c r="U14" i="8"/>
  <c r="O48" i="8"/>
  <c r="X48" i="8" s="1"/>
  <c r="W4" i="8"/>
  <c r="V44" i="8"/>
  <c r="W22" i="8"/>
  <c r="S17" i="8"/>
  <c r="R21" i="8"/>
  <c r="AA21" i="8" s="1"/>
  <c r="V17" i="8"/>
  <c r="Q10" i="8"/>
  <c r="Z10" i="8" s="1"/>
  <c r="R101" i="8"/>
  <c r="AA101" i="8" s="1"/>
  <c r="Q96" i="8"/>
  <c r="Z96" i="8" s="1"/>
  <c r="O102" i="8"/>
  <c r="X102" i="8" s="1"/>
  <c r="T92" i="8"/>
  <c r="P98" i="8"/>
  <c r="Y98" i="8" s="1"/>
  <c r="U85" i="8"/>
  <c r="R84" i="8"/>
  <c r="AA84" i="8" s="1"/>
  <c r="T87" i="8"/>
  <c r="Q84" i="8"/>
  <c r="Z84" i="8" s="1"/>
  <c r="R102" i="8"/>
  <c r="AA102" i="8" s="1"/>
  <c r="Q88" i="8"/>
  <c r="Z88" i="8" s="1"/>
  <c r="Q76" i="8"/>
  <c r="Z76" i="8" s="1"/>
  <c r="P76" i="8"/>
  <c r="Y76" i="8" s="1"/>
  <c r="P66" i="8"/>
  <c r="Y66" i="8" s="1"/>
  <c r="T62" i="8"/>
  <c r="S83" i="8"/>
  <c r="Q82" i="8"/>
  <c r="Z82" i="8" s="1"/>
  <c r="V80" i="8"/>
  <c r="Q75" i="8"/>
  <c r="Z75" i="8" s="1"/>
  <c r="R71" i="8"/>
  <c r="AA71" i="8" s="1"/>
  <c r="U69" i="8"/>
  <c r="Q64" i="8"/>
  <c r="Z64" i="8" s="1"/>
  <c r="P91" i="8"/>
  <c r="Y91" i="8" s="1"/>
  <c r="P74" i="8"/>
  <c r="Y74" i="8" s="1"/>
  <c r="W61" i="8"/>
  <c r="W57" i="8"/>
  <c r="O68" i="8"/>
  <c r="X68" i="8" s="1"/>
  <c r="R55" i="8"/>
  <c r="AA55" i="8" s="1"/>
  <c r="U53" i="8"/>
  <c r="R48" i="8"/>
  <c r="AA48" i="8" s="1"/>
  <c r="U46" i="8"/>
  <c r="V59" i="8"/>
  <c r="P44" i="8"/>
  <c r="Y44" i="8" s="1"/>
  <c r="Q38" i="8"/>
  <c r="Z38" i="8" s="1"/>
  <c r="P63" i="8"/>
  <c r="Y63" i="8" s="1"/>
  <c r="T60" i="8"/>
  <c r="O58" i="8"/>
  <c r="X58" i="8" s="1"/>
  <c r="Q58" i="8"/>
  <c r="Z58" i="8" s="1"/>
  <c r="V39" i="8"/>
  <c r="V31" i="8"/>
  <c r="Q23" i="8"/>
  <c r="Z23" i="8" s="1"/>
  <c r="P23" i="8"/>
  <c r="Y23" i="8" s="1"/>
  <c r="P72" i="8"/>
  <c r="Y72" i="8" s="1"/>
  <c r="S61" i="8"/>
  <c r="R52" i="8"/>
  <c r="AA52" i="8" s="1"/>
  <c r="P45" i="8"/>
  <c r="Y45" i="8" s="1"/>
  <c r="U36" i="8"/>
  <c r="Q66" i="8"/>
  <c r="Z66" i="8" s="1"/>
  <c r="W40" i="8"/>
  <c r="R35" i="8"/>
  <c r="AA35" i="8" s="1"/>
  <c r="W24" i="8"/>
  <c r="P57" i="8"/>
  <c r="Y57" i="8" s="1"/>
  <c r="R50" i="8"/>
  <c r="AA50" i="8" s="1"/>
  <c r="O39" i="8"/>
  <c r="X39" i="8" s="1"/>
  <c r="P37" i="8"/>
  <c r="Y37" i="8" s="1"/>
  <c r="P31" i="8"/>
  <c r="Y31" i="8" s="1"/>
  <c r="O19" i="8"/>
  <c r="X19" i="8" s="1"/>
  <c r="P10" i="8"/>
  <c r="Y10" i="8" s="1"/>
  <c r="Q29" i="8"/>
  <c r="Z29" i="8" s="1"/>
  <c r="P41" i="8"/>
  <c r="Y41" i="8" s="1"/>
  <c r="P35" i="8"/>
  <c r="Y35" i="8" s="1"/>
  <c r="O25" i="8"/>
  <c r="X25" i="8" s="1"/>
  <c r="S22" i="8"/>
  <c r="P13" i="8"/>
  <c r="Y13" i="8" s="1"/>
  <c r="R10" i="8"/>
  <c r="AA10" i="8" s="1"/>
  <c r="R56" i="8"/>
  <c r="AA56" i="8" s="1"/>
  <c r="R49" i="8"/>
  <c r="AA49" i="8" s="1"/>
  <c r="O18" i="8"/>
  <c r="X18" i="8" s="1"/>
  <c r="O35" i="8"/>
  <c r="X35" i="8" s="1"/>
  <c r="P33" i="8"/>
  <c r="Y33" i="8" s="1"/>
  <c r="U7" i="8"/>
  <c r="Q2" i="8"/>
  <c r="Z2" i="8" s="1"/>
  <c r="O21" i="8"/>
  <c r="X21" i="8" s="1"/>
  <c r="S15" i="8"/>
  <c r="P9" i="8"/>
  <c r="Y9" i="8" s="1"/>
  <c r="V6" i="8"/>
  <c r="S8" i="8"/>
  <c r="P79" i="8"/>
  <c r="Y79" i="8" s="1"/>
  <c r="Q79" i="8"/>
  <c r="Z79" i="8" s="1"/>
  <c r="W23" i="8"/>
  <c r="W16" i="8"/>
  <c r="R26" i="8"/>
  <c r="AA26" i="8" s="1"/>
  <c r="S32" i="8"/>
  <c r="V3" i="8"/>
  <c r="Q100" i="8"/>
  <c r="Z100" i="8" s="1"/>
  <c r="P100" i="8"/>
  <c r="Y100" i="8" s="1"/>
  <c r="P95" i="8"/>
  <c r="Y95" i="8" s="1"/>
  <c r="P102" i="8"/>
  <c r="Y102" i="8" s="1"/>
  <c r="Q98" i="8"/>
  <c r="Z98" i="8" s="1"/>
  <c r="S93" i="8"/>
  <c r="W97" i="8"/>
  <c r="W89" i="8"/>
  <c r="U81" i="8"/>
  <c r="U89" i="8"/>
  <c r="R79" i="8"/>
  <c r="AA79" i="8" s="1"/>
  <c r="T93" i="8"/>
  <c r="U83" i="8"/>
  <c r="P87" i="8"/>
  <c r="Y87" i="8" s="1"/>
  <c r="W80" i="8"/>
  <c r="P75" i="8"/>
  <c r="Y75" i="8" s="1"/>
  <c r="O75" i="8"/>
  <c r="X75" i="8" s="1"/>
  <c r="V65" i="8"/>
  <c r="V60" i="8"/>
  <c r="O82" i="8"/>
  <c r="X82" i="8" s="1"/>
  <c r="O91" i="8"/>
  <c r="X91" i="8" s="1"/>
  <c r="S89" i="8"/>
  <c r="O79" i="8"/>
  <c r="X79" i="8" s="1"/>
  <c r="O78" i="8"/>
  <c r="X78" i="8" s="1"/>
  <c r="Q74" i="8"/>
  <c r="Z74" i="8" s="1"/>
  <c r="U55" i="8"/>
  <c r="P68" i="8"/>
  <c r="Y68" i="8" s="1"/>
  <c r="U62" i="8"/>
  <c r="Q34" i="8"/>
  <c r="Z34" i="8" s="1"/>
  <c r="O81" i="8"/>
  <c r="X81" i="8" s="1"/>
  <c r="S65" i="8"/>
  <c r="O63" i="8"/>
  <c r="X63" i="8" s="1"/>
  <c r="Q52" i="8"/>
  <c r="Z52" i="8" s="1"/>
  <c r="W44" i="8"/>
  <c r="P30" i="8"/>
  <c r="Y30" i="8" s="1"/>
  <c r="R74" i="8"/>
  <c r="AA74" i="8" s="1"/>
  <c r="Q71" i="8"/>
  <c r="Z71" i="8" s="1"/>
  <c r="R45" i="8"/>
  <c r="AA45" i="8" s="1"/>
  <c r="U40" i="8"/>
  <c r="O57" i="8"/>
  <c r="X57" i="8" s="1"/>
  <c r="R39" i="8"/>
  <c r="AA39" i="8" s="1"/>
  <c r="R34" i="8"/>
  <c r="AA34" i="8" s="1"/>
  <c r="W28" i="8"/>
  <c r="U22" i="8"/>
  <c r="T17" i="8"/>
  <c r="Q55" i="8"/>
  <c r="Z55" i="8" s="1"/>
  <c r="O50" i="8"/>
  <c r="X50" i="8" s="1"/>
  <c r="Q37" i="8"/>
  <c r="Z37" i="8" s="1"/>
  <c r="R19" i="8"/>
  <c r="AA19" i="8" s="1"/>
  <c r="W12" i="8"/>
  <c r="P39" i="8"/>
  <c r="Y39" i="8" s="1"/>
  <c r="R29" i="8"/>
  <c r="AA29" i="8" s="1"/>
  <c r="Q11" i="8"/>
  <c r="Z11" i="8" s="1"/>
  <c r="Q41" i="8"/>
  <c r="Z41" i="8" s="1"/>
  <c r="O27" i="8"/>
  <c r="X27" i="8" s="1"/>
  <c r="P25" i="8"/>
  <c r="Y25" i="8" s="1"/>
  <c r="Q56" i="8"/>
  <c r="Z56" i="8" s="1"/>
  <c r="Q51" i="8"/>
  <c r="Z51" i="8" s="1"/>
  <c r="Q49" i="8"/>
  <c r="Z49" i="8" s="1"/>
  <c r="O31" i="8"/>
  <c r="X31" i="8" s="1"/>
  <c r="P18" i="8"/>
  <c r="Y18" i="8" s="1"/>
  <c r="Q33" i="8"/>
  <c r="Z33" i="8" s="1"/>
  <c r="P27" i="8"/>
  <c r="Y27" i="8" s="1"/>
  <c r="S20" i="8"/>
  <c r="R13" i="8"/>
  <c r="AA13" i="8" s="1"/>
  <c r="U6" i="8"/>
  <c r="O3" i="8"/>
  <c r="X3" i="8" s="1"/>
  <c r="O30" i="8"/>
  <c r="X30" i="8" s="1"/>
  <c r="W20" i="8"/>
  <c r="S4" i="8"/>
  <c r="P19" i="8"/>
  <c r="Y19" i="8" s="1"/>
  <c r="U8" i="8"/>
  <c r="O7" i="8"/>
  <c r="X7" i="8" s="1"/>
  <c r="U48" i="8"/>
  <c r="S69" i="8"/>
  <c r="W53" i="8"/>
  <c r="W46" i="8"/>
  <c r="P103" i="8"/>
  <c r="Y103" i="8" s="1"/>
  <c r="P99" i="8"/>
  <c r="Y99" i="8" s="1"/>
  <c r="O99" i="8"/>
  <c r="X99" i="8" s="1"/>
  <c r="R86" i="8"/>
  <c r="AA86" i="8" s="1"/>
  <c r="W87" i="8"/>
  <c r="V94" i="8"/>
  <c r="O103" i="8"/>
  <c r="X103" i="8" s="1"/>
  <c r="O86" i="8"/>
  <c r="X86" i="8" s="1"/>
  <c r="O84" i="8"/>
  <c r="X84" i="8" s="1"/>
  <c r="O88" i="8"/>
  <c r="X88" i="8" s="1"/>
  <c r="T80" i="8"/>
  <c r="Q72" i="8"/>
  <c r="Z72" i="8" s="1"/>
  <c r="P67" i="8"/>
  <c r="Y67" i="8" s="1"/>
  <c r="O67" i="8"/>
  <c r="X67" i="8" s="1"/>
  <c r="S59" i="8"/>
  <c r="Q87" i="8"/>
  <c r="Z87" i="8" s="1"/>
  <c r="P82" i="8"/>
  <c r="Y82" i="8" s="1"/>
  <c r="Q81" i="8"/>
  <c r="Z81" i="8" s="1"/>
  <c r="U77" i="8"/>
  <c r="U73" i="8"/>
  <c r="O70" i="8"/>
  <c r="X70" i="8" s="1"/>
  <c r="R70" i="8"/>
  <c r="AA70" i="8" s="1"/>
  <c r="R98" i="8"/>
  <c r="AA98" i="8" s="1"/>
  <c r="Q91" i="8"/>
  <c r="Z91" i="8" s="1"/>
  <c r="P86" i="8"/>
  <c r="Y86" i="8" s="1"/>
  <c r="P78" i="8"/>
  <c r="Y78" i="8" s="1"/>
  <c r="R64" i="8"/>
  <c r="AA64" i="8" s="1"/>
  <c r="U59" i="8"/>
  <c r="U51" i="8"/>
  <c r="R68" i="8"/>
  <c r="AA68" i="8" s="1"/>
  <c r="O54" i="8"/>
  <c r="X54" i="8" s="1"/>
  <c r="P54" i="8"/>
  <c r="Y54" i="8" s="1"/>
  <c r="O47" i="8"/>
  <c r="X47" i="8" s="1"/>
  <c r="P47" i="8"/>
  <c r="Y47" i="8" s="1"/>
  <c r="W42" i="8"/>
  <c r="R88" i="8"/>
  <c r="AA88" i="8" s="1"/>
  <c r="W65" i="8"/>
  <c r="Q63" i="8"/>
  <c r="Z63" i="8" s="1"/>
  <c r="P58" i="8"/>
  <c r="Y58" i="8" s="1"/>
  <c r="V35" i="8"/>
  <c r="V27" i="8"/>
  <c r="O71" i="8"/>
  <c r="X71" i="8" s="1"/>
  <c r="S53" i="8"/>
  <c r="V62" i="8"/>
  <c r="W60" i="8"/>
  <c r="Q45" i="8"/>
  <c r="Z45" i="8" s="1"/>
  <c r="U28" i="8"/>
  <c r="O51" i="8"/>
  <c r="X51" i="8" s="1"/>
  <c r="R38" i="8"/>
  <c r="AA38" i="8" s="1"/>
  <c r="W32" i="8"/>
  <c r="R27" i="8"/>
  <c r="AA27" i="8" s="1"/>
  <c r="V15" i="8"/>
  <c r="Q50" i="8"/>
  <c r="Z50" i="8" s="1"/>
  <c r="O38" i="8"/>
  <c r="X38" i="8" s="1"/>
  <c r="R37" i="8"/>
  <c r="AA37" i="8" s="1"/>
  <c r="T32" i="8"/>
  <c r="P11" i="8"/>
  <c r="Y11" i="8" s="1"/>
  <c r="O29" i="8"/>
  <c r="X29" i="8" s="1"/>
  <c r="R41" i="8"/>
  <c r="AA41" i="8" s="1"/>
  <c r="T36" i="8"/>
  <c r="Q25" i="8"/>
  <c r="Z25" i="8" s="1"/>
  <c r="Q18" i="8"/>
  <c r="Z18" i="8" s="1"/>
  <c r="S14" i="8"/>
  <c r="O56" i="8"/>
  <c r="X56" i="8" s="1"/>
  <c r="R51" i="8"/>
  <c r="AA51" i="8" s="1"/>
  <c r="O49" i="8"/>
  <c r="X49" i="8" s="1"/>
  <c r="S24" i="8"/>
  <c r="O13" i="8"/>
  <c r="X13" i="8" s="1"/>
  <c r="P64" i="8"/>
  <c r="Y64" i="8" s="1"/>
  <c r="O34" i="8"/>
  <c r="X34" i="8" s="1"/>
  <c r="R33" i="8"/>
  <c r="AA33" i="8" s="1"/>
  <c r="O23" i="8"/>
  <c r="X23" i="8" s="1"/>
  <c r="R11" i="8"/>
  <c r="AA11" i="8" s="1"/>
  <c r="W8" i="8"/>
  <c r="P5" i="8"/>
  <c r="Y5" i="8" s="1"/>
  <c r="R2" i="8"/>
  <c r="AA2" i="8" s="1"/>
  <c r="P21" i="8"/>
  <c r="Y21" i="8" s="1"/>
  <c r="R9" i="8"/>
  <c r="AA9" i="8" s="1"/>
  <c r="T12" i="8"/>
  <c r="S12" i="8"/>
  <c r="R7" i="8"/>
  <c r="AA7" i="8" s="1"/>
  <c r="P3" i="8"/>
  <c r="Y3" i="8" s="1"/>
  <c r="T4" i="8"/>
  <c r="J4" i="4"/>
  <c r="N4" i="4" s="1"/>
  <c r="J12" i="4"/>
  <c r="N12" i="4" s="1"/>
  <c r="J31" i="4"/>
  <c r="N31" i="4" s="1"/>
  <c r="I42" i="4"/>
  <c r="J47" i="4"/>
  <c r="N47" i="4" s="1"/>
  <c r="J63" i="4"/>
  <c r="N63" i="4" s="1"/>
  <c r="J71" i="4"/>
  <c r="N71" i="4" s="1"/>
  <c r="J79" i="4"/>
  <c r="N79" i="4" s="1"/>
  <c r="J87" i="4"/>
  <c r="N87" i="4" s="1"/>
  <c r="I90" i="4"/>
  <c r="H93" i="4"/>
  <c r="J95" i="4"/>
  <c r="N95" i="4" s="1"/>
  <c r="J97" i="4"/>
  <c r="N97" i="4" s="1"/>
  <c r="J4" i="5"/>
  <c r="H4" i="5"/>
  <c r="I29" i="5"/>
  <c r="H29" i="5"/>
  <c r="H21" i="7"/>
  <c r="G21" i="7"/>
  <c r="I21" i="7"/>
  <c r="J21" i="7"/>
  <c r="N21" i="7" s="1"/>
  <c r="H34" i="7"/>
  <c r="I34" i="7"/>
  <c r="G34" i="7"/>
  <c r="J34" i="7"/>
  <c r="N34" i="7" s="1"/>
  <c r="H61" i="7"/>
  <c r="G61" i="7"/>
  <c r="I61" i="7"/>
  <c r="J61" i="7"/>
  <c r="N61" i="7" s="1"/>
  <c r="H63" i="7"/>
  <c r="J63" i="7"/>
  <c r="I63" i="7"/>
  <c r="G63" i="7"/>
  <c r="H65" i="7"/>
  <c r="G65" i="7"/>
  <c r="I65" i="7"/>
  <c r="J65" i="7"/>
  <c r="N65" i="7" s="1"/>
  <c r="G10" i="7"/>
  <c r="G6" i="7"/>
  <c r="G9" i="7"/>
  <c r="H3" i="4"/>
  <c r="J10" i="4"/>
  <c r="N10" i="4" s="1"/>
  <c r="H11" i="4"/>
  <c r="J18" i="4"/>
  <c r="N18" i="4" s="1"/>
  <c r="H21" i="4"/>
  <c r="G23" i="4"/>
  <c r="J25" i="4"/>
  <c r="N25" i="4" s="1"/>
  <c r="I28" i="4"/>
  <c r="H31" i="4"/>
  <c r="J33" i="4"/>
  <c r="N33" i="4" s="1"/>
  <c r="I36" i="4"/>
  <c r="J41" i="4"/>
  <c r="N41" i="4" s="1"/>
  <c r="H47" i="4"/>
  <c r="J49" i="4"/>
  <c r="N49" i="4" s="1"/>
  <c r="I52" i="4"/>
  <c r="J57" i="4"/>
  <c r="N57" i="4" s="1"/>
  <c r="I60" i="4"/>
  <c r="H63" i="4"/>
  <c r="J65" i="4"/>
  <c r="N65" i="4" s="1"/>
  <c r="I68" i="4"/>
  <c r="H71" i="4"/>
  <c r="J73" i="4"/>
  <c r="N73" i="4" s="1"/>
  <c r="H79" i="4"/>
  <c r="J81" i="4"/>
  <c r="N81" i="4" s="1"/>
  <c r="I84" i="4"/>
  <c r="H87" i="4"/>
  <c r="J89" i="4"/>
  <c r="N89" i="4" s="1"/>
  <c r="G97" i="4"/>
  <c r="J99" i="4"/>
  <c r="N99" i="4" s="1"/>
  <c r="J101" i="4"/>
  <c r="N101" i="4" s="1"/>
  <c r="I102" i="4"/>
  <c r="C71" i="1"/>
  <c r="C74" i="1"/>
  <c r="C86" i="1"/>
  <c r="C91" i="1"/>
  <c r="C103" i="1"/>
  <c r="G4" i="5"/>
  <c r="F18" i="5"/>
  <c r="H18" i="5" s="1"/>
  <c r="J22" i="5"/>
  <c r="I22" i="5"/>
  <c r="J24" i="5"/>
  <c r="G24" i="5"/>
  <c r="J32" i="5"/>
  <c r="I32" i="5"/>
  <c r="J34" i="5"/>
  <c r="I34" i="5"/>
  <c r="AQ5" i="1"/>
  <c r="AM5" i="1"/>
  <c r="AQ9" i="1"/>
  <c r="AM9" i="1"/>
  <c r="AQ13" i="1"/>
  <c r="AM13" i="1"/>
  <c r="AQ17" i="1"/>
  <c r="AM17" i="1"/>
  <c r="AQ21" i="1"/>
  <c r="AM21" i="1"/>
  <c r="AQ25" i="1"/>
  <c r="AM25" i="1"/>
  <c r="AQ29" i="1"/>
  <c r="AM29" i="1"/>
  <c r="AS33" i="1"/>
  <c r="AO33" i="1"/>
  <c r="AR33" i="1"/>
  <c r="AN33" i="1"/>
  <c r="AQ33" i="1"/>
  <c r="AM33" i="1"/>
  <c r="AS37" i="1"/>
  <c r="AO37" i="1"/>
  <c r="AR37" i="1"/>
  <c r="AN37" i="1"/>
  <c r="AQ37" i="1"/>
  <c r="AM37" i="1"/>
  <c r="AS41" i="1"/>
  <c r="AO41" i="1"/>
  <c r="AR41" i="1"/>
  <c r="AN41" i="1"/>
  <c r="AQ41" i="1"/>
  <c r="AM41" i="1"/>
  <c r="AS45" i="1"/>
  <c r="AO45" i="1"/>
  <c r="AR45" i="1"/>
  <c r="AN45" i="1"/>
  <c r="AQ45" i="1"/>
  <c r="AM45" i="1"/>
  <c r="AS49" i="1"/>
  <c r="AO49" i="1"/>
  <c r="AR49" i="1"/>
  <c r="AN49" i="1"/>
  <c r="AQ49" i="1"/>
  <c r="AM49" i="1"/>
  <c r="AS53" i="1"/>
  <c r="AO53" i="1"/>
  <c r="AR53" i="1"/>
  <c r="AN53" i="1"/>
  <c r="AQ53" i="1"/>
  <c r="AM53" i="1"/>
  <c r="AS57" i="1"/>
  <c r="AO57" i="1"/>
  <c r="AR57" i="1"/>
  <c r="AN57" i="1"/>
  <c r="AQ57" i="1"/>
  <c r="AM57" i="1"/>
  <c r="AS61" i="1"/>
  <c r="AO61" i="1"/>
  <c r="AR61" i="1"/>
  <c r="AN61" i="1"/>
  <c r="AQ61" i="1"/>
  <c r="AM61" i="1"/>
  <c r="AS65" i="1"/>
  <c r="AO65" i="1"/>
  <c r="AR65" i="1"/>
  <c r="AN65" i="1"/>
  <c r="AQ65" i="1"/>
  <c r="AM65" i="1"/>
  <c r="AS69" i="1"/>
  <c r="AO69" i="1"/>
  <c r="AR69" i="1"/>
  <c r="AN69" i="1"/>
  <c r="AQ69" i="1"/>
  <c r="AM69" i="1"/>
  <c r="AS73" i="1"/>
  <c r="AO73" i="1"/>
  <c r="AR73" i="1"/>
  <c r="AN73" i="1"/>
  <c r="AQ73" i="1"/>
  <c r="AM73" i="1"/>
  <c r="AS77" i="1"/>
  <c r="AO77" i="1"/>
  <c r="AR77" i="1"/>
  <c r="AN77" i="1"/>
  <c r="AQ77" i="1"/>
  <c r="AM77" i="1"/>
  <c r="AS81" i="1"/>
  <c r="AO81" i="1"/>
  <c r="AR81" i="1"/>
  <c r="AN81" i="1"/>
  <c r="AQ81" i="1"/>
  <c r="AM81" i="1"/>
  <c r="AS85" i="1"/>
  <c r="AO85" i="1"/>
  <c r="AR85" i="1"/>
  <c r="AN85" i="1"/>
  <c r="AQ85" i="1"/>
  <c r="AM85" i="1"/>
  <c r="AS89" i="1"/>
  <c r="AO89" i="1"/>
  <c r="AR89" i="1"/>
  <c r="AN89" i="1"/>
  <c r="AQ89" i="1"/>
  <c r="AM89" i="1"/>
  <c r="AS93" i="1"/>
  <c r="AO93" i="1"/>
  <c r="AR93" i="1"/>
  <c r="AN93" i="1"/>
  <c r="AQ93" i="1"/>
  <c r="AM93" i="1"/>
  <c r="AT97" i="1"/>
  <c r="AP97" i="1"/>
  <c r="AO97" i="1"/>
  <c r="AS97" i="1"/>
  <c r="AN97" i="1"/>
  <c r="AR97" i="1"/>
  <c r="AM97" i="1"/>
  <c r="AT101" i="1"/>
  <c r="AP101" i="1"/>
  <c r="AO101" i="1"/>
  <c r="AS101" i="1"/>
  <c r="AN101" i="1"/>
  <c r="AR101" i="1"/>
  <c r="AM101" i="1"/>
  <c r="AO3" i="1"/>
  <c r="AT3" i="1"/>
  <c r="AO5" i="1"/>
  <c r="AT5" i="1"/>
  <c r="AO7" i="1"/>
  <c r="AT7" i="1"/>
  <c r="AO9" i="1"/>
  <c r="AT9" i="1"/>
  <c r="AO11" i="1"/>
  <c r="AT11" i="1"/>
  <c r="AO13" i="1"/>
  <c r="AT13" i="1"/>
  <c r="AO15" i="1"/>
  <c r="AT15" i="1"/>
  <c r="AO17" i="1"/>
  <c r="AT17" i="1"/>
  <c r="AO19" i="1"/>
  <c r="AT19" i="1"/>
  <c r="AO21" i="1"/>
  <c r="AT21" i="1"/>
  <c r="AO23" i="1"/>
  <c r="AT23" i="1"/>
  <c r="AO25" i="1"/>
  <c r="AT25" i="1"/>
  <c r="AO27" i="1"/>
  <c r="AT27" i="1"/>
  <c r="AO29" i="1"/>
  <c r="AT29" i="1"/>
  <c r="H85" i="7"/>
  <c r="G85" i="7"/>
  <c r="I85" i="7"/>
  <c r="J85" i="7"/>
  <c r="J6" i="4"/>
  <c r="N6" i="4" s="1"/>
  <c r="J14" i="4"/>
  <c r="N14" i="4" s="1"/>
  <c r="J55" i="4"/>
  <c r="N55" i="4" s="1"/>
  <c r="G18" i="7"/>
  <c r="G14" i="7"/>
  <c r="G13" i="7"/>
  <c r="G15" i="7"/>
  <c r="G59" i="7"/>
  <c r="G67" i="7"/>
  <c r="I60" i="7"/>
  <c r="I56" i="7"/>
  <c r="H5" i="4"/>
  <c r="J8" i="4"/>
  <c r="N8" i="4" s="1"/>
  <c r="H9" i="4"/>
  <c r="H13" i="4"/>
  <c r="J16" i="4"/>
  <c r="N16" i="4" s="1"/>
  <c r="H17" i="4"/>
  <c r="J27" i="4"/>
  <c r="N27" i="4" s="1"/>
  <c r="J35" i="4"/>
  <c r="N35" i="4" s="1"/>
  <c r="I38" i="4"/>
  <c r="J43" i="4"/>
  <c r="N43" i="4" s="1"/>
  <c r="I46" i="4"/>
  <c r="J51" i="4"/>
  <c r="N51" i="4" s="1"/>
  <c r="I54" i="4"/>
  <c r="J59" i="4"/>
  <c r="N59" i="4" s="1"/>
  <c r="I62" i="4"/>
  <c r="J67" i="4"/>
  <c r="N67" i="4" s="1"/>
  <c r="J75" i="4"/>
  <c r="N75" i="4" s="1"/>
  <c r="I78" i="4"/>
  <c r="J83" i="4"/>
  <c r="N83" i="4" s="1"/>
  <c r="G89" i="4"/>
  <c r="J91" i="4"/>
  <c r="N91" i="4" s="1"/>
  <c r="J93" i="4"/>
  <c r="N93" i="4" s="1"/>
  <c r="I94" i="4"/>
  <c r="I96" i="4"/>
  <c r="I4" i="5"/>
  <c r="J13" i="5"/>
  <c r="H13" i="5"/>
  <c r="AT2" i="1"/>
  <c r="AR2" i="1"/>
  <c r="AM2" i="1"/>
  <c r="AQ6" i="1"/>
  <c r="AM6" i="1"/>
  <c r="AQ10" i="1"/>
  <c r="AM10" i="1"/>
  <c r="AQ14" i="1"/>
  <c r="AM14" i="1"/>
  <c r="AQ18" i="1"/>
  <c r="AM18" i="1"/>
  <c r="AQ22" i="1"/>
  <c r="AM22" i="1"/>
  <c r="AQ26" i="1"/>
  <c r="AM26" i="1"/>
  <c r="AS30" i="1"/>
  <c r="AR30" i="1"/>
  <c r="AQ30" i="1"/>
  <c r="AM30" i="1"/>
  <c r="AS34" i="1"/>
  <c r="AO34" i="1"/>
  <c r="AR34" i="1"/>
  <c r="AN34" i="1"/>
  <c r="AQ34" i="1"/>
  <c r="AM34" i="1"/>
  <c r="AS38" i="1"/>
  <c r="AO38" i="1"/>
  <c r="AR38" i="1"/>
  <c r="AN38" i="1"/>
  <c r="AQ38" i="1"/>
  <c r="AM38" i="1"/>
  <c r="AS42" i="1"/>
  <c r="AO42" i="1"/>
  <c r="AR42" i="1"/>
  <c r="AN42" i="1"/>
  <c r="AQ42" i="1"/>
  <c r="AM42" i="1"/>
  <c r="AS46" i="1"/>
  <c r="AO46" i="1"/>
  <c r="AR46" i="1"/>
  <c r="AN46" i="1"/>
  <c r="AQ46" i="1"/>
  <c r="AM46" i="1"/>
  <c r="AS50" i="1"/>
  <c r="AO50" i="1"/>
  <c r="AR50" i="1"/>
  <c r="AN50" i="1"/>
  <c r="AQ50" i="1"/>
  <c r="AM50" i="1"/>
  <c r="AS54" i="1"/>
  <c r="AO54" i="1"/>
  <c r="AR54" i="1"/>
  <c r="AN54" i="1"/>
  <c r="AQ54" i="1"/>
  <c r="AM54" i="1"/>
  <c r="AS58" i="1"/>
  <c r="AO58" i="1"/>
  <c r="AR58" i="1"/>
  <c r="AN58" i="1"/>
  <c r="AQ58" i="1"/>
  <c r="AM58" i="1"/>
  <c r="AS62" i="1"/>
  <c r="AO62" i="1"/>
  <c r="AR62" i="1"/>
  <c r="AN62" i="1"/>
  <c r="AQ62" i="1"/>
  <c r="AM62" i="1"/>
  <c r="AS66" i="1"/>
  <c r="AO66" i="1"/>
  <c r="AR66" i="1"/>
  <c r="AN66" i="1"/>
  <c r="AQ66" i="1"/>
  <c r="AM66" i="1"/>
  <c r="AS70" i="1"/>
  <c r="AO70" i="1"/>
  <c r="AR70" i="1"/>
  <c r="AN70" i="1"/>
  <c r="AQ70" i="1"/>
  <c r="AM70" i="1"/>
  <c r="AS74" i="1"/>
  <c r="AO74" i="1"/>
  <c r="AR74" i="1"/>
  <c r="AN74" i="1"/>
  <c r="AQ74" i="1"/>
  <c r="AM74" i="1"/>
  <c r="AS78" i="1"/>
  <c r="AO78" i="1"/>
  <c r="AR78" i="1"/>
  <c r="AN78" i="1"/>
  <c r="AQ78" i="1"/>
  <c r="AM78" i="1"/>
  <c r="AS82" i="1"/>
  <c r="AO82" i="1"/>
  <c r="AR82" i="1"/>
  <c r="AN82" i="1"/>
  <c r="AQ82" i="1"/>
  <c r="AM82" i="1"/>
  <c r="AS86" i="1"/>
  <c r="AO86" i="1"/>
  <c r="AR86" i="1"/>
  <c r="AN86" i="1"/>
  <c r="AQ86" i="1"/>
  <c r="AM86" i="1"/>
  <c r="AS90" i="1"/>
  <c r="AO90" i="1"/>
  <c r="AR90" i="1"/>
  <c r="AN90" i="1"/>
  <c r="AQ90" i="1"/>
  <c r="AM90" i="1"/>
  <c r="AS94" i="1"/>
  <c r="AO94" i="1"/>
  <c r="AR94" i="1"/>
  <c r="AN94" i="1"/>
  <c r="AQ94" i="1"/>
  <c r="AM94" i="1"/>
  <c r="AT98" i="1"/>
  <c r="AP98" i="1"/>
  <c r="AR98" i="1"/>
  <c r="AM98" i="1"/>
  <c r="AQ98" i="1"/>
  <c r="AO98" i="1"/>
  <c r="AT102" i="1"/>
  <c r="AP102" i="1"/>
  <c r="AR102" i="1"/>
  <c r="AM102" i="1"/>
  <c r="AQ102" i="1"/>
  <c r="AO102" i="1"/>
  <c r="AN6" i="1"/>
  <c r="AS6" i="1"/>
  <c r="AN10" i="1"/>
  <c r="AS10" i="1"/>
  <c r="AN14" i="1"/>
  <c r="AS14" i="1"/>
  <c r="AN18" i="1"/>
  <c r="AS18" i="1"/>
  <c r="AN22" i="1"/>
  <c r="AS22" i="1"/>
  <c r="AN26" i="1"/>
  <c r="AS26" i="1"/>
  <c r="AN30" i="1"/>
  <c r="G3" i="7"/>
  <c r="J39" i="4"/>
  <c r="N39" i="4" s="1"/>
  <c r="G103" i="7"/>
  <c r="G71" i="7"/>
  <c r="G91" i="7"/>
  <c r="G95" i="7"/>
  <c r="G99" i="7"/>
  <c r="G83" i="7"/>
  <c r="I92" i="7"/>
  <c r="I96" i="7"/>
  <c r="I100" i="7"/>
  <c r="I72" i="7"/>
  <c r="I88" i="7"/>
  <c r="J101" i="7"/>
  <c r="J77" i="7"/>
  <c r="N77" i="7" s="1"/>
  <c r="J2" i="4"/>
  <c r="N2" i="4" s="1"/>
  <c r="H7" i="4"/>
  <c r="G8" i="4"/>
  <c r="I9" i="4"/>
  <c r="H15" i="4"/>
  <c r="G16" i="4"/>
  <c r="I17" i="4"/>
  <c r="I24" i="4"/>
  <c r="H27" i="4"/>
  <c r="J29" i="4"/>
  <c r="N29" i="4" s="1"/>
  <c r="H35" i="4"/>
  <c r="J37" i="4"/>
  <c r="N37" i="4" s="1"/>
  <c r="H43" i="4"/>
  <c r="J45" i="4"/>
  <c r="N45" i="4" s="1"/>
  <c r="I48" i="4"/>
  <c r="H51" i="4"/>
  <c r="J53" i="4"/>
  <c r="N53" i="4" s="1"/>
  <c r="I56" i="4"/>
  <c r="H59" i="4"/>
  <c r="J61" i="4"/>
  <c r="N61" i="4" s="1"/>
  <c r="I64" i="4"/>
  <c r="H67" i="4"/>
  <c r="J69" i="4"/>
  <c r="N69" i="4" s="1"/>
  <c r="I72" i="4"/>
  <c r="H75" i="4"/>
  <c r="J77" i="4"/>
  <c r="N77" i="4" s="1"/>
  <c r="I80" i="4"/>
  <c r="H83" i="4"/>
  <c r="J85" i="4"/>
  <c r="N85" i="4" s="1"/>
  <c r="I88" i="4"/>
  <c r="G93" i="4"/>
  <c r="I98" i="4"/>
  <c r="I100" i="4"/>
  <c r="J103" i="4"/>
  <c r="N103" i="4" s="1"/>
  <c r="H10" i="5"/>
  <c r="I10" i="5"/>
  <c r="G13" i="5"/>
  <c r="AO2" i="1"/>
  <c r="AQ3" i="1"/>
  <c r="AM3" i="1"/>
  <c r="AQ7" i="1"/>
  <c r="AM7" i="1"/>
  <c r="AQ11" i="1"/>
  <c r="AM11" i="1"/>
  <c r="AQ15" i="1"/>
  <c r="AM15" i="1"/>
  <c r="AQ19" i="1"/>
  <c r="AM19" i="1"/>
  <c r="AQ23" i="1"/>
  <c r="AM23" i="1"/>
  <c r="AQ27" i="1"/>
  <c r="AM27" i="1"/>
  <c r="AS31" i="1"/>
  <c r="AO31" i="1"/>
  <c r="AR31" i="1"/>
  <c r="AN31" i="1"/>
  <c r="AQ31" i="1"/>
  <c r="AM31" i="1"/>
  <c r="AS35" i="1"/>
  <c r="AO35" i="1"/>
  <c r="AR35" i="1"/>
  <c r="AN35" i="1"/>
  <c r="AQ35" i="1"/>
  <c r="AM35" i="1"/>
  <c r="AS39" i="1"/>
  <c r="AO39" i="1"/>
  <c r="AR39" i="1"/>
  <c r="AN39" i="1"/>
  <c r="AQ39" i="1"/>
  <c r="AM39" i="1"/>
  <c r="AS43" i="1"/>
  <c r="AO43" i="1"/>
  <c r="AR43" i="1"/>
  <c r="AN43" i="1"/>
  <c r="AQ43" i="1"/>
  <c r="AM43" i="1"/>
  <c r="AS47" i="1"/>
  <c r="AO47" i="1"/>
  <c r="AR47" i="1"/>
  <c r="AN47" i="1"/>
  <c r="AQ47" i="1"/>
  <c r="AM47" i="1"/>
  <c r="AS51" i="1"/>
  <c r="AO51" i="1"/>
  <c r="AR51" i="1"/>
  <c r="AN51" i="1"/>
  <c r="AQ51" i="1"/>
  <c r="AM51" i="1"/>
  <c r="AS55" i="1"/>
  <c r="AO55" i="1"/>
  <c r="AR55" i="1"/>
  <c r="AN55" i="1"/>
  <c r="AQ55" i="1"/>
  <c r="AM55" i="1"/>
  <c r="AS59" i="1"/>
  <c r="AO59" i="1"/>
  <c r="AR59" i="1"/>
  <c r="AN59" i="1"/>
  <c r="AQ59" i="1"/>
  <c r="AM59" i="1"/>
  <c r="AS63" i="1"/>
  <c r="AO63" i="1"/>
  <c r="AR63" i="1"/>
  <c r="AN63" i="1"/>
  <c r="AQ63" i="1"/>
  <c r="AM63" i="1"/>
  <c r="AS67" i="1"/>
  <c r="AO67" i="1"/>
  <c r="AR67" i="1"/>
  <c r="AN67" i="1"/>
  <c r="AQ67" i="1"/>
  <c r="AM67" i="1"/>
  <c r="AS71" i="1"/>
  <c r="AO71" i="1"/>
  <c r="AR71" i="1"/>
  <c r="AN71" i="1"/>
  <c r="AQ71" i="1"/>
  <c r="AM71" i="1"/>
  <c r="AS75" i="1"/>
  <c r="AO75" i="1"/>
  <c r="AR75" i="1"/>
  <c r="AN75" i="1"/>
  <c r="AQ75" i="1"/>
  <c r="AM75" i="1"/>
  <c r="AS79" i="1"/>
  <c r="AO79" i="1"/>
  <c r="AR79" i="1"/>
  <c r="AN79" i="1"/>
  <c r="AQ79" i="1"/>
  <c r="AM79" i="1"/>
  <c r="AS83" i="1"/>
  <c r="AO83" i="1"/>
  <c r="AR83" i="1"/>
  <c r="AN83" i="1"/>
  <c r="AQ83" i="1"/>
  <c r="AM83" i="1"/>
  <c r="AS87" i="1"/>
  <c r="AO87" i="1"/>
  <c r="AR87" i="1"/>
  <c r="AN87" i="1"/>
  <c r="AQ87" i="1"/>
  <c r="AM87" i="1"/>
  <c r="AS91" i="1"/>
  <c r="AO91" i="1"/>
  <c r="AR91" i="1"/>
  <c r="AN91" i="1"/>
  <c r="AQ91" i="1"/>
  <c r="AM91" i="1"/>
  <c r="AS95" i="1"/>
  <c r="AO95" i="1"/>
  <c r="AR95" i="1"/>
  <c r="AN95" i="1"/>
  <c r="AQ95" i="1"/>
  <c r="AM95" i="1"/>
  <c r="AT99" i="1"/>
  <c r="AP99" i="1"/>
  <c r="AO99" i="1"/>
  <c r="AS99" i="1"/>
  <c r="AN99" i="1"/>
  <c r="AR99" i="1"/>
  <c r="AM99" i="1"/>
  <c r="AT103" i="1"/>
  <c r="AP103" i="1"/>
  <c r="AO103" i="1"/>
  <c r="AS103" i="1"/>
  <c r="AN103" i="1"/>
  <c r="AR103" i="1"/>
  <c r="AM103" i="1"/>
  <c r="AR3" i="1"/>
  <c r="AO6" i="1"/>
  <c r="AT6" i="1"/>
  <c r="AR7" i="1"/>
  <c r="AO10" i="1"/>
  <c r="AT10" i="1"/>
  <c r="AR11" i="1"/>
  <c r="AO14" i="1"/>
  <c r="AT14" i="1"/>
  <c r="AR15" i="1"/>
  <c r="AO18" i="1"/>
  <c r="AT18" i="1"/>
  <c r="AR19" i="1"/>
  <c r="AO22" i="1"/>
  <c r="AT22" i="1"/>
  <c r="AR23" i="1"/>
  <c r="AO26" i="1"/>
  <c r="AT26" i="1"/>
  <c r="AR27" i="1"/>
  <c r="AO30" i="1"/>
  <c r="AT31" i="1"/>
  <c r="AT35" i="1"/>
  <c r="AT39" i="1"/>
  <c r="AT43" i="1"/>
  <c r="AT47" i="1"/>
  <c r="AT51" i="1"/>
  <c r="AT55" i="1"/>
  <c r="AT59" i="1"/>
  <c r="AT63" i="1"/>
  <c r="AT67" i="1"/>
  <c r="AT71" i="1"/>
  <c r="AT75" i="1"/>
  <c r="AT79" i="1"/>
  <c r="AT83" i="1"/>
  <c r="AT87" i="1"/>
  <c r="AT91" i="1"/>
  <c r="AT95" i="1"/>
  <c r="AN98" i="1"/>
  <c r="N11" i="7"/>
  <c r="I11" i="7"/>
  <c r="H11" i="7"/>
  <c r="J11" i="7"/>
  <c r="G11" i="7"/>
  <c r="AT100" i="1"/>
  <c r="AP100" i="1"/>
  <c r="AM4" i="1"/>
  <c r="AM8" i="1"/>
  <c r="AM12" i="1"/>
  <c r="AM16" i="1"/>
  <c r="AM20" i="1"/>
  <c r="AM24" i="1"/>
  <c r="AM28" i="1"/>
  <c r="AM32" i="1"/>
  <c r="AM36" i="1"/>
  <c r="AM40" i="1"/>
  <c r="AM44" i="1"/>
  <c r="AM48" i="1"/>
  <c r="AM52" i="1"/>
  <c r="AM56" i="1"/>
  <c r="AM60" i="1"/>
  <c r="AM64" i="1"/>
  <c r="AM68" i="1"/>
  <c r="AM72" i="1"/>
  <c r="AM76" i="1"/>
  <c r="AM80" i="1"/>
  <c r="AM84" i="1"/>
  <c r="AM88" i="1"/>
  <c r="AM92" i="1"/>
  <c r="AM96" i="1"/>
  <c r="AO100" i="1"/>
  <c r="H23" i="7"/>
  <c r="J23" i="7"/>
  <c r="N23" i="7" s="1"/>
  <c r="I23" i="7"/>
  <c r="G23" i="7"/>
  <c r="H43" i="7"/>
  <c r="J43" i="7"/>
  <c r="N43" i="7" s="1"/>
  <c r="I43" i="7"/>
  <c r="G43" i="7"/>
  <c r="H45" i="7"/>
  <c r="G45" i="7"/>
  <c r="I45" i="7"/>
  <c r="J45" i="7"/>
  <c r="N45" i="7" s="1"/>
  <c r="N52" i="7"/>
  <c r="H52" i="7"/>
  <c r="J52" i="7"/>
  <c r="G52" i="7"/>
  <c r="I52" i="7"/>
  <c r="H58" i="7"/>
  <c r="I58" i="7"/>
  <c r="G58" i="7"/>
  <c r="J58" i="7"/>
  <c r="N58" i="7" s="1"/>
  <c r="H80" i="7"/>
  <c r="J80" i="7"/>
  <c r="G80" i="7"/>
  <c r="I80" i="7"/>
  <c r="J89" i="7"/>
  <c r="N89" i="7" s="1"/>
  <c r="H20" i="7"/>
  <c r="J20" i="7"/>
  <c r="N20" i="7" s="1"/>
  <c r="G20" i="7"/>
  <c r="I20" i="7"/>
  <c r="H33" i="7"/>
  <c r="G33" i="7"/>
  <c r="I33" i="7"/>
  <c r="J33" i="7"/>
  <c r="N33" i="7" s="1"/>
  <c r="H49" i="7"/>
  <c r="G49" i="7"/>
  <c r="I49" i="7"/>
  <c r="J49" i="7"/>
  <c r="N49" i="7" s="1"/>
  <c r="H55" i="7"/>
  <c r="J55" i="7"/>
  <c r="N55" i="7" s="1"/>
  <c r="I55" i="7"/>
  <c r="G55" i="7"/>
  <c r="H93" i="7"/>
  <c r="G93" i="7"/>
  <c r="I93" i="7"/>
  <c r="J93" i="7"/>
  <c r="N93" i="7" s="1"/>
  <c r="I2" i="7"/>
  <c r="H2" i="7"/>
  <c r="J2" i="7"/>
  <c r="N2" i="7" s="1"/>
  <c r="G2" i="7"/>
  <c r="N5" i="7"/>
  <c r="I5" i="7"/>
  <c r="H5" i="7"/>
  <c r="J5" i="7"/>
  <c r="G5" i="7"/>
  <c r="G7" i="7"/>
  <c r="N17" i="7"/>
  <c r="I17" i="7"/>
  <c r="H17" i="7"/>
  <c r="J17" i="7"/>
  <c r="G17" i="7"/>
  <c r="I24" i="7"/>
  <c r="N27" i="7"/>
  <c r="H27" i="7"/>
  <c r="J27" i="7"/>
  <c r="I27" i="7"/>
  <c r="G27" i="7"/>
  <c r="N39" i="7"/>
  <c r="H39" i="7"/>
  <c r="J39" i="7"/>
  <c r="I39" i="7"/>
  <c r="G39" i="7"/>
  <c r="H46" i="7"/>
  <c r="I46" i="7"/>
  <c r="G46" i="7"/>
  <c r="J46" i="7"/>
  <c r="N46" i="7" s="1"/>
  <c r="H51" i="7"/>
  <c r="J51" i="7"/>
  <c r="N51" i="7" s="1"/>
  <c r="I51" i="7"/>
  <c r="G51" i="7"/>
  <c r="I68" i="7"/>
  <c r="H70" i="7"/>
  <c r="I70" i="7"/>
  <c r="G70" i="7"/>
  <c r="J70" i="7"/>
  <c r="N70" i="7" s="1"/>
  <c r="I4" i="7"/>
  <c r="H4" i="7"/>
  <c r="J4" i="7"/>
  <c r="N4" i="7" s="1"/>
  <c r="G4" i="7"/>
  <c r="I8" i="7"/>
  <c r="H8" i="7"/>
  <c r="J8" i="7"/>
  <c r="N8" i="7" s="1"/>
  <c r="G8" i="7"/>
  <c r="I12" i="7"/>
  <c r="H12" i="7"/>
  <c r="J12" i="7"/>
  <c r="G12" i="7"/>
  <c r="H25" i="7"/>
  <c r="G25" i="7"/>
  <c r="I25" i="7"/>
  <c r="J25" i="7"/>
  <c r="N25" i="7" s="1"/>
  <c r="H26" i="7"/>
  <c r="I26" i="7"/>
  <c r="G26" i="7"/>
  <c r="J26" i="7"/>
  <c r="H28" i="7"/>
  <c r="J28" i="7"/>
  <c r="N28" i="7" s="1"/>
  <c r="G28" i="7"/>
  <c r="I28" i="7"/>
  <c r="H41" i="7"/>
  <c r="G41" i="7"/>
  <c r="I41" i="7"/>
  <c r="J41" i="7"/>
  <c r="N41" i="7" s="1"/>
  <c r="H42" i="7"/>
  <c r="I42" i="7"/>
  <c r="G42" i="7"/>
  <c r="J42" i="7"/>
  <c r="H44" i="7"/>
  <c r="J44" i="7"/>
  <c r="N44" i="7" s="1"/>
  <c r="G44" i="7"/>
  <c r="I44" i="7"/>
  <c r="H57" i="7"/>
  <c r="G57" i="7"/>
  <c r="I57" i="7"/>
  <c r="J57" i="7"/>
  <c r="N57" i="7" s="1"/>
  <c r="G100" i="7"/>
  <c r="H102" i="7"/>
  <c r="I102" i="7"/>
  <c r="G102" i="7"/>
  <c r="J102" i="7"/>
  <c r="I7" i="7"/>
  <c r="H7" i="7"/>
  <c r="J7" i="7"/>
  <c r="N7" i="7" s="1"/>
  <c r="I16" i="7"/>
  <c r="H16" i="7"/>
  <c r="J16" i="7"/>
  <c r="G16" i="7"/>
  <c r="H19" i="7"/>
  <c r="J19" i="7"/>
  <c r="N19" i="7" s="1"/>
  <c r="I19" i="7"/>
  <c r="H22" i="7"/>
  <c r="I22" i="7"/>
  <c r="G22" i="7"/>
  <c r="J22" i="7"/>
  <c r="N22" i="7" s="1"/>
  <c r="H24" i="7"/>
  <c r="J24" i="7"/>
  <c r="N24" i="7" s="1"/>
  <c r="G24" i="7"/>
  <c r="H32" i="7"/>
  <c r="J32" i="7"/>
  <c r="N32" i="7" s="1"/>
  <c r="G32" i="7"/>
  <c r="I32" i="7"/>
  <c r="N35" i="7"/>
  <c r="H35" i="7"/>
  <c r="J35" i="7"/>
  <c r="I35" i="7"/>
  <c r="H38" i="7"/>
  <c r="I38" i="7"/>
  <c r="G38" i="7"/>
  <c r="J38" i="7"/>
  <c r="H40" i="7"/>
  <c r="J40" i="7"/>
  <c r="N40" i="7" s="1"/>
  <c r="G40" i="7"/>
  <c r="H47" i="7"/>
  <c r="J47" i="7"/>
  <c r="I47" i="7"/>
  <c r="G47" i="7"/>
  <c r="H50" i="7"/>
  <c r="I50" i="7"/>
  <c r="G50" i="7"/>
  <c r="J50" i="7"/>
  <c r="N50" i="7" s="1"/>
  <c r="H53" i="7"/>
  <c r="G53" i="7"/>
  <c r="I53" i="7"/>
  <c r="J53" i="7"/>
  <c r="N53" i="7" s="1"/>
  <c r="H54" i="7"/>
  <c r="I54" i="7"/>
  <c r="G54" i="7"/>
  <c r="J54" i="7"/>
  <c r="N54" i="7" s="1"/>
  <c r="N56" i="7"/>
  <c r="H56" i="7"/>
  <c r="J56" i="7"/>
  <c r="G56" i="7"/>
  <c r="H64" i="7"/>
  <c r="J64" i="7"/>
  <c r="G64" i="7"/>
  <c r="I64" i="7"/>
  <c r="H69" i="7"/>
  <c r="G69" i="7"/>
  <c r="I69" i="7"/>
  <c r="J69" i="7"/>
  <c r="N69" i="7" s="1"/>
  <c r="G79" i="7"/>
  <c r="N3" i="7"/>
  <c r="I3" i="7"/>
  <c r="H3" i="7"/>
  <c r="J3" i="7"/>
  <c r="I6" i="7"/>
  <c r="H6" i="7"/>
  <c r="J6" i="7"/>
  <c r="I9" i="7"/>
  <c r="H9" i="7"/>
  <c r="J9" i="7"/>
  <c r="N9" i="7" s="1"/>
  <c r="I10" i="7"/>
  <c r="H10" i="7"/>
  <c r="J10" i="7"/>
  <c r="N13" i="7"/>
  <c r="I13" i="7"/>
  <c r="H13" i="7"/>
  <c r="J13" i="7"/>
  <c r="I14" i="7"/>
  <c r="H14" i="7"/>
  <c r="J14" i="7"/>
  <c r="N14" i="7" s="1"/>
  <c r="I15" i="7"/>
  <c r="H15" i="7"/>
  <c r="J15" i="7"/>
  <c r="N15" i="7" s="1"/>
  <c r="I18" i="7"/>
  <c r="H18" i="7"/>
  <c r="J18" i="7"/>
  <c r="N18" i="7" s="1"/>
  <c r="N29" i="7"/>
  <c r="H29" i="7"/>
  <c r="G29" i="7"/>
  <c r="I29" i="7"/>
  <c r="H30" i="7"/>
  <c r="I30" i="7"/>
  <c r="G30" i="7"/>
  <c r="J30" i="7"/>
  <c r="N30" i="7" s="1"/>
  <c r="H31" i="7"/>
  <c r="J31" i="7"/>
  <c r="N31" i="7" s="1"/>
  <c r="I31" i="7"/>
  <c r="H36" i="7"/>
  <c r="J36" i="7"/>
  <c r="N36" i="7" s="1"/>
  <c r="G36" i="7"/>
  <c r="N37" i="7"/>
  <c r="H37" i="7"/>
  <c r="G37" i="7"/>
  <c r="I37" i="7"/>
  <c r="H48" i="7"/>
  <c r="J48" i="7"/>
  <c r="G48" i="7"/>
  <c r="H59" i="7"/>
  <c r="J59" i="7"/>
  <c r="N59" i="7" s="1"/>
  <c r="I59" i="7"/>
  <c r="H60" i="7"/>
  <c r="J60" i="7"/>
  <c r="N60" i="7" s="1"/>
  <c r="G60" i="7"/>
  <c r="H62" i="7"/>
  <c r="I62" i="7"/>
  <c r="G62" i="7"/>
  <c r="J62" i="7"/>
  <c r="N62" i="7" s="1"/>
  <c r="H71" i="7"/>
  <c r="J71" i="7"/>
  <c r="N71" i="7" s="1"/>
  <c r="I71" i="7"/>
  <c r="H73" i="7"/>
  <c r="G73" i="7"/>
  <c r="I73" i="7"/>
  <c r="H77" i="7"/>
  <c r="G77" i="7"/>
  <c r="I77" i="7"/>
  <c r="H78" i="7"/>
  <c r="I78" i="7"/>
  <c r="G78" i="7"/>
  <c r="J78" i="7"/>
  <c r="N78" i="7" s="1"/>
  <c r="H84" i="7"/>
  <c r="J84" i="7"/>
  <c r="N84" i="7" s="1"/>
  <c r="G84" i="7"/>
  <c r="H91" i="7"/>
  <c r="J91" i="7"/>
  <c r="N91" i="7" s="1"/>
  <c r="I91" i="7"/>
  <c r="H92" i="7"/>
  <c r="J92" i="7"/>
  <c r="N92" i="7" s="1"/>
  <c r="G92" i="7"/>
  <c r="H96" i="7"/>
  <c r="J96" i="7"/>
  <c r="G96" i="7"/>
  <c r="G31" i="7"/>
  <c r="I36" i="7"/>
  <c r="J73" i="7"/>
  <c r="I84" i="7"/>
  <c r="H66" i="7"/>
  <c r="I66" i="7"/>
  <c r="G66" i="7"/>
  <c r="J66" i="7"/>
  <c r="N66" i="7" s="1"/>
  <c r="H67" i="7"/>
  <c r="J67" i="7"/>
  <c r="N67" i="7" s="1"/>
  <c r="I67" i="7"/>
  <c r="H68" i="7"/>
  <c r="J68" i="7"/>
  <c r="G68" i="7"/>
  <c r="H72" i="7"/>
  <c r="J72" i="7"/>
  <c r="N72" i="7" s="1"/>
  <c r="G72" i="7"/>
  <c r="H75" i="7"/>
  <c r="J75" i="7"/>
  <c r="N75" i="7" s="1"/>
  <c r="I75" i="7"/>
  <c r="H76" i="7"/>
  <c r="J76" i="7"/>
  <c r="G76" i="7"/>
  <c r="H79" i="7"/>
  <c r="J79" i="7"/>
  <c r="N79" i="7" s="1"/>
  <c r="I79" i="7"/>
  <c r="H83" i="7"/>
  <c r="J83" i="7"/>
  <c r="I83" i="7"/>
  <c r="H86" i="7"/>
  <c r="I86" i="7"/>
  <c r="G86" i="7"/>
  <c r="J86" i="7"/>
  <c r="N86" i="7" s="1"/>
  <c r="H88" i="7"/>
  <c r="J88" i="7"/>
  <c r="N88" i="7" s="1"/>
  <c r="G88" i="7"/>
  <c r="H89" i="7"/>
  <c r="G89" i="7"/>
  <c r="I89" i="7"/>
  <c r="H90" i="7"/>
  <c r="I90" i="7"/>
  <c r="G90" i="7"/>
  <c r="J90" i="7"/>
  <c r="N90" i="7" s="1"/>
  <c r="I95" i="7"/>
  <c r="I99" i="7"/>
  <c r="I101" i="7"/>
  <c r="I103" i="7"/>
  <c r="G75" i="7"/>
  <c r="H74" i="7"/>
  <c r="I74" i="7"/>
  <c r="G74" i="7"/>
  <c r="J74" i="7"/>
  <c r="N74" i="7" s="1"/>
  <c r="H81" i="7"/>
  <c r="G81" i="7"/>
  <c r="I81" i="7"/>
  <c r="H82" i="7"/>
  <c r="I82" i="7"/>
  <c r="G82" i="7"/>
  <c r="J82" i="7"/>
  <c r="N82" i="7" s="1"/>
  <c r="H87" i="7"/>
  <c r="J87" i="7"/>
  <c r="N87" i="7" s="1"/>
  <c r="I87" i="7"/>
  <c r="H94" i="7"/>
  <c r="I94" i="7"/>
  <c r="G94" i="7"/>
  <c r="J94" i="7"/>
  <c r="N94" i="7" s="1"/>
  <c r="N97" i="7"/>
  <c r="H97" i="7"/>
  <c r="G97" i="7"/>
  <c r="I97" i="7"/>
  <c r="I76" i="7"/>
  <c r="J81" i="7"/>
  <c r="N81" i="7" s="1"/>
  <c r="G87" i="7"/>
  <c r="J97" i="7"/>
  <c r="H98" i="7"/>
  <c r="J98" i="7"/>
  <c r="N98" i="7" s="1"/>
  <c r="H100" i="7"/>
  <c r="N101" i="7"/>
  <c r="H101" i="7"/>
  <c r="G98" i="7"/>
  <c r="J100" i="7"/>
  <c r="N100" i="7" s="1"/>
  <c r="H95" i="7"/>
  <c r="N99" i="7"/>
  <c r="H99" i="7"/>
  <c r="H103" i="7"/>
  <c r="J95" i="7"/>
  <c r="N95" i="7" s="1"/>
  <c r="I98" i="7"/>
  <c r="J99" i="7"/>
  <c r="G101" i="7"/>
  <c r="J103" i="7"/>
  <c r="N103" i="7" s="1"/>
  <c r="N6" i="7"/>
  <c r="N12" i="7"/>
  <c r="N16" i="7"/>
  <c r="N10" i="7"/>
  <c r="N26" i="7"/>
  <c r="N64" i="7"/>
  <c r="N38" i="7"/>
  <c r="N48" i="7"/>
  <c r="N73" i="7"/>
  <c r="N42" i="7"/>
  <c r="N47" i="7"/>
  <c r="N63" i="7"/>
  <c r="N68" i="7"/>
  <c r="N85" i="7"/>
  <c r="N83" i="7"/>
  <c r="N76" i="7"/>
  <c r="N80" i="7"/>
  <c r="N96" i="7"/>
  <c r="N102" i="7"/>
  <c r="C72" i="1"/>
  <c r="C88" i="1"/>
  <c r="C69" i="1"/>
  <c r="C73" i="1"/>
  <c r="C77" i="1"/>
  <c r="C81" i="1"/>
  <c r="C85" i="1"/>
  <c r="C89" i="1"/>
  <c r="C93" i="1"/>
  <c r="C97" i="1"/>
  <c r="C101" i="1"/>
  <c r="C80" i="1"/>
  <c r="C96" i="1"/>
  <c r="AP2" i="1"/>
  <c r="G18" i="5"/>
  <c r="I18" i="5"/>
  <c r="J5" i="5"/>
  <c r="H7" i="5"/>
  <c r="J9" i="5"/>
  <c r="H11" i="5"/>
  <c r="F17" i="5"/>
  <c r="J23" i="5"/>
  <c r="H27" i="5"/>
  <c r="J29" i="5"/>
  <c r="H33" i="5"/>
  <c r="G5" i="5"/>
  <c r="J6" i="5"/>
  <c r="I7" i="5"/>
  <c r="G9" i="5"/>
  <c r="J10" i="5"/>
  <c r="I11" i="5"/>
  <c r="H22" i="5"/>
  <c r="G23" i="5"/>
  <c r="I27" i="5"/>
  <c r="H28" i="5"/>
  <c r="G29" i="5"/>
  <c r="I33" i="5"/>
  <c r="H34" i="5"/>
  <c r="J7" i="5"/>
  <c r="J11" i="5"/>
  <c r="F19" i="5"/>
  <c r="J27" i="5"/>
  <c r="J33" i="5"/>
  <c r="I2" i="4"/>
  <c r="G4" i="4"/>
  <c r="I5" i="4"/>
  <c r="H6" i="4"/>
  <c r="G12" i="4"/>
  <c r="I13" i="4"/>
  <c r="H14" i="4"/>
  <c r="H20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7" i="4"/>
  <c r="H4" i="4"/>
  <c r="H12" i="4"/>
  <c r="G18" i="4"/>
  <c r="J19" i="4"/>
  <c r="N19" i="4" s="1"/>
  <c r="I20" i="4"/>
  <c r="G21" i="4"/>
  <c r="G27" i="4"/>
  <c r="G31" i="4"/>
  <c r="G35" i="4"/>
  <c r="G39" i="4"/>
  <c r="G43" i="4"/>
  <c r="G47" i="4"/>
  <c r="G51" i="4"/>
  <c r="G55" i="4"/>
  <c r="G59" i="4"/>
  <c r="G63" i="4"/>
  <c r="G67" i="4"/>
  <c r="G71" i="4"/>
  <c r="G75" i="4"/>
  <c r="G79" i="4"/>
  <c r="G83" i="4"/>
  <c r="G87" i="4"/>
  <c r="G91" i="4"/>
  <c r="G95" i="4"/>
  <c r="G99" i="4"/>
  <c r="G103" i="4"/>
  <c r="J20" i="4"/>
  <c r="N20" i="4" s="1"/>
  <c r="H91" i="4"/>
  <c r="H95" i="4"/>
  <c r="H99" i="4"/>
  <c r="H103" i="4"/>
  <c r="J3" i="4"/>
  <c r="N3" i="4" s="1"/>
  <c r="J5" i="4"/>
  <c r="N5" i="4" s="1"/>
  <c r="J7" i="4"/>
  <c r="N7" i="4" s="1"/>
  <c r="J11" i="4"/>
  <c r="N11" i="4" s="1"/>
  <c r="J13" i="4"/>
  <c r="N13" i="4" s="1"/>
  <c r="J15" i="4"/>
  <c r="N15" i="4" s="1"/>
  <c r="H26" i="4"/>
  <c r="G26" i="4"/>
  <c r="H30" i="4"/>
  <c r="G30" i="4"/>
  <c r="H32" i="4"/>
  <c r="G32" i="4"/>
  <c r="H34" i="4"/>
  <c r="G34" i="4"/>
  <c r="H40" i="4"/>
  <c r="G40" i="4"/>
  <c r="H44" i="4"/>
  <c r="G44" i="4"/>
  <c r="H66" i="4"/>
  <c r="G66" i="4"/>
  <c r="H70" i="4"/>
  <c r="G70" i="4"/>
  <c r="H74" i="4"/>
  <c r="G74" i="4"/>
  <c r="H76" i="4"/>
  <c r="G76" i="4"/>
  <c r="H82" i="4"/>
  <c r="G82" i="4"/>
  <c r="H86" i="4"/>
  <c r="G86" i="4"/>
  <c r="H92" i="4"/>
  <c r="G92" i="4"/>
  <c r="G3" i="4"/>
  <c r="I4" i="4"/>
  <c r="G5" i="4"/>
  <c r="I6" i="4"/>
  <c r="G7" i="4"/>
  <c r="I8" i="4"/>
  <c r="G9" i="4"/>
  <c r="I10" i="4"/>
  <c r="G11" i="4"/>
  <c r="I12" i="4"/>
  <c r="G13" i="4"/>
  <c r="I14" i="4"/>
  <c r="G15" i="4"/>
  <c r="I16" i="4"/>
  <c r="G17" i="4"/>
  <c r="I18" i="4"/>
  <c r="Q18" i="4" s="1"/>
  <c r="G19" i="4"/>
  <c r="J21" i="4"/>
  <c r="N21" i="4" s="1"/>
  <c r="I22" i="4"/>
  <c r="I26" i="4"/>
  <c r="I30" i="4"/>
  <c r="I32" i="4"/>
  <c r="I34" i="4"/>
  <c r="I40" i="4"/>
  <c r="I44" i="4"/>
  <c r="I66" i="4"/>
  <c r="I70" i="4"/>
  <c r="I74" i="4"/>
  <c r="I76" i="4"/>
  <c r="I82" i="4"/>
  <c r="I86" i="4"/>
  <c r="I92" i="4"/>
  <c r="J9" i="4"/>
  <c r="N9" i="4" s="1"/>
  <c r="J17" i="4"/>
  <c r="N17" i="4" s="1"/>
  <c r="H22" i="4"/>
  <c r="J23" i="4"/>
  <c r="N23" i="4" s="1"/>
  <c r="I23" i="4"/>
  <c r="H24" i="4"/>
  <c r="G24" i="4"/>
  <c r="H28" i="4"/>
  <c r="G28" i="4"/>
  <c r="H36" i="4"/>
  <c r="G36" i="4"/>
  <c r="H38" i="4"/>
  <c r="G38" i="4"/>
  <c r="H42" i="4"/>
  <c r="G42" i="4"/>
  <c r="H46" i="4"/>
  <c r="G46" i="4"/>
  <c r="H48" i="4"/>
  <c r="G48" i="4"/>
  <c r="H50" i="4"/>
  <c r="G50" i="4"/>
  <c r="H52" i="4"/>
  <c r="G52" i="4"/>
  <c r="H54" i="4"/>
  <c r="G54" i="4"/>
  <c r="H56" i="4"/>
  <c r="G56" i="4"/>
  <c r="H58" i="4"/>
  <c r="G58" i="4"/>
  <c r="H60" i="4"/>
  <c r="G60" i="4"/>
  <c r="H62" i="4"/>
  <c r="G62" i="4"/>
  <c r="H64" i="4"/>
  <c r="G64" i="4"/>
  <c r="H68" i="4"/>
  <c r="G68" i="4"/>
  <c r="H72" i="4"/>
  <c r="G72" i="4"/>
  <c r="H78" i="4"/>
  <c r="G78" i="4"/>
  <c r="H80" i="4"/>
  <c r="G80" i="4"/>
  <c r="H84" i="4"/>
  <c r="G84" i="4"/>
  <c r="H88" i="4"/>
  <c r="G88" i="4"/>
  <c r="H90" i="4"/>
  <c r="G90" i="4"/>
  <c r="H94" i="4"/>
  <c r="G94" i="4"/>
  <c r="H96" i="4"/>
  <c r="G96" i="4"/>
  <c r="H98" i="4"/>
  <c r="G98" i="4"/>
  <c r="H100" i="4"/>
  <c r="G100" i="4"/>
  <c r="H102" i="4"/>
  <c r="G102" i="4"/>
  <c r="H19" i="4"/>
  <c r="J22" i="4"/>
  <c r="N22" i="4" s="1"/>
  <c r="H23" i="4"/>
  <c r="J24" i="4"/>
  <c r="N24" i="4" s="1"/>
  <c r="J26" i="4"/>
  <c r="N26" i="4" s="1"/>
  <c r="J28" i="4"/>
  <c r="N28" i="4" s="1"/>
  <c r="J30" i="4"/>
  <c r="N30" i="4" s="1"/>
  <c r="R30" i="4" s="1"/>
  <c r="J32" i="4"/>
  <c r="N32" i="4" s="1"/>
  <c r="J34" i="4"/>
  <c r="N34" i="4" s="1"/>
  <c r="J36" i="4"/>
  <c r="N36" i="4" s="1"/>
  <c r="J38" i="4"/>
  <c r="N38" i="4" s="1"/>
  <c r="J40" i="4"/>
  <c r="N40" i="4" s="1"/>
  <c r="J42" i="4"/>
  <c r="N42" i="4" s="1"/>
  <c r="J44" i="4"/>
  <c r="N44" i="4" s="1"/>
  <c r="J46" i="4"/>
  <c r="N46" i="4" s="1"/>
  <c r="J48" i="4"/>
  <c r="N48" i="4" s="1"/>
  <c r="J50" i="4"/>
  <c r="N50" i="4" s="1"/>
  <c r="J52" i="4"/>
  <c r="N52" i="4" s="1"/>
  <c r="J54" i="4"/>
  <c r="N54" i="4" s="1"/>
  <c r="J56" i="4"/>
  <c r="N56" i="4" s="1"/>
  <c r="J58" i="4"/>
  <c r="N58" i="4" s="1"/>
  <c r="J60" i="4"/>
  <c r="N60" i="4" s="1"/>
  <c r="J62" i="4"/>
  <c r="N62" i="4" s="1"/>
  <c r="J64" i="4"/>
  <c r="N64" i="4" s="1"/>
  <c r="J66" i="4"/>
  <c r="N66" i="4" s="1"/>
  <c r="J68" i="4"/>
  <c r="N68" i="4" s="1"/>
  <c r="J70" i="4"/>
  <c r="N70" i="4" s="1"/>
  <c r="J72" i="4"/>
  <c r="N72" i="4" s="1"/>
  <c r="J74" i="4"/>
  <c r="N74" i="4" s="1"/>
  <c r="J76" i="4"/>
  <c r="N76" i="4" s="1"/>
  <c r="J78" i="4"/>
  <c r="N78" i="4" s="1"/>
  <c r="J80" i="4"/>
  <c r="N80" i="4" s="1"/>
  <c r="J82" i="4"/>
  <c r="N82" i="4" s="1"/>
  <c r="J84" i="4"/>
  <c r="N84" i="4" s="1"/>
  <c r="J86" i="4"/>
  <c r="N86" i="4" s="1"/>
  <c r="J88" i="4"/>
  <c r="N88" i="4" s="1"/>
  <c r="J90" i="4"/>
  <c r="N90" i="4" s="1"/>
  <c r="J92" i="4"/>
  <c r="N92" i="4" s="1"/>
  <c r="J94" i="4"/>
  <c r="N94" i="4" s="1"/>
  <c r="J96" i="4"/>
  <c r="N96" i="4" s="1"/>
  <c r="J98" i="4"/>
  <c r="N98" i="4" s="1"/>
  <c r="J100" i="4"/>
  <c r="N100" i="4" s="1"/>
  <c r="J102" i="4"/>
  <c r="N102" i="4" s="1"/>
  <c r="I25" i="4"/>
  <c r="I27" i="4"/>
  <c r="I29" i="4"/>
  <c r="I31" i="4"/>
  <c r="I33" i="4"/>
  <c r="I35" i="4"/>
  <c r="I37" i="4"/>
  <c r="I39" i="4"/>
  <c r="I41" i="4"/>
  <c r="I43" i="4"/>
  <c r="I45" i="4"/>
  <c r="I47" i="4"/>
  <c r="I49" i="4"/>
  <c r="I51" i="4"/>
  <c r="I53" i="4"/>
  <c r="I55" i="4"/>
  <c r="I57" i="4"/>
  <c r="I59" i="4"/>
  <c r="I61" i="4"/>
  <c r="I63" i="4"/>
  <c r="I65" i="4"/>
  <c r="I67" i="4"/>
  <c r="I69" i="4"/>
  <c r="I71" i="4"/>
  <c r="I73" i="4"/>
  <c r="I75" i="4"/>
  <c r="I77" i="4"/>
  <c r="I79" i="4"/>
  <c r="I81" i="4"/>
  <c r="I83" i="4"/>
  <c r="I85" i="4"/>
  <c r="I87" i="4"/>
  <c r="I89" i="4"/>
  <c r="I91" i="4"/>
  <c r="I93" i="4"/>
  <c r="I95" i="4"/>
  <c r="I97" i="4"/>
  <c r="I99" i="4"/>
  <c r="I101" i="4"/>
  <c r="I103" i="4"/>
  <c r="G2" i="4"/>
  <c r="U94" i="8" l="1"/>
  <c r="W43" i="8"/>
  <c r="T90" i="8"/>
  <c r="S90" i="8"/>
  <c r="U90" i="8"/>
  <c r="V9" i="8"/>
  <c r="U43" i="8"/>
  <c r="T43" i="8"/>
  <c r="S43" i="8"/>
  <c r="T64" i="8"/>
  <c r="W5" i="8"/>
  <c r="T66" i="8"/>
  <c r="U96" i="8"/>
  <c r="T76" i="8"/>
  <c r="T94" i="8"/>
  <c r="T100" i="8"/>
  <c r="S94" i="8"/>
  <c r="W94" i="8"/>
  <c r="V86" i="8"/>
  <c r="W3" i="8"/>
  <c r="V5" i="8"/>
  <c r="T2" i="8"/>
  <c r="X2" i="8"/>
  <c r="U38" i="8"/>
  <c r="Y38" i="8"/>
  <c r="V78" i="8"/>
  <c r="Z78" i="8"/>
  <c r="T41" i="8"/>
  <c r="X41" i="8"/>
  <c r="W78" i="8"/>
  <c r="AA78" i="8"/>
  <c r="V7" i="8"/>
  <c r="Z7" i="8"/>
  <c r="U49" i="8"/>
  <c r="Y49" i="8"/>
  <c r="U34" i="8"/>
  <c r="Y34" i="8"/>
  <c r="T33" i="8"/>
  <c r="X33" i="8"/>
  <c r="T74" i="8"/>
  <c r="X74" i="8"/>
  <c r="V92" i="8"/>
  <c r="Z92" i="8"/>
  <c r="V21" i="8"/>
  <c r="Z21" i="8"/>
  <c r="W81" i="8"/>
  <c r="AA81" i="8"/>
  <c r="W66" i="8"/>
  <c r="AA66" i="8"/>
  <c r="W95" i="8"/>
  <c r="AA95" i="8"/>
  <c r="T45" i="8"/>
  <c r="X45" i="8"/>
  <c r="U101" i="8"/>
  <c r="Y101" i="8"/>
  <c r="V19" i="8"/>
  <c r="Z19" i="8"/>
  <c r="W103" i="8"/>
  <c r="AA103" i="8"/>
  <c r="T44" i="8"/>
  <c r="X44" i="8"/>
  <c r="W85" i="8"/>
  <c r="AA85" i="8"/>
  <c r="W54" i="8"/>
  <c r="AA54" i="8"/>
  <c r="W47" i="8"/>
  <c r="AA47" i="8"/>
  <c r="U2" i="8"/>
  <c r="Y2" i="8"/>
  <c r="V47" i="8"/>
  <c r="Z47" i="8"/>
  <c r="V68" i="8"/>
  <c r="Z68" i="8"/>
  <c r="V102" i="8"/>
  <c r="Z102" i="8"/>
  <c r="W99" i="8"/>
  <c r="AA99" i="8"/>
  <c r="T96" i="8"/>
  <c r="X96" i="8"/>
  <c r="W31" i="8"/>
  <c r="AA31" i="8"/>
  <c r="T11" i="8"/>
  <c r="X11" i="8"/>
  <c r="V30" i="8"/>
  <c r="Z30" i="8"/>
  <c r="T37" i="8"/>
  <c r="X37" i="8"/>
  <c r="W30" i="8"/>
  <c r="AA30" i="8"/>
  <c r="T10" i="8"/>
  <c r="U50" i="8"/>
  <c r="V54" i="8"/>
  <c r="V95" i="8"/>
  <c r="U70" i="8"/>
  <c r="T52" i="8"/>
  <c r="V13" i="8"/>
  <c r="T9" i="8"/>
  <c r="T98" i="8"/>
  <c r="U88" i="8"/>
  <c r="W76" i="8"/>
  <c r="W100" i="8"/>
  <c r="W58" i="8"/>
  <c r="T55" i="8"/>
  <c r="U52" i="8"/>
  <c r="W82" i="8"/>
  <c r="W72" i="8"/>
  <c r="W67" i="8"/>
  <c r="V103" i="8"/>
  <c r="T5" i="8"/>
  <c r="U92" i="8"/>
  <c r="U56" i="8"/>
  <c r="U29" i="8"/>
  <c r="T95" i="8"/>
  <c r="W18" i="8"/>
  <c r="W91" i="8"/>
  <c r="W25" i="8"/>
  <c r="V26" i="8"/>
  <c r="W63" i="8"/>
  <c r="S96" i="8"/>
  <c r="V85" i="8"/>
  <c r="O104" i="8"/>
  <c r="T85" i="8"/>
  <c r="W96" i="8"/>
  <c r="S85" i="8"/>
  <c r="W92" i="8"/>
  <c r="S45" i="8"/>
  <c r="S66" i="8"/>
  <c r="S92" i="8"/>
  <c r="V99" i="8"/>
  <c r="S74" i="8"/>
  <c r="U84" i="8"/>
  <c r="V101" i="8"/>
  <c r="S100" i="8"/>
  <c r="P104" i="8"/>
  <c r="S10" i="8"/>
  <c r="S72" i="8"/>
  <c r="U64" i="8"/>
  <c r="V18" i="8"/>
  <c r="T70" i="8"/>
  <c r="S70" i="8"/>
  <c r="U21" i="8"/>
  <c r="S34" i="8"/>
  <c r="T34" i="8"/>
  <c r="T49" i="8"/>
  <c r="T38" i="8"/>
  <c r="S38" i="8"/>
  <c r="W27" i="8"/>
  <c r="S51" i="8"/>
  <c r="T51" i="8"/>
  <c r="V45" i="8"/>
  <c r="U54" i="8"/>
  <c r="U78" i="8"/>
  <c r="W70" i="8"/>
  <c r="V87" i="8"/>
  <c r="T88" i="8"/>
  <c r="S88" i="8"/>
  <c r="T103" i="8"/>
  <c r="S103" i="8"/>
  <c r="S99" i="8"/>
  <c r="T99" i="8"/>
  <c r="S30" i="8"/>
  <c r="T30" i="8"/>
  <c r="W13" i="8"/>
  <c r="U18" i="8"/>
  <c r="V56" i="8"/>
  <c r="V11" i="8"/>
  <c r="S55" i="8"/>
  <c r="V55" i="8"/>
  <c r="W39" i="8"/>
  <c r="W45" i="8"/>
  <c r="V52" i="8"/>
  <c r="S52" i="8"/>
  <c r="V74" i="8"/>
  <c r="S91" i="8"/>
  <c r="T91" i="8"/>
  <c r="U87" i="8"/>
  <c r="W79" i="8"/>
  <c r="S87" i="8"/>
  <c r="V98" i="8"/>
  <c r="V100" i="8"/>
  <c r="V79" i="8"/>
  <c r="T21" i="8"/>
  <c r="S21" i="8"/>
  <c r="U33" i="8"/>
  <c r="W56" i="8"/>
  <c r="T25" i="8"/>
  <c r="S25" i="8"/>
  <c r="V29" i="8"/>
  <c r="T19" i="8"/>
  <c r="S19" i="8"/>
  <c r="W50" i="8"/>
  <c r="W35" i="8"/>
  <c r="V23" i="8"/>
  <c r="V38" i="8"/>
  <c r="U74" i="8"/>
  <c r="U76" i="8"/>
  <c r="S76" i="8"/>
  <c r="V84" i="8"/>
  <c r="S101" i="8"/>
  <c r="W101" i="8"/>
  <c r="S71" i="8"/>
  <c r="T71" i="8"/>
  <c r="W88" i="8"/>
  <c r="T54" i="8"/>
  <c r="S54" i="8"/>
  <c r="U86" i="8"/>
  <c r="W86" i="8"/>
  <c r="U99" i="8"/>
  <c r="T3" i="8"/>
  <c r="S3" i="8"/>
  <c r="T31" i="8"/>
  <c r="S31" i="8"/>
  <c r="W29" i="8"/>
  <c r="V71" i="8"/>
  <c r="T78" i="8"/>
  <c r="S78" i="8"/>
  <c r="U79" i="8"/>
  <c r="T35" i="8"/>
  <c r="S35" i="8"/>
  <c r="U35" i="8"/>
  <c r="U31" i="8"/>
  <c r="U72" i="8"/>
  <c r="U63" i="8"/>
  <c r="W55" i="8"/>
  <c r="U91" i="8"/>
  <c r="V82" i="8"/>
  <c r="V76" i="8"/>
  <c r="U26" i="8"/>
  <c r="W7" i="8"/>
  <c r="U5" i="8"/>
  <c r="S5" i="8"/>
  <c r="T23" i="8"/>
  <c r="S23" i="8"/>
  <c r="T13" i="8"/>
  <c r="S13" i="8"/>
  <c r="S56" i="8"/>
  <c r="T56" i="8"/>
  <c r="V25" i="8"/>
  <c r="W41" i="8"/>
  <c r="U11" i="8"/>
  <c r="V63" i="8"/>
  <c r="U47" i="8"/>
  <c r="W68" i="8"/>
  <c r="V91" i="8"/>
  <c r="V81" i="8"/>
  <c r="S64" i="8"/>
  <c r="U67" i="8"/>
  <c r="T86" i="8"/>
  <c r="S86" i="8"/>
  <c r="U103" i="8"/>
  <c r="U27" i="8"/>
  <c r="V49" i="8"/>
  <c r="T27" i="8"/>
  <c r="S27" i="8"/>
  <c r="U39" i="8"/>
  <c r="V37" i="8"/>
  <c r="W74" i="8"/>
  <c r="S63" i="8"/>
  <c r="T63" i="8"/>
  <c r="V34" i="8"/>
  <c r="S79" i="8"/>
  <c r="T79" i="8"/>
  <c r="T82" i="8"/>
  <c r="S82" i="8"/>
  <c r="U75" i="8"/>
  <c r="U95" i="8"/>
  <c r="W26" i="8"/>
  <c r="U9" i="8"/>
  <c r="S18" i="8"/>
  <c r="T18" i="8"/>
  <c r="U13" i="8"/>
  <c r="U41" i="8"/>
  <c r="U37" i="8"/>
  <c r="S37" i="8"/>
  <c r="U45" i="8"/>
  <c r="V58" i="8"/>
  <c r="W48" i="8"/>
  <c r="T68" i="8"/>
  <c r="S68" i="8"/>
  <c r="W71" i="8"/>
  <c r="V88" i="8"/>
  <c r="U98" i="8"/>
  <c r="S102" i="8"/>
  <c r="T102" i="8"/>
  <c r="V10" i="8"/>
  <c r="S41" i="8"/>
  <c r="V48" i="8"/>
  <c r="V70" i="8"/>
  <c r="S98" i="8"/>
  <c r="U3" i="8"/>
  <c r="R104" i="8"/>
  <c r="W2" i="8"/>
  <c r="W11" i="8"/>
  <c r="W51" i="8"/>
  <c r="V50" i="8"/>
  <c r="U58" i="8"/>
  <c r="T67" i="8"/>
  <c r="S67" i="8"/>
  <c r="T84" i="8"/>
  <c r="S84" i="8"/>
  <c r="T7" i="8"/>
  <c r="S7" i="8"/>
  <c r="U25" i="8"/>
  <c r="W19" i="8"/>
  <c r="S57" i="8"/>
  <c r="T57" i="8"/>
  <c r="S81" i="8"/>
  <c r="T81" i="8"/>
  <c r="T75" i="8"/>
  <c r="S75" i="8"/>
  <c r="U102" i="8"/>
  <c r="Q104" i="8"/>
  <c r="V2" i="8"/>
  <c r="W10" i="8"/>
  <c r="U10" i="8"/>
  <c r="U57" i="8"/>
  <c r="U44" i="8"/>
  <c r="W9" i="8"/>
  <c r="W33" i="8"/>
  <c r="S2" i="8"/>
  <c r="T29" i="8"/>
  <c r="S29" i="8"/>
  <c r="W37" i="8"/>
  <c r="W38" i="8"/>
  <c r="S33" i="8"/>
  <c r="T47" i="8"/>
  <c r="S47" i="8"/>
  <c r="W64" i="8"/>
  <c r="W98" i="8"/>
  <c r="U82" i="8"/>
  <c r="V72" i="8"/>
  <c r="U19" i="8"/>
  <c r="V33" i="8"/>
  <c r="V51" i="8"/>
  <c r="V41" i="8"/>
  <c r="T50" i="8"/>
  <c r="S50" i="8"/>
  <c r="W34" i="8"/>
  <c r="U30" i="8"/>
  <c r="U68" i="8"/>
  <c r="U100" i="8"/>
  <c r="W49" i="8"/>
  <c r="T39" i="8"/>
  <c r="S39" i="8"/>
  <c r="V66" i="8"/>
  <c r="W52" i="8"/>
  <c r="U23" i="8"/>
  <c r="T58" i="8"/>
  <c r="S58" i="8"/>
  <c r="V64" i="8"/>
  <c r="V75" i="8"/>
  <c r="U66" i="8"/>
  <c r="W102" i="8"/>
  <c r="W84" i="8"/>
  <c r="V96" i="8"/>
  <c r="W21" i="8"/>
  <c r="T48" i="8"/>
  <c r="S48" i="8"/>
  <c r="S11" i="8"/>
  <c r="T26" i="8"/>
  <c r="S26" i="8"/>
  <c r="S44" i="8"/>
  <c r="S95" i="8"/>
  <c r="S9" i="8"/>
  <c r="Q95" i="4"/>
  <c r="V95" i="4" s="1"/>
  <c r="Q4" i="4"/>
  <c r="Z4" i="4" s="1"/>
  <c r="Q27" i="4"/>
  <c r="V27" i="4" s="1"/>
  <c r="O76" i="4"/>
  <c r="X76" i="4" s="1"/>
  <c r="O44" i="4"/>
  <c r="X44" i="4" s="1"/>
  <c r="Q7" i="4"/>
  <c r="V7" i="4" s="1"/>
  <c r="O29" i="4"/>
  <c r="T29" i="4" s="1"/>
  <c r="Q33" i="4"/>
  <c r="V33" i="4" s="1"/>
  <c r="Q70" i="4"/>
  <c r="Z70" i="4" s="1"/>
  <c r="P37" i="4"/>
  <c r="U37" i="4" s="1"/>
  <c r="P27" i="4"/>
  <c r="U27" i="4" s="1"/>
  <c r="O27" i="4"/>
  <c r="T27" i="4" s="1"/>
  <c r="R18" i="4"/>
  <c r="AA18" i="4" s="1"/>
  <c r="O18" i="4"/>
  <c r="T18" i="4" s="1"/>
  <c r="Q49" i="4"/>
  <c r="Z49" i="4" s="1"/>
  <c r="Q60" i="4"/>
  <c r="Z60" i="4" s="1"/>
  <c r="O92" i="4"/>
  <c r="X92" i="4" s="1"/>
  <c r="O55" i="4"/>
  <c r="T55" i="4" s="1"/>
  <c r="R39" i="4"/>
  <c r="W39" i="4" s="1"/>
  <c r="P12" i="4"/>
  <c r="U12" i="4" s="1"/>
  <c r="P53" i="4"/>
  <c r="U53" i="4" s="1"/>
  <c r="Q55" i="4"/>
  <c r="V55" i="4" s="1"/>
  <c r="Q39" i="4"/>
  <c r="Z39" i="4" s="1"/>
  <c r="R86" i="4"/>
  <c r="W86" i="4" s="1"/>
  <c r="R70" i="4"/>
  <c r="Q12" i="4"/>
  <c r="V12" i="4" s="1"/>
  <c r="R34" i="4"/>
  <c r="AA34" i="4" s="1"/>
  <c r="Q20" i="4"/>
  <c r="V20" i="4" s="1"/>
  <c r="P4" i="4"/>
  <c r="P18" i="4"/>
  <c r="Y18" i="4" s="1"/>
  <c r="Q61" i="4"/>
  <c r="Z61" i="4" s="1"/>
  <c r="Q53" i="4"/>
  <c r="Q45" i="4"/>
  <c r="V45" i="4" s="1"/>
  <c r="Q29" i="4"/>
  <c r="V29" i="4" s="1"/>
  <c r="R84" i="4"/>
  <c r="W84" i="4" s="1"/>
  <c r="R60" i="4"/>
  <c r="AA60" i="4" s="1"/>
  <c r="O84" i="4"/>
  <c r="T84" i="4" s="1"/>
  <c r="P76" i="4"/>
  <c r="Y76" i="4" s="1"/>
  <c r="P70" i="4"/>
  <c r="Y70" i="4" s="1"/>
  <c r="R84" i="7"/>
  <c r="AA84" i="7" s="1"/>
  <c r="O60" i="7"/>
  <c r="X60" i="7" s="1"/>
  <c r="J18" i="5"/>
  <c r="Q44" i="7"/>
  <c r="Z44" i="7" s="1"/>
  <c r="R44" i="7"/>
  <c r="AA44" i="7" s="1"/>
  <c r="P44" i="7"/>
  <c r="Y44" i="7" s="1"/>
  <c r="O44" i="7"/>
  <c r="X44" i="7" s="1"/>
  <c r="O86" i="4"/>
  <c r="X86" i="4" s="1"/>
  <c r="O70" i="4"/>
  <c r="T70" i="4" s="1"/>
  <c r="O30" i="4"/>
  <c r="X30" i="4" s="1"/>
  <c r="P65" i="4"/>
  <c r="U65" i="4" s="1"/>
  <c r="P33" i="4"/>
  <c r="O20" i="4"/>
  <c r="X20" i="4" s="1"/>
  <c r="R20" i="4"/>
  <c r="W20" i="4" s="1"/>
  <c r="Q76" i="4"/>
  <c r="Z76" i="4" s="1"/>
  <c r="Q44" i="4"/>
  <c r="Z44" i="4" s="1"/>
  <c r="O7" i="4"/>
  <c r="X7" i="4" s="1"/>
  <c r="P30" i="4"/>
  <c r="Y30" i="4" s="1"/>
  <c r="P61" i="4"/>
  <c r="U61" i="4" s="1"/>
  <c r="G19" i="5"/>
  <c r="I19" i="5"/>
  <c r="Q60" i="7"/>
  <c r="Z60" i="7" s="1"/>
  <c r="P16" i="4"/>
  <c r="U16" i="4" s="1"/>
  <c r="O47" i="7"/>
  <c r="X47" i="7" s="1"/>
  <c r="R22" i="7"/>
  <c r="AA22" i="7" s="1"/>
  <c r="O22" i="4"/>
  <c r="X22" i="4" s="1"/>
  <c r="P81" i="4"/>
  <c r="Y81" i="4" s="1"/>
  <c r="P81" i="7"/>
  <c r="Y81" i="7" s="1"/>
  <c r="O53" i="4"/>
  <c r="T53" i="4" s="1"/>
  <c r="O37" i="4"/>
  <c r="X37" i="4" s="1"/>
  <c r="Q84" i="4"/>
  <c r="V84" i="4" s="1"/>
  <c r="P95" i="4"/>
  <c r="U95" i="4" s="1"/>
  <c r="P49" i="4"/>
  <c r="U49" i="4" s="1"/>
  <c r="R55" i="4"/>
  <c r="W55" i="4" s="1"/>
  <c r="O4" i="4"/>
  <c r="T4" i="4" s="1"/>
  <c r="R44" i="4"/>
  <c r="AA44" i="4" s="1"/>
  <c r="Q30" i="4"/>
  <c r="V30" i="4" s="1"/>
  <c r="P34" i="4"/>
  <c r="O95" i="4"/>
  <c r="X95" i="4" s="1"/>
  <c r="P45" i="4"/>
  <c r="U45" i="4" s="1"/>
  <c r="R4" i="4"/>
  <c r="AA4" i="4" s="1"/>
  <c r="R53" i="4"/>
  <c r="AA53" i="4" s="1"/>
  <c r="Q92" i="4"/>
  <c r="V92" i="4" s="1"/>
  <c r="R95" i="4"/>
  <c r="O49" i="4"/>
  <c r="T49" i="4" s="1"/>
  <c r="O12" i="4"/>
  <c r="X12" i="4" s="1"/>
  <c r="P92" i="4"/>
  <c r="Y92" i="4" s="1"/>
  <c r="R61" i="4"/>
  <c r="AA61" i="4" s="1"/>
  <c r="R60" i="7"/>
  <c r="AA60" i="7" s="1"/>
  <c r="P35" i="7"/>
  <c r="O65" i="4"/>
  <c r="X65" i="4" s="1"/>
  <c r="R65" i="4"/>
  <c r="W65" i="4" s="1"/>
  <c r="O61" i="4"/>
  <c r="T61" i="4" s="1"/>
  <c r="O45" i="4"/>
  <c r="X45" i="4" s="1"/>
  <c r="O60" i="4"/>
  <c r="X60" i="4" s="1"/>
  <c r="Q34" i="4"/>
  <c r="Z34" i="4" s="1"/>
  <c r="Q40" i="4"/>
  <c r="R7" i="4"/>
  <c r="W7" i="4" s="1"/>
  <c r="P20" i="4"/>
  <c r="U20" i="4" s="1"/>
  <c r="R33" i="4"/>
  <c r="W33" i="4" s="1"/>
  <c r="O33" i="4"/>
  <c r="T33" i="4" s="1"/>
  <c r="O40" i="4"/>
  <c r="X40" i="4" s="1"/>
  <c r="P60" i="7"/>
  <c r="Y60" i="7" s="1"/>
  <c r="O26" i="7"/>
  <c r="X26" i="7" s="1"/>
  <c r="Q52" i="7"/>
  <c r="Z52" i="7" s="1"/>
  <c r="P52" i="7"/>
  <c r="Y52" i="7" s="1"/>
  <c r="O52" i="7"/>
  <c r="X52" i="7" s="1"/>
  <c r="R52" i="7"/>
  <c r="AA52" i="7" s="1"/>
  <c r="P71" i="4"/>
  <c r="U71" i="4" s="1"/>
  <c r="P47" i="4"/>
  <c r="U47" i="4" s="1"/>
  <c r="Q31" i="4"/>
  <c r="Q3" i="4"/>
  <c r="Q99" i="4"/>
  <c r="Z99" i="4" s="1"/>
  <c r="P78" i="4"/>
  <c r="P82" i="4"/>
  <c r="O66" i="4"/>
  <c r="T66" i="4" s="1"/>
  <c r="Q32" i="4"/>
  <c r="R103" i="4"/>
  <c r="AA103" i="4" s="1"/>
  <c r="P41" i="4"/>
  <c r="Y41" i="4" s="1"/>
  <c r="R25" i="4"/>
  <c r="W25" i="4" s="1"/>
  <c r="R27" i="4"/>
  <c r="W27" i="4" s="1"/>
  <c r="R90" i="7"/>
  <c r="AA90" i="7" s="1"/>
  <c r="R86" i="7"/>
  <c r="P77" i="7"/>
  <c r="Y77" i="7" s="1"/>
  <c r="R50" i="7"/>
  <c r="Q4" i="7"/>
  <c r="Z4" i="7" s="1"/>
  <c r="P46" i="7"/>
  <c r="O27" i="7"/>
  <c r="X27" i="7" s="1"/>
  <c r="Q11" i="7"/>
  <c r="Q98" i="4"/>
  <c r="V98" i="4" s="1"/>
  <c r="P72" i="4"/>
  <c r="Y72" i="4" s="1"/>
  <c r="P51" i="4"/>
  <c r="U51" i="4" s="1"/>
  <c r="Q24" i="4"/>
  <c r="Z24" i="4" s="1"/>
  <c r="Q72" i="7"/>
  <c r="Z72" i="7" s="1"/>
  <c r="Q97" i="4"/>
  <c r="Z97" i="4" s="1"/>
  <c r="R68" i="4"/>
  <c r="AA68" i="4" s="1"/>
  <c r="Q28" i="4"/>
  <c r="Z28" i="4" s="1"/>
  <c r="R87" i="7"/>
  <c r="Q83" i="7"/>
  <c r="Q91" i="7"/>
  <c r="Z91" i="7" s="1"/>
  <c r="R30" i="7"/>
  <c r="AA30" i="7" s="1"/>
  <c r="P10" i="7"/>
  <c r="Y10" i="7" s="1"/>
  <c r="P54" i="7"/>
  <c r="Y54" i="7" s="1"/>
  <c r="Q48" i="4"/>
  <c r="Z48" i="4" s="1"/>
  <c r="P35" i="4"/>
  <c r="Y35" i="4" s="1"/>
  <c r="Q9" i="4"/>
  <c r="V9" i="4" s="1"/>
  <c r="Q94" i="4"/>
  <c r="P13" i="4"/>
  <c r="U13" i="4" s="1"/>
  <c r="P5" i="4"/>
  <c r="U5" i="4" s="1"/>
  <c r="P59" i="7"/>
  <c r="Q102" i="4"/>
  <c r="Q52" i="4"/>
  <c r="Z52" i="4" s="1"/>
  <c r="P11" i="4"/>
  <c r="Y11" i="4" s="1"/>
  <c r="R76" i="7"/>
  <c r="AA76" i="7" s="1"/>
  <c r="Q82" i="7"/>
  <c r="Z82" i="7" s="1"/>
  <c r="R48" i="7"/>
  <c r="AA48" i="7" s="1"/>
  <c r="O14" i="7"/>
  <c r="X14" i="7" s="1"/>
  <c r="Q25" i="7"/>
  <c r="Z25" i="7" s="1"/>
  <c r="O39" i="7"/>
  <c r="X39" i="7" s="1"/>
  <c r="O56" i="4"/>
  <c r="Q17" i="4"/>
  <c r="Z17" i="4" s="1"/>
  <c r="P8" i="4"/>
  <c r="Y8" i="4" s="1"/>
  <c r="R56" i="7"/>
  <c r="O15" i="7"/>
  <c r="X15" i="7" s="1"/>
  <c r="P87" i="4"/>
  <c r="Y87" i="4" s="1"/>
  <c r="P63" i="4"/>
  <c r="U63" i="4" s="1"/>
  <c r="R23" i="4"/>
  <c r="AA23" i="4" s="1"/>
  <c r="O20" i="7"/>
  <c r="X20" i="7" s="1"/>
  <c r="Q96" i="7"/>
  <c r="Z96" i="7" s="1"/>
  <c r="Q102" i="7"/>
  <c r="Z102" i="7" s="1"/>
  <c r="O34" i="7"/>
  <c r="X34" i="7" s="1"/>
  <c r="O28" i="7"/>
  <c r="R68" i="7"/>
  <c r="AA68" i="7" s="1"/>
  <c r="P24" i="7"/>
  <c r="Y24" i="7" s="1"/>
  <c r="O40" i="7"/>
  <c r="X40" i="7" s="1"/>
  <c r="Q36" i="7"/>
  <c r="Z36" i="7" s="1"/>
  <c r="P12" i="7"/>
  <c r="Y12" i="7" s="1"/>
  <c r="O94" i="7"/>
  <c r="X94" i="7" s="1"/>
  <c r="O75" i="7"/>
  <c r="X75" i="7" s="1"/>
  <c r="P18" i="7"/>
  <c r="Y18" i="7" s="1"/>
  <c r="P92" i="7"/>
  <c r="Y92" i="7" s="1"/>
  <c r="Q47" i="7"/>
  <c r="R102" i="7"/>
  <c r="AA102" i="7" s="1"/>
  <c r="R94" i="7"/>
  <c r="AA94" i="7" s="1"/>
  <c r="P94" i="7"/>
  <c r="Y94" i="7" s="1"/>
  <c r="R92" i="7"/>
  <c r="AA92" i="7" s="1"/>
  <c r="Q76" i="7"/>
  <c r="Z76" i="7" s="1"/>
  <c r="O68" i="7"/>
  <c r="X68" i="7" s="1"/>
  <c r="Q24" i="7"/>
  <c r="Z24" i="7" s="1"/>
  <c r="Q18" i="7"/>
  <c r="Z18" i="7" s="1"/>
  <c r="R28" i="7"/>
  <c r="AA28" i="7" s="1"/>
  <c r="Q12" i="7"/>
  <c r="Z12" i="7" s="1"/>
  <c r="P36" i="7"/>
  <c r="Y36" i="7" s="1"/>
  <c r="O102" i="7"/>
  <c r="X102" i="7" s="1"/>
  <c r="R96" i="7"/>
  <c r="AA96" i="7" s="1"/>
  <c r="O92" i="7"/>
  <c r="X92" i="7" s="1"/>
  <c r="Q94" i="7"/>
  <c r="Z94" i="7" s="1"/>
  <c r="Q75" i="7"/>
  <c r="Z75" i="7" s="1"/>
  <c r="Q84" i="7"/>
  <c r="Z84" i="7" s="1"/>
  <c r="R75" i="7"/>
  <c r="AA75" i="7" s="1"/>
  <c r="O84" i="7"/>
  <c r="X84" i="7" s="1"/>
  <c r="Q68" i="7"/>
  <c r="Z68" i="7" s="1"/>
  <c r="O36" i="7"/>
  <c r="X36" i="7" s="1"/>
  <c r="R36" i="7"/>
  <c r="AA36" i="7" s="1"/>
  <c r="P8" i="7"/>
  <c r="Y8" i="7" s="1"/>
  <c r="O76" i="7"/>
  <c r="X76" i="7" s="1"/>
  <c r="O24" i="7"/>
  <c r="X24" i="7" s="1"/>
  <c r="Q8" i="7"/>
  <c r="Z8" i="7" s="1"/>
  <c r="Q28" i="7"/>
  <c r="Z28" i="7" s="1"/>
  <c r="O12" i="7"/>
  <c r="X12" i="7" s="1"/>
  <c r="R40" i="7"/>
  <c r="AA40" i="7" s="1"/>
  <c r="R24" i="7"/>
  <c r="AA24" i="7" s="1"/>
  <c r="O8" i="7"/>
  <c r="X8" i="7" s="1"/>
  <c r="R8" i="7"/>
  <c r="AA8" i="7" s="1"/>
  <c r="R34" i="7"/>
  <c r="AA34" i="7" s="1"/>
  <c r="P102" i="7"/>
  <c r="Y102" i="7" s="1"/>
  <c r="P96" i="7"/>
  <c r="Y96" i="7" s="1"/>
  <c r="Q92" i="7"/>
  <c r="Z92" i="7" s="1"/>
  <c r="P76" i="7"/>
  <c r="Y76" i="7" s="1"/>
  <c r="O96" i="7"/>
  <c r="X96" i="7" s="1"/>
  <c r="P84" i="7"/>
  <c r="Y84" i="7" s="1"/>
  <c r="P68" i="7"/>
  <c r="Y68" i="7" s="1"/>
  <c r="P40" i="7"/>
  <c r="Y40" i="7" s="1"/>
  <c r="P34" i="7"/>
  <c r="Y34" i="7" s="1"/>
  <c r="Q20" i="7"/>
  <c r="Z20" i="7" s="1"/>
  <c r="Q40" i="7"/>
  <c r="Z40" i="7" s="1"/>
  <c r="Q34" i="7"/>
  <c r="Z34" i="7" s="1"/>
  <c r="O18" i="7"/>
  <c r="X18" i="7" s="1"/>
  <c r="P75" i="7"/>
  <c r="P28" i="7"/>
  <c r="Y28" i="7" s="1"/>
  <c r="R12" i="7"/>
  <c r="AA12" i="7" s="1"/>
  <c r="P20" i="7"/>
  <c r="Y20" i="7" s="1"/>
  <c r="R20" i="7"/>
  <c r="AA20" i="7" s="1"/>
  <c r="R18" i="7"/>
  <c r="AA18" i="7" s="1"/>
  <c r="P86" i="4"/>
  <c r="U86" i="4" s="1"/>
  <c r="R49" i="4"/>
  <c r="W49" i="4" s="1"/>
  <c r="P55" i="4"/>
  <c r="Y55" i="4" s="1"/>
  <c r="P39" i="4"/>
  <c r="Y39" i="4" s="1"/>
  <c r="P7" i="4"/>
  <c r="Q86" i="4"/>
  <c r="Z86" i="4" s="1"/>
  <c r="O34" i="4"/>
  <c r="T34" i="4" s="1"/>
  <c r="P44" i="4"/>
  <c r="Y44" i="4" s="1"/>
  <c r="Q37" i="4"/>
  <c r="V37" i="4" s="1"/>
  <c r="R76" i="4"/>
  <c r="W76" i="4" s="1"/>
  <c r="O39" i="4"/>
  <c r="T39" i="4" s="1"/>
  <c r="P60" i="4"/>
  <c r="U60" i="4" s="1"/>
  <c r="R12" i="4"/>
  <c r="W12" i="4" s="1"/>
  <c r="P40" i="4"/>
  <c r="Y40" i="4" s="1"/>
  <c r="P77" i="4"/>
  <c r="U77" i="4" s="1"/>
  <c r="R92" i="4"/>
  <c r="W92" i="4" s="1"/>
  <c r="P84" i="4"/>
  <c r="U84" i="4" s="1"/>
  <c r="Q65" i="4"/>
  <c r="R37" i="4"/>
  <c r="AA37" i="4" s="1"/>
  <c r="R45" i="4"/>
  <c r="W45" i="4" s="1"/>
  <c r="R29" i="4"/>
  <c r="AA29" i="4" s="1"/>
  <c r="R40" i="4"/>
  <c r="W40" i="4" s="1"/>
  <c r="P29" i="4"/>
  <c r="Y29" i="4" s="1"/>
  <c r="J19" i="5"/>
  <c r="H19" i="5"/>
  <c r="H17" i="5"/>
  <c r="J17" i="5"/>
  <c r="I17" i="5"/>
  <c r="G17" i="5"/>
  <c r="AA30" i="4"/>
  <c r="W30" i="4"/>
  <c r="V18" i="4"/>
  <c r="Z18" i="4"/>
  <c r="Z95" i="4"/>
  <c r="X4" i="4" l="1"/>
  <c r="U106" i="8"/>
  <c r="Y105" i="8"/>
  <c r="Y106" i="8" s="1"/>
  <c r="X105" i="8"/>
  <c r="X106" i="8" s="1"/>
  <c r="S105" i="8"/>
  <c r="Z105" i="8"/>
  <c r="Z106" i="8" s="1"/>
  <c r="AA105" i="8"/>
  <c r="AA106" i="8" s="1"/>
  <c r="Y12" i="4"/>
  <c r="V4" i="4"/>
  <c r="T76" i="4"/>
  <c r="Z20" i="4"/>
  <c r="W68" i="4"/>
  <c r="Z27" i="4"/>
  <c r="W60" i="4"/>
  <c r="W44" i="4"/>
  <c r="V60" i="4"/>
  <c r="AA86" i="4"/>
  <c r="T45" i="4"/>
  <c r="Y71" i="4"/>
  <c r="X70" i="4"/>
  <c r="W61" i="4"/>
  <c r="Z33" i="4"/>
  <c r="Y45" i="4"/>
  <c r="V44" i="4"/>
  <c r="Y51" i="4"/>
  <c r="U41" i="4"/>
  <c r="T22" i="4"/>
  <c r="U92" i="4"/>
  <c r="Z7" i="4"/>
  <c r="Y37" i="4"/>
  <c r="Y95" i="4"/>
  <c r="T92" i="4"/>
  <c r="T44" i="4"/>
  <c r="V76" i="4"/>
  <c r="AA20" i="4"/>
  <c r="V34" i="4"/>
  <c r="T7" i="4"/>
  <c r="V70" i="4"/>
  <c r="X53" i="4"/>
  <c r="T65" i="4"/>
  <c r="Q14" i="4"/>
  <c r="P100" i="4"/>
  <c r="U100" i="4" s="1"/>
  <c r="S20" i="4"/>
  <c r="AA7" i="4"/>
  <c r="AA55" i="4"/>
  <c r="T95" i="4"/>
  <c r="X61" i="4"/>
  <c r="Z92" i="4"/>
  <c r="U76" i="4"/>
  <c r="O32" i="4"/>
  <c r="X32" i="4" s="1"/>
  <c r="Z29" i="4"/>
  <c r="R2" i="4"/>
  <c r="W2" i="4" s="1"/>
  <c r="Q100" i="4"/>
  <c r="Z100" i="4" s="1"/>
  <c r="X55" i="4"/>
  <c r="P31" i="4"/>
  <c r="Y31" i="4" s="1"/>
  <c r="Q96" i="4"/>
  <c r="V96" i="4" s="1"/>
  <c r="W23" i="4"/>
  <c r="O41" i="4"/>
  <c r="T41" i="4" s="1"/>
  <c r="Q68" i="4"/>
  <c r="Z68" i="4" s="1"/>
  <c r="P3" i="4"/>
  <c r="U3" i="4" s="1"/>
  <c r="P96" i="4"/>
  <c r="Y96" i="4" s="1"/>
  <c r="O43" i="4"/>
  <c r="X43" i="4" s="1"/>
  <c r="Q54" i="4"/>
  <c r="Z54" i="4" s="1"/>
  <c r="O68" i="4"/>
  <c r="T68" i="4" s="1"/>
  <c r="Z12" i="4"/>
  <c r="Y20" i="4"/>
  <c r="X18" i="4"/>
  <c r="O100" i="4"/>
  <c r="X100" i="4" s="1"/>
  <c r="Z55" i="4"/>
  <c r="U18" i="4"/>
  <c r="Y65" i="4"/>
  <c r="Q83" i="4"/>
  <c r="Z83" i="4" s="1"/>
  <c r="O2" i="4"/>
  <c r="T2" i="4" s="1"/>
  <c r="P73" i="4"/>
  <c r="Y73" i="4" s="1"/>
  <c r="P2" i="4"/>
  <c r="U2" i="4" s="1"/>
  <c r="X66" i="4"/>
  <c r="Q2" i="4"/>
  <c r="Z2" i="4" s="1"/>
  <c r="V39" i="4"/>
  <c r="P32" i="4"/>
  <c r="Y32" i="4" s="1"/>
  <c r="P93" i="4"/>
  <c r="Y93" i="4" s="1"/>
  <c r="V52" i="4"/>
  <c r="X29" i="4"/>
  <c r="Y47" i="4"/>
  <c r="U30" i="4"/>
  <c r="AA84" i="4"/>
  <c r="V28" i="4"/>
  <c r="R16" i="4"/>
  <c r="AA16" i="4" s="1"/>
  <c r="P57" i="4"/>
  <c r="S95" i="4"/>
  <c r="P75" i="4"/>
  <c r="U75" i="4" s="1"/>
  <c r="Y27" i="4"/>
  <c r="AA65" i="4"/>
  <c r="W53" i="4"/>
  <c r="U70" i="4"/>
  <c r="AA25" i="4"/>
  <c r="T12" i="4"/>
  <c r="T60" i="4"/>
  <c r="AA39" i="4"/>
  <c r="V49" i="4"/>
  <c r="W34" i="4"/>
  <c r="P28" i="4"/>
  <c r="U28" i="4" s="1"/>
  <c r="S65" i="4"/>
  <c r="R66" i="4"/>
  <c r="W66" i="4" s="1"/>
  <c r="O17" i="4"/>
  <c r="X17" i="4" s="1"/>
  <c r="Q62" i="4"/>
  <c r="Z62" i="4" s="1"/>
  <c r="Q74" i="4"/>
  <c r="U11" i="4"/>
  <c r="T37" i="4"/>
  <c r="R9" i="4"/>
  <c r="AA9" i="4" s="1"/>
  <c r="R22" i="4"/>
  <c r="Y16" i="4"/>
  <c r="AA27" i="4"/>
  <c r="AA33" i="4"/>
  <c r="Y5" i="4"/>
  <c r="U35" i="4"/>
  <c r="T40" i="4"/>
  <c r="U87" i="4"/>
  <c r="V61" i="4"/>
  <c r="Q22" i="4"/>
  <c r="Z22" i="4" s="1"/>
  <c r="O3" i="4"/>
  <c r="P6" i="4"/>
  <c r="U6" i="4" s="1"/>
  <c r="O19" i="4"/>
  <c r="X19" i="4" s="1"/>
  <c r="Y63" i="4"/>
  <c r="Z30" i="4"/>
  <c r="S18" i="4"/>
  <c r="Y49" i="4"/>
  <c r="Z9" i="4"/>
  <c r="Q16" i="4"/>
  <c r="V16" i="4" s="1"/>
  <c r="R90" i="4"/>
  <c r="R102" i="4"/>
  <c r="W102" i="4" s="1"/>
  <c r="S27" i="4"/>
  <c r="Y82" i="4"/>
  <c r="U82" i="4"/>
  <c r="X56" i="4"/>
  <c r="T56" i="4"/>
  <c r="P64" i="4"/>
  <c r="U64" i="4" s="1"/>
  <c r="R64" i="4"/>
  <c r="W64" i="4" s="1"/>
  <c r="U4" i="4"/>
  <c r="Y4" i="4"/>
  <c r="S4" i="4"/>
  <c r="AA70" i="4"/>
  <c r="W70" i="4"/>
  <c r="W4" i="4"/>
  <c r="Y53" i="4"/>
  <c r="AA95" i="4"/>
  <c r="W95" i="4"/>
  <c r="Z53" i="4"/>
  <c r="V53" i="4"/>
  <c r="W18" i="4"/>
  <c r="Y61" i="4"/>
  <c r="X27" i="4"/>
  <c r="Z45" i="4"/>
  <c r="S53" i="4"/>
  <c r="X84" i="4"/>
  <c r="Q64" i="4"/>
  <c r="Z64" i="4" s="1"/>
  <c r="X49" i="4"/>
  <c r="Q42" i="4"/>
  <c r="O42" i="4"/>
  <c r="P42" i="4"/>
  <c r="Q56" i="4"/>
  <c r="R56" i="4"/>
  <c r="AA56" i="4" s="1"/>
  <c r="V102" i="4"/>
  <c r="Z102" i="4"/>
  <c r="O26" i="4"/>
  <c r="R26" i="4"/>
  <c r="Q26" i="4"/>
  <c r="V26" i="4" s="1"/>
  <c r="P50" i="4"/>
  <c r="Q50" i="4"/>
  <c r="R50" i="4"/>
  <c r="AA50" i="4" s="1"/>
  <c r="O50" i="4"/>
  <c r="T50" i="4" s="1"/>
  <c r="U78" i="4"/>
  <c r="Y78" i="4"/>
  <c r="P19" i="4"/>
  <c r="R19" i="4"/>
  <c r="AA19" i="4" s="1"/>
  <c r="P21" i="4"/>
  <c r="R21" i="4"/>
  <c r="W21" i="4" s="1"/>
  <c r="O21" i="4"/>
  <c r="X21" i="4" s="1"/>
  <c r="V40" i="4"/>
  <c r="Z40" i="4"/>
  <c r="O64" i="4"/>
  <c r="Y33" i="4"/>
  <c r="U33" i="4"/>
  <c r="T20" i="4"/>
  <c r="S70" i="4"/>
  <c r="S61" i="4"/>
  <c r="T86" i="4"/>
  <c r="Z84" i="4"/>
  <c r="O9" i="4"/>
  <c r="X9" i="4" s="1"/>
  <c r="Q57" i="4"/>
  <c r="Z57" i="4" s="1"/>
  <c r="Q46" i="4"/>
  <c r="P46" i="4"/>
  <c r="U46" i="4" s="1"/>
  <c r="O67" i="4"/>
  <c r="X67" i="4" s="1"/>
  <c r="P67" i="4"/>
  <c r="Y67" i="4" s="1"/>
  <c r="R67" i="4"/>
  <c r="Q36" i="4"/>
  <c r="P36" i="4"/>
  <c r="Z94" i="4"/>
  <c r="V94" i="4"/>
  <c r="P15" i="4"/>
  <c r="O15" i="4"/>
  <c r="X15" i="4" s="1"/>
  <c r="P83" i="4"/>
  <c r="O83" i="4"/>
  <c r="X83" i="4" s="1"/>
  <c r="Q6" i="4"/>
  <c r="V6" i="4" s="1"/>
  <c r="P99" i="4"/>
  <c r="Y99" i="4" s="1"/>
  <c r="O99" i="4"/>
  <c r="X33" i="4"/>
  <c r="S33" i="4"/>
  <c r="P85" i="4"/>
  <c r="Y85" i="4" s="1"/>
  <c r="R32" i="4"/>
  <c r="U34" i="4"/>
  <c r="Y34" i="4"/>
  <c r="R11" i="4"/>
  <c r="P56" i="4"/>
  <c r="Q90" i="4"/>
  <c r="R91" i="4"/>
  <c r="W91" i="4" s="1"/>
  <c r="Q10" i="4"/>
  <c r="P58" i="4"/>
  <c r="Q43" i="4"/>
  <c r="Q75" i="4"/>
  <c r="O5" i="4"/>
  <c r="S30" i="4"/>
  <c r="W103" i="4"/>
  <c r="V48" i="4"/>
  <c r="P25" i="4"/>
  <c r="Y25" i="4" s="1"/>
  <c r="P48" i="4"/>
  <c r="U48" i="4" s="1"/>
  <c r="S7" i="4"/>
  <c r="P59" i="4"/>
  <c r="U59" i="4" s="1"/>
  <c r="Q71" i="4"/>
  <c r="Q74" i="7"/>
  <c r="Z74" i="7" s="1"/>
  <c r="Q48" i="7"/>
  <c r="Z48" i="7" s="1"/>
  <c r="O2" i="7"/>
  <c r="X2" i="7" s="1"/>
  <c r="R63" i="7"/>
  <c r="AA63" i="7" s="1"/>
  <c r="P47" i="7"/>
  <c r="Y47" i="7" s="1"/>
  <c r="R81" i="7"/>
  <c r="AA81" i="7" s="1"/>
  <c r="Q81" i="7"/>
  <c r="Z81" i="7" s="1"/>
  <c r="O81" i="7"/>
  <c r="X81" i="7" s="1"/>
  <c r="U44" i="7"/>
  <c r="R42" i="7"/>
  <c r="AA42" i="7" s="1"/>
  <c r="R47" i="7"/>
  <c r="AA47" i="7" s="1"/>
  <c r="O10" i="7"/>
  <c r="X10" i="7" s="1"/>
  <c r="P22" i="7"/>
  <c r="Y22" i="7" s="1"/>
  <c r="O35" i="7"/>
  <c r="X35" i="7" s="1"/>
  <c r="P50" i="7"/>
  <c r="Y50" i="7" s="1"/>
  <c r="O32" i="7"/>
  <c r="X32" i="7" s="1"/>
  <c r="O62" i="7"/>
  <c r="X62" i="7" s="1"/>
  <c r="T52" i="7"/>
  <c r="U52" i="7"/>
  <c r="P48" i="7"/>
  <c r="Y48" i="7" s="1"/>
  <c r="O50" i="7"/>
  <c r="X50" i="7" s="1"/>
  <c r="W84" i="7"/>
  <c r="P87" i="7"/>
  <c r="Y87" i="7" s="1"/>
  <c r="R10" i="7"/>
  <c r="AA10" i="7" s="1"/>
  <c r="R35" i="7"/>
  <c r="AA35" i="7" s="1"/>
  <c r="O22" i="7"/>
  <c r="X22" i="7" s="1"/>
  <c r="R69" i="7"/>
  <c r="AA69" i="7" s="1"/>
  <c r="P57" i="7"/>
  <c r="Y57" i="7" s="1"/>
  <c r="O63" i="7"/>
  <c r="X63" i="7" s="1"/>
  <c r="R16" i="7"/>
  <c r="AA16" i="7" s="1"/>
  <c r="P64" i="7"/>
  <c r="Y64" i="7" s="1"/>
  <c r="Q2" i="7"/>
  <c r="Z2" i="7" s="1"/>
  <c r="R72" i="7"/>
  <c r="AA72" i="7" s="1"/>
  <c r="P95" i="7"/>
  <c r="Y95" i="7" s="1"/>
  <c r="R26" i="7"/>
  <c r="AA26" i="7" s="1"/>
  <c r="O103" i="7"/>
  <c r="X103" i="7" s="1"/>
  <c r="Q65" i="7"/>
  <c r="Z65" i="7" s="1"/>
  <c r="W52" i="7"/>
  <c r="T60" i="7"/>
  <c r="R95" i="7"/>
  <c r="AA95" i="7" s="1"/>
  <c r="O43" i="7"/>
  <c r="X43" i="7" s="1"/>
  <c r="P11" i="7"/>
  <c r="Y11" i="7" s="1"/>
  <c r="O83" i="7"/>
  <c r="X83" i="7" s="1"/>
  <c r="Q50" i="7"/>
  <c r="Z50" i="7" s="1"/>
  <c r="Q35" i="7"/>
  <c r="Z35" i="7" s="1"/>
  <c r="O87" i="7"/>
  <c r="X87" i="7" s="1"/>
  <c r="Q29" i="7"/>
  <c r="Z29" i="7" s="1"/>
  <c r="P99" i="7"/>
  <c r="U99" i="7" s="1"/>
  <c r="R38" i="7"/>
  <c r="AA38" i="7" s="1"/>
  <c r="R55" i="7"/>
  <c r="AA55" i="7" s="1"/>
  <c r="R79" i="7"/>
  <c r="AA79" i="7" s="1"/>
  <c r="Q64" i="7"/>
  <c r="Z64" i="7" s="1"/>
  <c r="Q7" i="7"/>
  <c r="Z7" i="7" s="1"/>
  <c r="O72" i="7"/>
  <c r="X72" i="7" s="1"/>
  <c r="P63" i="7"/>
  <c r="Y63" i="7" s="1"/>
  <c r="O11" i="7"/>
  <c r="X11" i="7" s="1"/>
  <c r="V44" i="7"/>
  <c r="Q26" i="7"/>
  <c r="Z26" i="7" s="1"/>
  <c r="Q90" i="7"/>
  <c r="Z90" i="7" s="1"/>
  <c r="R11" i="7"/>
  <c r="AA11" i="7" s="1"/>
  <c r="R13" i="7"/>
  <c r="W13" i="7" s="1"/>
  <c r="Q73" i="7"/>
  <c r="Z73" i="7" s="1"/>
  <c r="O42" i="7"/>
  <c r="X42" i="7" s="1"/>
  <c r="R98" i="7"/>
  <c r="AA98" i="7" s="1"/>
  <c r="O64" i="7"/>
  <c r="X64" i="7" s="1"/>
  <c r="Q16" i="7"/>
  <c r="Z16" i="7" s="1"/>
  <c r="R77" i="7"/>
  <c r="AA77" i="7" s="1"/>
  <c r="P90" i="7"/>
  <c r="Y90" i="7" s="1"/>
  <c r="T44" i="7"/>
  <c r="O90" i="7"/>
  <c r="X90" i="7" s="1"/>
  <c r="P26" i="7"/>
  <c r="Y26" i="7" s="1"/>
  <c r="O77" i="7"/>
  <c r="X77" i="7" s="1"/>
  <c r="P7" i="7"/>
  <c r="Y7" i="7" s="1"/>
  <c r="Q95" i="7"/>
  <c r="Z95" i="7" s="1"/>
  <c r="V52" i="7"/>
  <c r="R61" i="7"/>
  <c r="AA61" i="7" s="1"/>
  <c r="O23" i="7"/>
  <c r="X23" i="7" s="1"/>
  <c r="O100" i="7"/>
  <c r="X100" i="7" s="1"/>
  <c r="O19" i="7"/>
  <c r="X19" i="7" s="1"/>
  <c r="Q6" i="7"/>
  <c r="Z6" i="7" s="1"/>
  <c r="P38" i="7"/>
  <c r="Y38" i="7" s="1"/>
  <c r="Q55" i="7"/>
  <c r="Z55" i="7" s="1"/>
  <c r="Q79" i="7"/>
  <c r="Z79" i="7" s="1"/>
  <c r="U60" i="7"/>
  <c r="Q89" i="7"/>
  <c r="Z89" i="7" s="1"/>
  <c r="Q54" i="7"/>
  <c r="Z54" i="7" s="1"/>
  <c r="R99" i="7"/>
  <c r="AA99" i="7" s="1"/>
  <c r="R31" i="7"/>
  <c r="AA31" i="7" s="1"/>
  <c r="P2" i="7"/>
  <c r="Y2" i="7" s="1"/>
  <c r="P16" i="7"/>
  <c r="Y16" i="7" s="1"/>
  <c r="S60" i="7"/>
  <c r="Q31" i="7"/>
  <c r="Z31" i="7" s="1"/>
  <c r="R7" i="7"/>
  <c r="AA7" i="7" s="1"/>
  <c r="S52" i="7"/>
  <c r="P73" i="7"/>
  <c r="Y73" i="7" s="1"/>
  <c r="R59" i="7"/>
  <c r="AA59" i="7" s="1"/>
  <c r="Q10" i="7"/>
  <c r="O59" i="7"/>
  <c r="X59" i="7" s="1"/>
  <c r="O95" i="7"/>
  <c r="X95" i="7" s="1"/>
  <c r="Q87" i="7"/>
  <c r="Z87" i="7" s="1"/>
  <c r="R14" i="7"/>
  <c r="AA14" i="7" s="1"/>
  <c r="O31" i="7"/>
  <c r="X31" i="7" s="1"/>
  <c r="O48" i="7"/>
  <c r="X48" i="7" s="1"/>
  <c r="S44" i="7"/>
  <c r="W76" i="7"/>
  <c r="R6" i="7"/>
  <c r="AA6" i="7" s="1"/>
  <c r="Q42" i="7"/>
  <c r="Z42" i="7" s="1"/>
  <c r="Q69" i="7"/>
  <c r="Z69" i="7" s="1"/>
  <c r="P98" i="7"/>
  <c r="Y98" i="7" s="1"/>
  <c r="R103" i="7"/>
  <c r="AA103" i="7" s="1"/>
  <c r="Q32" i="7"/>
  <c r="Z32" i="7" s="1"/>
  <c r="R32" i="7"/>
  <c r="AA32" i="7" s="1"/>
  <c r="O73" i="7"/>
  <c r="X73" i="7" s="1"/>
  <c r="O7" i="7"/>
  <c r="X7" i="7" s="1"/>
  <c r="Q38" i="7"/>
  <c r="Z38" i="7" s="1"/>
  <c r="Q59" i="7"/>
  <c r="Z59" i="7" s="1"/>
  <c r="P32" i="7"/>
  <c r="Y32" i="7" s="1"/>
  <c r="V91" i="7"/>
  <c r="R23" i="7"/>
  <c r="AA23" i="7" s="1"/>
  <c r="P53" i="7"/>
  <c r="Y53" i="7" s="1"/>
  <c r="O88" i="7"/>
  <c r="X88" i="7" s="1"/>
  <c r="Q21" i="7"/>
  <c r="Z21" i="7" s="1"/>
  <c r="P66" i="7"/>
  <c r="Y66" i="7" s="1"/>
  <c r="R3" i="7"/>
  <c r="AA3" i="7" s="1"/>
  <c r="P55" i="7"/>
  <c r="Y55" i="7" s="1"/>
  <c r="P79" i="7"/>
  <c r="Y79" i="7" s="1"/>
  <c r="R39" i="7"/>
  <c r="AA39" i="7" s="1"/>
  <c r="P14" i="7"/>
  <c r="Y14" i="7" s="1"/>
  <c r="Q62" i="7"/>
  <c r="Z62" i="7" s="1"/>
  <c r="P15" i="7"/>
  <c r="Y15" i="7" s="1"/>
  <c r="P61" i="7"/>
  <c r="Y61" i="7" s="1"/>
  <c r="W44" i="7"/>
  <c r="P41" i="7"/>
  <c r="Y41" i="7" s="1"/>
  <c r="R80" i="7"/>
  <c r="AA80" i="7" s="1"/>
  <c r="P72" i="7"/>
  <c r="Y72" i="7" s="1"/>
  <c r="Q100" i="7"/>
  <c r="Z100" i="7" s="1"/>
  <c r="V96" i="7"/>
  <c r="R15" i="7"/>
  <c r="AA15" i="7" s="1"/>
  <c r="O65" i="7"/>
  <c r="X65" i="7" s="1"/>
  <c r="P100" i="7"/>
  <c r="Y100" i="7" s="1"/>
  <c r="R65" i="7"/>
  <c r="AA65" i="7" s="1"/>
  <c r="O98" i="7"/>
  <c r="X98" i="7" s="1"/>
  <c r="W60" i="7"/>
  <c r="V60" i="7"/>
  <c r="R83" i="7"/>
  <c r="AA83" i="7" s="1"/>
  <c r="Q77" i="7"/>
  <c r="Z77" i="7" s="1"/>
  <c r="P83" i="7"/>
  <c r="Y83" i="7" s="1"/>
  <c r="Q3" i="7"/>
  <c r="Z3" i="7" s="1"/>
  <c r="O30" i="7"/>
  <c r="X30" i="7" s="1"/>
  <c r="Q58" i="7"/>
  <c r="Z58" i="7" s="1"/>
  <c r="R73" i="7"/>
  <c r="AA73" i="7" s="1"/>
  <c r="Q49" i="7"/>
  <c r="R100" i="7"/>
  <c r="AA100" i="7" s="1"/>
  <c r="P51" i="7"/>
  <c r="P3" i="7"/>
  <c r="Y3" i="7" s="1"/>
  <c r="O89" i="7"/>
  <c r="X89" i="7" s="1"/>
  <c r="P43" i="7"/>
  <c r="Y43" i="7" s="1"/>
  <c r="P103" i="7"/>
  <c r="Y103" i="7" s="1"/>
  <c r="AA87" i="7"/>
  <c r="W87" i="7"/>
  <c r="Q22" i="7"/>
  <c r="Z22" i="7" s="1"/>
  <c r="R4" i="7"/>
  <c r="AA4" i="7" s="1"/>
  <c r="P65" i="7"/>
  <c r="Y65" i="7" s="1"/>
  <c r="Q39" i="7"/>
  <c r="Z39" i="7" s="1"/>
  <c r="O55" i="7"/>
  <c r="X55" i="7" s="1"/>
  <c r="O61" i="7"/>
  <c r="X61" i="7" s="1"/>
  <c r="R2" i="7"/>
  <c r="AA2" i="7" s="1"/>
  <c r="O3" i="7"/>
  <c r="X3" i="7" s="1"/>
  <c r="O79" i="7"/>
  <c r="X79" i="7" s="1"/>
  <c r="Q98" i="7"/>
  <c r="Z98" i="7" s="1"/>
  <c r="R62" i="7"/>
  <c r="AA62" i="7" s="1"/>
  <c r="R43" i="7"/>
  <c r="AA43" i="7" s="1"/>
  <c r="Q13" i="7"/>
  <c r="Q103" i="7"/>
  <c r="Z103" i="7" s="1"/>
  <c r="P33" i="7"/>
  <c r="R70" i="7"/>
  <c r="AA70" i="7" s="1"/>
  <c r="P62" i="7"/>
  <c r="Q43" i="7"/>
  <c r="V43" i="7" s="1"/>
  <c r="O6" i="7"/>
  <c r="X6" i="7" s="1"/>
  <c r="Q14" i="7"/>
  <c r="Z14" i="7" s="1"/>
  <c r="O38" i="7"/>
  <c r="X38" i="7" s="1"/>
  <c r="P42" i="7"/>
  <c r="Y42" i="7" s="1"/>
  <c r="P39" i="7"/>
  <c r="Q63" i="7"/>
  <c r="Z63" i="7" s="1"/>
  <c r="O91" i="7"/>
  <c r="Q67" i="7"/>
  <c r="P23" i="7"/>
  <c r="U23" i="7" s="1"/>
  <c r="Q41" i="7"/>
  <c r="Z41" i="7" s="1"/>
  <c r="P74" i="7"/>
  <c r="U74" i="7" s="1"/>
  <c r="O9" i="7"/>
  <c r="Q17" i="7"/>
  <c r="O29" i="7"/>
  <c r="X29" i="7" s="1"/>
  <c r="P78" i="7"/>
  <c r="R91" i="7"/>
  <c r="W91" i="7" s="1"/>
  <c r="P71" i="7"/>
  <c r="O45" i="7"/>
  <c r="P5" i="7"/>
  <c r="Y5" i="7" s="1"/>
  <c r="Q80" i="7"/>
  <c r="Z80" i="7" s="1"/>
  <c r="Q53" i="7"/>
  <c r="Z53" i="7" s="1"/>
  <c r="Q97" i="7"/>
  <c r="Z97" i="7" s="1"/>
  <c r="P101" i="7"/>
  <c r="Y101" i="7" s="1"/>
  <c r="Q57" i="7"/>
  <c r="Z57" i="7" s="1"/>
  <c r="Q61" i="7"/>
  <c r="Z61" i="7" s="1"/>
  <c r="P69" i="7"/>
  <c r="Y69" i="7" s="1"/>
  <c r="P85" i="7"/>
  <c r="Y85" i="7" s="1"/>
  <c r="Q15" i="7"/>
  <c r="O16" i="7"/>
  <c r="X16" i="7" s="1"/>
  <c r="R64" i="7"/>
  <c r="AA64" i="7" s="1"/>
  <c r="Y59" i="7"/>
  <c r="U59" i="7"/>
  <c r="AA56" i="7"/>
  <c r="W56" i="7"/>
  <c r="AA50" i="7"/>
  <c r="W50" i="7"/>
  <c r="W86" i="7"/>
  <c r="AA86" i="7"/>
  <c r="V32" i="4"/>
  <c r="Z32" i="4"/>
  <c r="V31" i="4"/>
  <c r="Z31" i="4"/>
  <c r="Y35" i="7"/>
  <c r="U35" i="7"/>
  <c r="Z11" i="7"/>
  <c r="V11" i="7"/>
  <c r="V3" i="4"/>
  <c r="Z3" i="4"/>
  <c r="P79" i="4"/>
  <c r="O79" i="4"/>
  <c r="O82" i="7"/>
  <c r="R37" i="7"/>
  <c r="O37" i="7"/>
  <c r="Q37" i="7"/>
  <c r="Q66" i="7"/>
  <c r="P88" i="7"/>
  <c r="P38" i="4"/>
  <c r="O38" i="4"/>
  <c r="P21" i="7"/>
  <c r="P56" i="7"/>
  <c r="R66" i="7"/>
  <c r="R47" i="4"/>
  <c r="R58" i="4"/>
  <c r="R43" i="4"/>
  <c r="P27" i="7"/>
  <c r="Q47" i="4"/>
  <c r="Q58" i="4"/>
  <c r="P43" i="4"/>
  <c r="O71" i="7"/>
  <c r="P91" i="4"/>
  <c r="R5" i="7"/>
  <c r="R82" i="7"/>
  <c r="Q79" i="4"/>
  <c r="Q51" i="7"/>
  <c r="R24" i="4"/>
  <c r="Q13" i="4"/>
  <c r="T30" i="4"/>
  <c r="Z98" i="4"/>
  <c r="R46" i="4"/>
  <c r="AA46" i="4" s="1"/>
  <c r="O52" i="4"/>
  <c r="T52" i="4" s="1"/>
  <c r="O23" i="4"/>
  <c r="T23" i="4" s="1"/>
  <c r="O91" i="4"/>
  <c r="X91" i="4" s="1"/>
  <c r="O57" i="7"/>
  <c r="X57" i="7" s="1"/>
  <c r="R27" i="7"/>
  <c r="AA27" i="7" s="1"/>
  <c r="O4" i="7"/>
  <c r="X4" i="7" s="1"/>
  <c r="R85" i="7"/>
  <c r="AA85" i="7" s="1"/>
  <c r="O99" i="7"/>
  <c r="X99" i="7" s="1"/>
  <c r="T34" i="7"/>
  <c r="O85" i="7"/>
  <c r="X85" i="7" s="1"/>
  <c r="P80" i="7"/>
  <c r="Y80" i="7" s="1"/>
  <c r="P30" i="7"/>
  <c r="Y30" i="7" s="1"/>
  <c r="P6" i="7"/>
  <c r="Y6" i="7" s="1"/>
  <c r="T20" i="7"/>
  <c r="R57" i="7"/>
  <c r="AA57" i="7" s="1"/>
  <c r="Q85" i="7"/>
  <c r="Z85" i="7" s="1"/>
  <c r="V74" i="7"/>
  <c r="O53" i="7"/>
  <c r="X53" i="7" s="1"/>
  <c r="O69" i="7"/>
  <c r="R10" i="4"/>
  <c r="O10" i="4"/>
  <c r="P45" i="7"/>
  <c r="Q5" i="7"/>
  <c r="O41" i="7"/>
  <c r="O78" i="7"/>
  <c r="P97" i="7"/>
  <c r="Q38" i="4"/>
  <c r="R17" i="7"/>
  <c r="O17" i="7"/>
  <c r="Q9" i="7"/>
  <c r="P37" i="7"/>
  <c r="O97" i="7"/>
  <c r="R97" i="7"/>
  <c r="O33" i="7"/>
  <c r="R33" i="7"/>
  <c r="Q33" i="7"/>
  <c r="Y46" i="7"/>
  <c r="U46" i="7"/>
  <c r="P25" i="7"/>
  <c r="Q71" i="7"/>
  <c r="R67" i="7"/>
  <c r="P67" i="7"/>
  <c r="O67" i="7"/>
  <c r="P89" i="7"/>
  <c r="O101" i="7"/>
  <c r="R101" i="7"/>
  <c r="P103" i="4"/>
  <c r="O103" i="4"/>
  <c r="R74" i="4"/>
  <c r="O74" i="4"/>
  <c r="P62" i="4"/>
  <c r="O62" i="4"/>
  <c r="Q51" i="4"/>
  <c r="O86" i="7"/>
  <c r="R71" i="4"/>
  <c r="P68" i="4"/>
  <c r="O71" i="4"/>
  <c r="P26" i="4"/>
  <c r="O13" i="4"/>
  <c r="Q103" i="4"/>
  <c r="O87" i="4"/>
  <c r="R3" i="4"/>
  <c r="Q23" i="4"/>
  <c r="P14" i="4"/>
  <c r="Q66" i="4"/>
  <c r="Q63" i="4"/>
  <c r="R99" i="4"/>
  <c r="R14" i="4"/>
  <c r="O14" i="4"/>
  <c r="O46" i="7"/>
  <c r="P19" i="7"/>
  <c r="R89" i="7"/>
  <c r="Q101" i="7"/>
  <c r="R31" i="4"/>
  <c r="R52" i="4"/>
  <c r="P9" i="4"/>
  <c r="R9" i="7"/>
  <c r="P52" i="4"/>
  <c r="Q87" i="4"/>
  <c r="R15" i="4"/>
  <c r="R62" i="4"/>
  <c r="O25" i="7"/>
  <c r="P17" i="4"/>
  <c r="O48" i="4"/>
  <c r="R48" i="4"/>
  <c r="Q15" i="4"/>
  <c r="O47" i="4"/>
  <c r="O28" i="4"/>
  <c r="R36" i="4"/>
  <c r="P102" i="4"/>
  <c r="V17" i="4"/>
  <c r="R28" i="4"/>
  <c r="W28" i="4" s="1"/>
  <c r="O54" i="7"/>
  <c r="X54" i="7" s="1"/>
  <c r="P4" i="7"/>
  <c r="Y4" i="7" s="1"/>
  <c r="U50" i="7"/>
  <c r="Q23" i="7"/>
  <c r="Z23" i="7" s="1"/>
  <c r="O80" i="7"/>
  <c r="X80" i="7" s="1"/>
  <c r="Q30" i="7"/>
  <c r="Z30" i="7" s="1"/>
  <c r="Q99" i="7"/>
  <c r="Z99" i="7" s="1"/>
  <c r="R54" i="7"/>
  <c r="AA54" i="7" s="1"/>
  <c r="V82" i="7"/>
  <c r="O21" i="7"/>
  <c r="O58" i="7"/>
  <c r="R58" i="7"/>
  <c r="P70" i="7"/>
  <c r="O70" i="7"/>
  <c r="P49" i="7"/>
  <c r="O49" i="7"/>
  <c r="R51" i="7"/>
  <c r="O51" i="7"/>
  <c r="P9" i="7"/>
  <c r="O59" i="4"/>
  <c r="R59" i="4"/>
  <c r="R82" i="4"/>
  <c r="O82" i="4"/>
  <c r="Q59" i="4"/>
  <c r="Q91" i="4"/>
  <c r="Q78" i="4"/>
  <c r="R78" i="7"/>
  <c r="R74" i="7"/>
  <c r="O11" i="4"/>
  <c r="O94" i="4"/>
  <c r="Q19" i="4"/>
  <c r="R25" i="7"/>
  <c r="O31" i="4"/>
  <c r="O46" i="4"/>
  <c r="O35" i="4"/>
  <c r="P24" i="4"/>
  <c r="R21" i="7"/>
  <c r="R57" i="4"/>
  <c r="O57" i="4"/>
  <c r="Q21" i="4"/>
  <c r="R46" i="7"/>
  <c r="P31" i="7"/>
  <c r="R49" i="7"/>
  <c r="R63" i="4"/>
  <c r="R100" i="4"/>
  <c r="Q88" i="7"/>
  <c r="R51" i="4"/>
  <c r="R71" i="7"/>
  <c r="R78" i="4"/>
  <c r="O5" i="7"/>
  <c r="R87" i="4"/>
  <c r="P22" i="4"/>
  <c r="R98" i="4"/>
  <c r="Q25" i="4"/>
  <c r="R45" i="7"/>
  <c r="R79" i="4"/>
  <c r="O58" i="4"/>
  <c r="R83" i="4"/>
  <c r="R38" i="4"/>
  <c r="Q56" i="7"/>
  <c r="O56" i="7"/>
  <c r="O93" i="7"/>
  <c r="P93" i="7"/>
  <c r="R93" i="7"/>
  <c r="Y13" i="4"/>
  <c r="V24" i="4"/>
  <c r="P23" i="4"/>
  <c r="Y23" i="4" s="1"/>
  <c r="Q27" i="7"/>
  <c r="Z27" i="7" s="1"/>
  <c r="R19" i="7"/>
  <c r="AA19" i="7" s="1"/>
  <c r="Q19" i="7"/>
  <c r="Z19" i="7" s="1"/>
  <c r="V25" i="7"/>
  <c r="R8" i="4"/>
  <c r="O8" i="4"/>
  <c r="Q93" i="7"/>
  <c r="P13" i="7"/>
  <c r="O13" i="7"/>
  <c r="O74" i="7"/>
  <c r="Q45" i="7"/>
  <c r="Q70" i="7"/>
  <c r="R29" i="7"/>
  <c r="P29" i="7"/>
  <c r="Q86" i="7"/>
  <c r="P86" i="7"/>
  <c r="R75" i="4"/>
  <c r="O75" i="4"/>
  <c r="P54" i="4"/>
  <c r="P90" i="4"/>
  <c r="Q35" i="4"/>
  <c r="Q67" i="4"/>
  <c r="P10" i="4"/>
  <c r="P91" i="7"/>
  <c r="P82" i="7"/>
  <c r="O51" i="4"/>
  <c r="P66" i="4"/>
  <c r="O24" i="4"/>
  <c r="O98" i="4"/>
  <c r="R54" i="4"/>
  <c r="R41" i="7"/>
  <c r="R53" i="7"/>
  <c r="R42" i="4"/>
  <c r="O90" i="4"/>
  <c r="O66" i="7"/>
  <c r="R35" i="4"/>
  <c r="P94" i="4"/>
  <c r="O25" i="4"/>
  <c r="O6" i="4"/>
  <c r="R6" i="4"/>
  <c r="P58" i="7"/>
  <c r="Q46" i="7"/>
  <c r="Q78" i="7"/>
  <c r="O63" i="4"/>
  <c r="Q11" i="4"/>
  <c r="O54" i="4"/>
  <c r="O16" i="4"/>
  <c r="R88" i="7"/>
  <c r="Q5" i="4"/>
  <c r="R5" i="4"/>
  <c r="R17" i="4"/>
  <c r="P98" i="4"/>
  <c r="Q82" i="4"/>
  <c r="R94" i="4"/>
  <c r="P17" i="7"/>
  <c r="P74" i="4"/>
  <c r="O36" i="4"/>
  <c r="O102" i="4"/>
  <c r="Q41" i="4"/>
  <c r="R41" i="4"/>
  <c r="R13" i="4"/>
  <c r="O78" i="4"/>
  <c r="Q8" i="4"/>
  <c r="V36" i="7"/>
  <c r="V102" i="7"/>
  <c r="V47" i="7"/>
  <c r="Z47" i="7"/>
  <c r="T28" i="7"/>
  <c r="X28" i="7"/>
  <c r="T40" i="7"/>
  <c r="S75" i="7"/>
  <c r="Y75" i="7"/>
  <c r="T75" i="7"/>
  <c r="V83" i="7"/>
  <c r="Z83" i="7"/>
  <c r="U92" i="7"/>
  <c r="U24" i="7"/>
  <c r="T27" i="7"/>
  <c r="V4" i="7"/>
  <c r="S20" i="7"/>
  <c r="U18" i="7"/>
  <c r="T94" i="7"/>
  <c r="U12" i="7"/>
  <c r="W68" i="7"/>
  <c r="W48" i="7"/>
  <c r="W18" i="7"/>
  <c r="W12" i="7"/>
  <c r="U40" i="7"/>
  <c r="S40" i="7"/>
  <c r="T96" i="7"/>
  <c r="S96" i="7"/>
  <c r="U96" i="7"/>
  <c r="W34" i="7"/>
  <c r="W90" i="7"/>
  <c r="W40" i="7"/>
  <c r="U8" i="7"/>
  <c r="V94" i="7"/>
  <c r="T92" i="7"/>
  <c r="S92" i="7"/>
  <c r="S68" i="7"/>
  <c r="T68" i="7"/>
  <c r="U77" i="7"/>
  <c r="W92" i="7"/>
  <c r="W102" i="7"/>
  <c r="U20" i="7"/>
  <c r="V72" i="7"/>
  <c r="T14" i="7"/>
  <c r="T39" i="7"/>
  <c r="U10" i="7"/>
  <c r="T12" i="7"/>
  <c r="S12" i="7"/>
  <c r="V28" i="7"/>
  <c r="W96" i="7"/>
  <c r="V12" i="7"/>
  <c r="V76" i="7"/>
  <c r="U94" i="7"/>
  <c r="U28" i="7"/>
  <c r="S28" i="7"/>
  <c r="V34" i="7"/>
  <c r="T47" i="7"/>
  <c r="V20" i="7"/>
  <c r="U76" i="7"/>
  <c r="U102" i="7"/>
  <c r="W8" i="7"/>
  <c r="T15" i="7"/>
  <c r="W22" i="7"/>
  <c r="W36" i="7"/>
  <c r="V68" i="7"/>
  <c r="W75" i="7"/>
  <c r="V84" i="7"/>
  <c r="V75" i="7"/>
  <c r="T102" i="7"/>
  <c r="S102" i="7"/>
  <c r="W28" i="7"/>
  <c r="U54" i="7"/>
  <c r="V18" i="7"/>
  <c r="W94" i="7"/>
  <c r="W20" i="7"/>
  <c r="U75" i="7"/>
  <c r="T18" i="7"/>
  <c r="S18" i="7"/>
  <c r="V40" i="7"/>
  <c r="U34" i="7"/>
  <c r="S34" i="7"/>
  <c r="U68" i="7"/>
  <c r="U84" i="7"/>
  <c r="U81" i="7"/>
  <c r="V92" i="7"/>
  <c r="T8" i="7"/>
  <c r="S8" i="7"/>
  <c r="W24" i="7"/>
  <c r="W30" i="7"/>
  <c r="V8" i="7"/>
  <c r="T24" i="7"/>
  <c r="S24" i="7"/>
  <c r="S76" i="7"/>
  <c r="T76" i="7"/>
  <c r="T36" i="7"/>
  <c r="S36" i="7"/>
  <c r="T84" i="7"/>
  <c r="S84" i="7"/>
  <c r="U36" i="7"/>
  <c r="T26" i="7"/>
  <c r="V24" i="7"/>
  <c r="S94" i="7"/>
  <c r="U8" i="4"/>
  <c r="Y77" i="4"/>
  <c r="S92" i="4"/>
  <c r="V99" i="4"/>
  <c r="AA40" i="4"/>
  <c r="W37" i="4"/>
  <c r="U55" i="4"/>
  <c r="Y84" i="4"/>
  <c r="S37" i="4"/>
  <c r="AA92" i="4"/>
  <c r="U7" i="4"/>
  <c r="S84" i="4"/>
  <c r="Y86" i="4"/>
  <c r="S39" i="4"/>
  <c r="V86" i="4"/>
  <c r="Y60" i="4"/>
  <c r="U81" i="4"/>
  <c r="W29" i="4"/>
  <c r="V97" i="4"/>
  <c r="Z37" i="4"/>
  <c r="V65" i="4"/>
  <c r="AA45" i="4"/>
  <c r="AA49" i="4"/>
  <c r="S55" i="4"/>
  <c r="X39" i="4"/>
  <c r="U39" i="4"/>
  <c r="Z65" i="4"/>
  <c r="X34" i="4"/>
  <c r="U40" i="4"/>
  <c r="S29" i="4"/>
  <c r="S44" i="4"/>
  <c r="S34" i="4"/>
  <c r="U72" i="4"/>
  <c r="S60" i="4"/>
  <c r="U29" i="4"/>
  <c r="S45" i="4"/>
  <c r="U44" i="4"/>
  <c r="R85" i="4"/>
  <c r="O85" i="4"/>
  <c r="O72" i="4"/>
  <c r="R72" i="4"/>
  <c r="R73" i="4"/>
  <c r="O73" i="4"/>
  <c r="Y7" i="4"/>
  <c r="S40" i="4"/>
  <c r="AA12" i="4"/>
  <c r="AA76" i="4"/>
  <c r="O93" i="4"/>
  <c r="R93" i="4"/>
  <c r="Q77" i="4"/>
  <c r="Q93" i="4"/>
  <c r="R80" i="4"/>
  <c r="Q80" i="4"/>
  <c r="O80" i="4"/>
  <c r="P80" i="4"/>
  <c r="O81" i="4"/>
  <c r="R81" i="4"/>
  <c r="Q81" i="4"/>
  <c r="P97" i="4"/>
  <c r="R69" i="4"/>
  <c r="O69" i="4"/>
  <c r="R101" i="4"/>
  <c r="O101" i="4"/>
  <c r="P69" i="4"/>
  <c r="P101" i="4"/>
  <c r="O88" i="4"/>
  <c r="R88" i="4"/>
  <c r="P88" i="4"/>
  <c r="Q88" i="4"/>
  <c r="R89" i="4"/>
  <c r="O89" i="4"/>
  <c r="Q89" i="4"/>
  <c r="S12" i="4"/>
  <c r="S86" i="4"/>
  <c r="S76" i="4"/>
  <c r="O77" i="4"/>
  <c r="R77" i="4"/>
  <c r="Q69" i="4"/>
  <c r="Q85" i="4"/>
  <c r="Q101" i="4"/>
  <c r="R96" i="4"/>
  <c r="O96" i="4"/>
  <c r="O97" i="4"/>
  <c r="R97" i="4"/>
  <c r="Q73" i="4"/>
  <c r="P89" i="4"/>
  <c r="Q72" i="4"/>
  <c r="T35" i="7" l="1"/>
  <c r="X107" i="8"/>
  <c r="V100" i="4"/>
  <c r="U96" i="4"/>
  <c r="T100" i="4"/>
  <c r="AA2" i="4"/>
  <c r="V2" i="4"/>
  <c r="V14" i="4"/>
  <c r="Z14" i="4"/>
  <c r="V83" i="4"/>
  <c r="Y100" i="4"/>
  <c r="T32" i="4"/>
  <c r="T43" i="4"/>
  <c r="V22" i="4"/>
  <c r="W16" i="4"/>
  <c r="Y2" i="4"/>
  <c r="AA91" i="4"/>
  <c r="AA66" i="4"/>
  <c r="V54" i="4"/>
  <c r="U31" i="4"/>
  <c r="Y75" i="4"/>
  <c r="X68" i="4"/>
  <c r="S32" i="4"/>
  <c r="Z96" i="4"/>
  <c r="Y3" i="4"/>
  <c r="X50" i="4"/>
  <c r="U32" i="4"/>
  <c r="X41" i="4"/>
  <c r="S43" i="4"/>
  <c r="S52" i="4"/>
  <c r="X2" i="4"/>
  <c r="S2" i="4"/>
  <c r="V68" i="4"/>
  <c r="Y28" i="4"/>
  <c r="U73" i="4"/>
  <c r="T91" i="4"/>
  <c r="V62" i="4"/>
  <c r="AA28" i="4"/>
  <c r="AA64" i="4"/>
  <c r="T83" i="4"/>
  <c r="S28" i="4"/>
  <c r="U93" i="4"/>
  <c r="V64" i="4"/>
  <c r="Y57" i="4"/>
  <c r="U57" i="4"/>
  <c r="T17" i="4"/>
  <c r="W46" i="4"/>
  <c r="Z16" i="4"/>
  <c r="S46" i="4"/>
  <c r="S3" i="4"/>
  <c r="Z74" i="4"/>
  <c r="V74" i="4"/>
  <c r="S23" i="4"/>
  <c r="Y48" i="4"/>
  <c r="T19" i="4"/>
  <c r="W19" i="4"/>
  <c r="S99" i="4"/>
  <c r="X23" i="4"/>
  <c r="X52" i="4"/>
  <c r="T21" i="4"/>
  <c r="U25" i="4"/>
  <c r="Z26" i="4"/>
  <c r="S57" i="4"/>
  <c r="U67" i="4"/>
  <c r="S22" i="4"/>
  <c r="S59" i="4"/>
  <c r="X3" i="4"/>
  <c r="T3" i="4"/>
  <c r="W22" i="4"/>
  <c r="AA22" i="4"/>
  <c r="W90" i="4"/>
  <c r="AA90" i="4"/>
  <c r="S50" i="4"/>
  <c r="Y6" i="4"/>
  <c r="W9" i="4"/>
  <c r="V57" i="4"/>
  <c r="AA102" i="4"/>
  <c r="V71" i="4"/>
  <c r="Z71" i="4"/>
  <c r="X5" i="4"/>
  <c r="T5" i="4"/>
  <c r="Z10" i="4"/>
  <c r="V10" i="4"/>
  <c r="W11" i="4"/>
  <c r="AA11" i="4"/>
  <c r="U36" i="4"/>
  <c r="Y36" i="4"/>
  <c r="U19" i="4"/>
  <c r="Y19" i="4"/>
  <c r="W26" i="4"/>
  <c r="AA26" i="4"/>
  <c r="Z42" i="4"/>
  <c r="V42" i="4"/>
  <c r="S64" i="4"/>
  <c r="S21" i="4"/>
  <c r="U85" i="4"/>
  <c r="S19" i="4"/>
  <c r="U99" i="4"/>
  <c r="Z75" i="4"/>
  <c r="V75" i="4"/>
  <c r="Y15" i="4"/>
  <c r="U15" i="4"/>
  <c r="Z36" i="4"/>
  <c r="V36" i="4"/>
  <c r="X64" i="4"/>
  <c r="T64" i="4"/>
  <c r="V50" i="4"/>
  <c r="Z50" i="4"/>
  <c r="X26" i="4"/>
  <c r="T26" i="4"/>
  <c r="V56" i="4"/>
  <c r="Z56" i="4"/>
  <c r="W50" i="4"/>
  <c r="S56" i="4"/>
  <c r="S25" i="4"/>
  <c r="S6" i="4"/>
  <c r="AA21" i="4"/>
  <c r="S67" i="4"/>
  <c r="Y64" i="4"/>
  <c r="T67" i="4"/>
  <c r="V43" i="4"/>
  <c r="Z43" i="4"/>
  <c r="Z90" i="4"/>
  <c r="V90" i="4"/>
  <c r="AA67" i="4"/>
  <c r="W67" i="4"/>
  <c r="Z46" i="4"/>
  <c r="V46" i="4"/>
  <c r="Y21" i="4"/>
  <c r="U21" i="4"/>
  <c r="Y50" i="4"/>
  <c r="U50" i="4"/>
  <c r="Y42" i="4"/>
  <c r="U42" i="4"/>
  <c r="Y46" i="4"/>
  <c r="T15" i="4"/>
  <c r="S83" i="4"/>
  <c r="T9" i="4"/>
  <c r="S26" i="4"/>
  <c r="Z6" i="4"/>
  <c r="Y59" i="4"/>
  <c r="W56" i="4"/>
  <c r="U23" i="4"/>
  <c r="Y58" i="4"/>
  <c r="U58" i="4"/>
  <c r="U56" i="4"/>
  <c r="Y56" i="4"/>
  <c r="AA32" i="4"/>
  <c r="W32" i="4"/>
  <c r="T99" i="4"/>
  <c r="X99" i="4"/>
  <c r="Y83" i="4"/>
  <c r="U83" i="4"/>
  <c r="T42" i="4"/>
  <c r="X42" i="4"/>
  <c r="V81" i="7"/>
  <c r="W47" i="7"/>
  <c r="V48" i="7"/>
  <c r="T2" i="7"/>
  <c r="W69" i="7"/>
  <c r="U64" i="7"/>
  <c r="W10" i="7"/>
  <c r="T81" i="7"/>
  <c r="W63" i="7"/>
  <c r="U48" i="7"/>
  <c r="W81" i="7"/>
  <c r="T50" i="7"/>
  <c r="T63" i="7"/>
  <c r="T62" i="7"/>
  <c r="U47" i="7"/>
  <c r="W35" i="7"/>
  <c r="U22" i="7"/>
  <c r="U87" i="7"/>
  <c r="U57" i="7"/>
  <c r="S47" i="7"/>
  <c r="T32" i="7"/>
  <c r="W95" i="7"/>
  <c r="V90" i="7"/>
  <c r="S81" i="7"/>
  <c r="T10" i="7"/>
  <c r="S10" i="7"/>
  <c r="W16" i="7"/>
  <c r="W42" i="7"/>
  <c r="T22" i="7"/>
  <c r="W26" i="7"/>
  <c r="V2" i="7"/>
  <c r="V50" i="7"/>
  <c r="W61" i="7"/>
  <c r="S87" i="7"/>
  <c r="T7" i="7"/>
  <c r="W38" i="7"/>
  <c r="W72" i="7"/>
  <c r="V73" i="7"/>
  <c r="V26" i="7"/>
  <c r="T61" i="7"/>
  <c r="W6" i="7"/>
  <c r="S11" i="7"/>
  <c r="V16" i="7"/>
  <c r="T72" i="7"/>
  <c r="V95" i="7"/>
  <c r="U95" i="7"/>
  <c r="W55" i="7"/>
  <c r="U11" i="7"/>
  <c r="T77" i="7"/>
  <c r="Y99" i="7"/>
  <c r="W31" i="7"/>
  <c r="W59" i="7"/>
  <c r="T11" i="7"/>
  <c r="T103" i="7"/>
  <c r="W98" i="7"/>
  <c r="V6" i="7"/>
  <c r="V31" i="7"/>
  <c r="V64" i="7"/>
  <c r="U90" i="7"/>
  <c r="S50" i="7"/>
  <c r="W11" i="7"/>
  <c r="S35" i="7"/>
  <c r="V35" i="7"/>
  <c r="AA13" i="7"/>
  <c r="V7" i="7"/>
  <c r="U80" i="7"/>
  <c r="V65" i="7"/>
  <c r="T43" i="7"/>
  <c r="T83" i="7"/>
  <c r="W79" i="7"/>
  <c r="W99" i="7"/>
  <c r="U73" i="7"/>
  <c r="V79" i="7"/>
  <c r="W77" i="7"/>
  <c r="T42" i="7"/>
  <c r="U26" i="7"/>
  <c r="V29" i="7"/>
  <c r="S48" i="7"/>
  <c r="V32" i="7"/>
  <c r="T95" i="7"/>
  <c r="T48" i="7"/>
  <c r="S32" i="7"/>
  <c r="S95" i="7"/>
  <c r="V42" i="7"/>
  <c r="V98" i="7"/>
  <c r="T100" i="7"/>
  <c r="T90" i="7"/>
  <c r="T89" i="7"/>
  <c r="W4" i="7"/>
  <c r="S26" i="7"/>
  <c r="T87" i="7"/>
  <c r="W103" i="7"/>
  <c r="V55" i="7"/>
  <c r="S90" i="7"/>
  <c r="U16" i="7"/>
  <c r="V54" i="7"/>
  <c r="S77" i="7"/>
  <c r="U103" i="7"/>
  <c r="U63" i="7"/>
  <c r="T65" i="7"/>
  <c r="W85" i="7"/>
  <c r="W27" i="7"/>
  <c r="T19" i="7"/>
  <c r="Z43" i="7"/>
  <c r="U3" i="7"/>
  <c r="T99" i="7"/>
  <c r="V10" i="7"/>
  <c r="V41" i="7"/>
  <c r="T64" i="7"/>
  <c r="S63" i="7"/>
  <c r="V14" i="7"/>
  <c r="W14" i="7"/>
  <c r="T79" i="7"/>
  <c r="T80" i="7"/>
  <c r="S64" i="7"/>
  <c r="T54" i="7"/>
  <c r="W64" i="7"/>
  <c r="T57" i="7"/>
  <c r="U69" i="7"/>
  <c r="V63" i="7"/>
  <c r="V97" i="7"/>
  <c r="S69" i="7"/>
  <c r="W70" i="7"/>
  <c r="S62" i="7"/>
  <c r="T23" i="7"/>
  <c r="U7" i="7"/>
  <c r="T29" i="7"/>
  <c r="U2" i="7"/>
  <c r="W7" i="7"/>
  <c r="U38" i="7"/>
  <c r="Z10" i="7"/>
  <c r="W3" i="7"/>
  <c r="U98" i="7"/>
  <c r="V100" i="7"/>
  <c r="U53" i="7"/>
  <c r="S98" i="7"/>
  <c r="V103" i="7"/>
  <c r="U100" i="7"/>
  <c r="S14" i="7"/>
  <c r="U14" i="7"/>
  <c r="T73" i="7"/>
  <c r="V3" i="7"/>
  <c r="V59" i="7"/>
  <c r="V89" i="7"/>
  <c r="S6" i="7"/>
  <c r="V62" i="7"/>
  <c r="U55" i="7"/>
  <c r="S31" i="7"/>
  <c r="U41" i="7"/>
  <c r="W65" i="7"/>
  <c r="T59" i="7"/>
  <c r="W62" i="7"/>
  <c r="T31" i="7"/>
  <c r="T88" i="7"/>
  <c r="U32" i="7"/>
  <c r="S79" i="7"/>
  <c r="V38" i="7"/>
  <c r="S4" i="7"/>
  <c r="V22" i="7"/>
  <c r="S55" i="7"/>
  <c r="S59" i="7"/>
  <c r="Y62" i="7"/>
  <c r="U83" i="7"/>
  <c r="V69" i="7"/>
  <c r="W43" i="7"/>
  <c r="V87" i="7"/>
  <c r="S61" i="7"/>
  <c r="W32" i="7"/>
  <c r="U61" i="7"/>
  <c r="S72" i="7"/>
  <c r="T55" i="7"/>
  <c r="S16" i="7"/>
  <c r="V61" i="7"/>
  <c r="S73" i="7"/>
  <c r="W39" i="7"/>
  <c r="W73" i="7"/>
  <c r="S22" i="7"/>
  <c r="T6" i="7"/>
  <c r="V85" i="7"/>
  <c r="Y23" i="7"/>
  <c r="T16" i="7"/>
  <c r="S27" i="7"/>
  <c r="U72" i="7"/>
  <c r="W23" i="7"/>
  <c r="V19" i="7"/>
  <c r="V53" i="7"/>
  <c r="U66" i="7"/>
  <c r="S15" i="7"/>
  <c r="V57" i="7"/>
  <c r="V77" i="7"/>
  <c r="S39" i="7"/>
  <c r="U30" i="7"/>
  <c r="U79" i="7"/>
  <c r="AA91" i="7"/>
  <c r="V80" i="7"/>
  <c r="T4" i="7"/>
  <c r="T98" i="7"/>
  <c r="T3" i="7"/>
  <c r="S54" i="7"/>
  <c r="S42" i="7"/>
  <c r="W54" i="7"/>
  <c r="U42" i="7"/>
  <c r="S53" i="7"/>
  <c r="W80" i="7"/>
  <c r="V58" i="7"/>
  <c r="S7" i="7"/>
  <c r="U15" i="7"/>
  <c r="S80" i="7"/>
  <c r="S103" i="7"/>
  <c r="W15" i="7"/>
  <c r="S3" i="7"/>
  <c r="V39" i="7"/>
  <c r="W57" i="7"/>
  <c r="V21" i="7"/>
  <c r="W100" i="7"/>
  <c r="W83" i="7"/>
  <c r="S2" i="7"/>
  <c r="S57" i="7"/>
  <c r="S43" i="7"/>
  <c r="T30" i="7"/>
  <c r="Y51" i="7"/>
  <c r="U51" i="7"/>
  <c r="S83" i="7"/>
  <c r="U43" i="7"/>
  <c r="Z49" i="7"/>
  <c r="V49" i="7"/>
  <c r="S100" i="7"/>
  <c r="U6" i="7"/>
  <c r="Y74" i="7"/>
  <c r="Z13" i="7"/>
  <c r="V13" i="7"/>
  <c r="T38" i="7"/>
  <c r="U65" i="7"/>
  <c r="U62" i="7"/>
  <c r="Z15" i="7"/>
  <c r="V15" i="7"/>
  <c r="X9" i="7"/>
  <c r="T9" i="7"/>
  <c r="Z67" i="7"/>
  <c r="V67" i="7"/>
  <c r="U85" i="7"/>
  <c r="W19" i="7"/>
  <c r="O104" i="7"/>
  <c r="T53" i="7"/>
  <c r="U101" i="7"/>
  <c r="X45" i="7"/>
  <c r="T45" i="7"/>
  <c r="Y78" i="7"/>
  <c r="U78" i="7"/>
  <c r="X91" i="7"/>
  <c r="T91" i="7"/>
  <c r="S38" i="7"/>
  <c r="V23" i="7"/>
  <c r="S23" i="7"/>
  <c r="W2" i="7"/>
  <c r="S65" i="7"/>
  <c r="U5" i="7"/>
  <c r="Y71" i="7"/>
  <c r="U71" i="7"/>
  <c r="Z17" i="7"/>
  <c r="V17" i="7"/>
  <c r="Y39" i="7"/>
  <c r="U39" i="7"/>
  <c r="Y33" i="7"/>
  <c r="U33" i="7"/>
  <c r="V8" i="4"/>
  <c r="Z8" i="4"/>
  <c r="Z41" i="4"/>
  <c r="V41" i="4"/>
  <c r="Y17" i="7"/>
  <c r="U17" i="7"/>
  <c r="W17" i="4"/>
  <c r="AA17" i="4"/>
  <c r="T16" i="4"/>
  <c r="X16" i="4"/>
  <c r="Z78" i="7"/>
  <c r="V78" i="7"/>
  <c r="T6" i="4"/>
  <c r="X6" i="4"/>
  <c r="X66" i="7"/>
  <c r="S66" i="7"/>
  <c r="T66" i="7"/>
  <c r="AA41" i="7"/>
  <c r="W41" i="7"/>
  <c r="Y66" i="4"/>
  <c r="U66" i="4"/>
  <c r="Y10" i="4"/>
  <c r="U10" i="4"/>
  <c r="Y54" i="4"/>
  <c r="U54" i="4"/>
  <c r="Z86" i="7"/>
  <c r="V86" i="7"/>
  <c r="Z45" i="7"/>
  <c r="V45" i="7"/>
  <c r="Z93" i="7"/>
  <c r="V93" i="7"/>
  <c r="AA93" i="7"/>
  <c r="W93" i="7"/>
  <c r="Z56" i="7"/>
  <c r="V56" i="7"/>
  <c r="T58" i="4"/>
  <c r="X58" i="4"/>
  <c r="S58" i="4"/>
  <c r="W98" i="4"/>
  <c r="AA98" i="4"/>
  <c r="W78" i="4"/>
  <c r="AA78" i="4"/>
  <c r="AA100" i="4"/>
  <c r="W100" i="4"/>
  <c r="AA46" i="7"/>
  <c r="W46" i="7"/>
  <c r="AA21" i="7"/>
  <c r="W21" i="7"/>
  <c r="X31" i="4"/>
  <c r="T31" i="4"/>
  <c r="X11" i="4"/>
  <c r="T11" i="4"/>
  <c r="S11" i="4"/>
  <c r="Z91" i="4"/>
  <c r="V91" i="4"/>
  <c r="W59" i="4"/>
  <c r="AA59" i="4"/>
  <c r="AA51" i="7"/>
  <c r="W51" i="7"/>
  <c r="Y70" i="7"/>
  <c r="U70" i="7"/>
  <c r="T28" i="4"/>
  <c r="X28" i="4"/>
  <c r="T48" i="4"/>
  <c r="X48" i="4"/>
  <c r="W15" i="4"/>
  <c r="AA15" i="4"/>
  <c r="U9" i="4"/>
  <c r="Y9" i="4"/>
  <c r="W89" i="7"/>
  <c r="AA89" i="7"/>
  <c r="AA14" i="4"/>
  <c r="W14" i="4"/>
  <c r="Y14" i="4"/>
  <c r="U14" i="4"/>
  <c r="Z103" i="4"/>
  <c r="V103" i="4"/>
  <c r="U68" i="4"/>
  <c r="Y68" i="4"/>
  <c r="X62" i="4"/>
  <c r="T62" i="4"/>
  <c r="T103" i="4"/>
  <c r="X103" i="4"/>
  <c r="S103" i="4"/>
  <c r="Y89" i="7"/>
  <c r="S89" i="7"/>
  <c r="U89" i="7"/>
  <c r="Z71" i="7"/>
  <c r="V71" i="7"/>
  <c r="Z33" i="7"/>
  <c r="V33" i="7"/>
  <c r="T97" i="7"/>
  <c r="X97" i="7"/>
  <c r="S97" i="7"/>
  <c r="AA17" i="7"/>
  <c r="W17" i="7"/>
  <c r="X41" i="7"/>
  <c r="S41" i="7"/>
  <c r="T41" i="7"/>
  <c r="AA10" i="4"/>
  <c r="W10" i="4"/>
  <c r="Z51" i="7"/>
  <c r="V51" i="7"/>
  <c r="Y91" i="4"/>
  <c r="U91" i="4"/>
  <c r="Y43" i="4"/>
  <c r="U43" i="4"/>
  <c r="W43" i="4"/>
  <c r="AA43" i="4"/>
  <c r="Y56" i="7"/>
  <c r="U56" i="7"/>
  <c r="Y88" i="7"/>
  <c r="U88" i="7"/>
  <c r="S88" i="7"/>
  <c r="AA37" i="7"/>
  <c r="W37" i="7"/>
  <c r="S31" i="4"/>
  <c r="S41" i="4"/>
  <c r="S54" i="4"/>
  <c r="S9" i="4"/>
  <c r="S66" i="4"/>
  <c r="S16" i="4"/>
  <c r="S48" i="4"/>
  <c r="S100" i="4"/>
  <c r="S30" i="7"/>
  <c r="R104" i="7"/>
  <c r="Q104" i="7"/>
  <c r="S99" i="7"/>
  <c r="S85" i="7"/>
  <c r="S19" i="7"/>
  <c r="X78" i="4"/>
  <c r="S78" i="4"/>
  <c r="T78" i="4"/>
  <c r="T102" i="4"/>
  <c r="X102" i="4"/>
  <c r="S102" i="4"/>
  <c r="W94" i="4"/>
  <c r="AA94" i="4"/>
  <c r="AA5" i="4"/>
  <c r="W5" i="4"/>
  <c r="T54" i="4"/>
  <c r="X54" i="4"/>
  <c r="Z46" i="7"/>
  <c r="V46" i="7"/>
  <c r="X25" i="4"/>
  <c r="T25" i="4"/>
  <c r="T90" i="4"/>
  <c r="X90" i="4"/>
  <c r="S90" i="4"/>
  <c r="W54" i="4"/>
  <c r="AA54" i="4"/>
  <c r="T51" i="4"/>
  <c r="X51" i="4"/>
  <c r="S51" i="4"/>
  <c r="V67" i="4"/>
  <c r="Z67" i="4"/>
  <c r="X75" i="4"/>
  <c r="T75" i="4"/>
  <c r="Y29" i="7"/>
  <c r="U29" i="7"/>
  <c r="X74" i="7"/>
  <c r="S74" i="7"/>
  <c r="T74" i="7"/>
  <c r="T8" i="4"/>
  <c r="X8" i="4"/>
  <c r="Y93" i="7"/>
  <c r="U93" i="7"/>
  <c r="S75" i="4"/>
  <c r="W79" i="4"/>
  <c r="AA79" i="4"/>
  <c r="Y22" i="4"/>
  <c r="U22" i="4"/>
  <c r="AA71" i="7"/>
  <c r="W71" i="7"/>
  <c r="AA63" i="4"/>
  <c r="W63" i="4"/>
  <c r="Z21" i="4"/>
  <c r="V21" i="4"/>
  <c r="Y24" i="4"/>
  <c r="U24" i="4"/>
  <c r="AA25" i="7"/>
  <c r="W25" i="7"/>
  <c r="AA74" i="7"/>
  <c r="W74" i="7"/>
  <c r="V59" i="4"/>
  <c r="Z59" i="4"/>
  <c r="T59" i="4"/>
  <c r="X59" i="4"/>
  <c r="X49" i="7"/>
  <c r="T49" i="7"/>
  <c r="AA58" i="7"/>
  <c r="W58" i="7"/>
  <c r="S17" i="4"/>
  <c r="S47" i="4"/>
  <c r="T47" i="4"/>
  <c r="X47" i="4"/>
  <c r="U17" i="4"/>
  <c r="Y17" i="4"/>
  <c r="V87" i="4"/>
  <c r="Z87" i="4"/>
  <c r="AA52" i="4"/>
  <c r="W52" i="4"/>
  <c r="Y19" i="7"/>
  <c r="U19" i="7"/>
  <c r="W99" i="4"/>
  <c r="AA99" i="4"/>
  <c r="V23" i="4"/>
  <c r="Z23" i="4"/>
  <c r="X13" i="4"/>
  <c r="T13" i="4"/>
  <c r="S13" i="4"/>
  <c r="AA71" i="4"/>
  <c r="W71" i="4"/>
  <c r="Y62" i="4"/>
  <c r="U62" i="4"/>
  <c r="Y103" i="4"/>
  <c r="U103" i="4"/>
  <c r="X67" i="7"/>
  <c r="T67" i="7"/>
  <c r="S67" i="7"/>
  <c r="U25" i="7"/>
  <c r="Y25" i="7"/>
  <c r="W33" i="7"/>
  <c r="AA33" i="7"/>
  <c r="Y37" i="7"/>
  <c r="U37" i="7"/>
  <c r="V38" i="4"/>
  <c r="Z38" i="4"/>
  <c r="Z5" i="7"/>
  <c r="V5" i="7"/>
  <c r="X69" i="7"/>
  <c r="T69" i="7"/>
  <c r="Z79" i="4"/>
  <c r="V79" i="4"/>
  <c r="V58" i="4"/>
  <c r="Z58" i="4"/>
  <c r="W58" i="4"/>
  <c r="AA58" i="4"/>
  <c r="Y21" i="7"/>
  <c r="U21" i="7"/>
  <c r="Z66" i="7"/>
  <c r="V66" i="7"/>
  <c r="X82" i="7"/>
  <c r="T82" i="7"/>
  <c r="S82" i="7"/>
  <c r="S29" i="7"/>
  <c r="P104" i="7"/>
  <c r="T85" i="7"/>
  <c r="V99" i="7"/>
  <c r="W13" i="4"/>
  <c r="AA13" i="4"/>
  <c r="X36" i="4"/>
  <c r="T36" i="4"/>
  <c r="S36" i="4"/>
  <c r="Z82" i="4"/>
  <c r="V82" i="4"/>
  <c r="Z5" i="4"/>
  <c r="S5" i="4"/>
  <c r="V5" i="4"/>
  <c r="V11" i="4"/>
  <c r="Z11" i="4"/>
  <c r="Y58" i="7"/>
  <c r="U58" i="7"/>
  <c r="U94" i="4"/>
  <c r="Y94" i="4"/>
  <c r="W42" i="4"/>
  <c r="AA42" i="4"/>
  <c r="S42" i="4"/>
  <c r="T98" i="4"/>
  <c r="X98" i="4"/>
  <c r="S98" i="4"/>
  <c r="Y82" i="7"/>
  <c r="U82" i="7"/>
  <c r="Z35" i="4"/>
  <c r="V35" i="4"/>
  <c r="W75" i="4"/>
  <c r="AA75" i="4"/>
  <c r="AA29" i="7"/>
  <c r="W29" i="7"/>
  <c r="X13" i="7"/>
  <c r="T13" i="7"/>
  <c r="S13" i="7"/>
  <c r="AA8" i="4"/>
  <c r="W8" i="4"/>
  <c r="T93" i="7"/>
  <c r="S93" i="7"/>
  <c r="X93" i="7"/>
  <c r="AA38" i="4"/>
  <c r="W38" i="4"/>
  <c r="AA45" i="7"/>
  <c r="W45" i="7"/>
  <c r="W87" i="4"/>
  <c r="AA87" i="4"/>
  <c r="W51" i="4"/>
  <c r="AA51" i="4"/>
  <c r="AA49" i="7"/>
  <c r="W49" i="7"/>
  <c r="T57" i="4"/>
  <c r="X57" i="4"/>
  <c r="T35" i="4"/>
  <c r="S35" i="4"/>
  <c r="X35" i="4"/>
  <c r="Z19" i="4"/>
  <c r="V19" i="4"/>
  <c r="AA78" i="7"/>
  <c r="W78" i="7"/>
  <c r="X82" i="4"/>
  <c r="T82" i="4"/>
  <c r="S82" i="4"/>
  <c r="Y9" i="7"/>
  <c r="U9" i="7"/>
  <c r="S9" i="7"/>
  <c r="Y49" i="7"/>
  <c r="U49" i="7"/>
  <c r="X58" i="7"/>
  <c r="T58" i="7"/>
  <c r="S58" i="7"/>
  <c r="S62" i="4"/>
  <c r="U102" i="4"/>
  <c r="Y102" i="4"/>
  <c r="V15" i="4"/>
  <c r="Z15" i="4"/>
  <c r="X25" i="7"/>
  <c r="T25" i="7"/>
  <c r="S25" i="7"/>
  <c r="Y52" i="4"/>
  <c r="U52" i="4"/>
  <c r="AA31" i="4"/>
  <c r="W31" i="4"/>
  <c r="X46" i="7"/>
  <c r="T46" i="7"/>
  <c r="S46" i="7"/>
  <c r="V63" i="4"/>
  <c r="Z63" i="4"/>
  <c r="AA3" i="4"/>
  <c r="W3" i="4"/>
  <c r="U26" i="4"/>
  <c r="Y26" i="4"/>
  <c r="X86" i="7"/>
  <c r="T86" i="7"/>
  <c r="S86" i="7"/>
  <c r="T74" i="4"/>
  <c r="S74" i="4"/>
  <c r="X74" i="4"/>
  <c r="AA101" i="7"/>
  <c r="W101" i="7"/>
  <c r="Y67" i="7"/>
  <c r="U67" i="7"/>
  <c r="T33" i="7"/>
  <c r="X33" i="7"/>
  <c r="S33" i="7"/>
  <c r="Z9" i="7"/>
  <c r="V9" i="7"/>
  <c r="Y97" i="7"/>
  <c r="U97" i="7"/>
  <c r="Y45" i="7"/>
  <c r="U45" i="7"/>
  <c r="S45" i="7"/>
  <c r="Z13" i="4"/>
  <c r="V13" i="4"/>
  <c r="AA82" i="7"/>
  <c r="W82" i="7"/>
  <c r="V47" i="4"/>
  <c r="Z47" i="4"/>
  <c r="AA47" i="4"/>
  <c r="W47" i="4"/>
  <c r="X38" i="4"/>
  <c r="S38" i="4"/>
  <c r="T38" i="4"/>
  <c r="Z37" i="7"/>
  <c r="V37" i="7"/>
  <c r="S79" i="4"/>
  <c r="T79" i="4"/>
  <c r="X79" i="4"/>
  <c r="S91" i="4"/>
  <c r="S15" i="4"/>
  <c r="S68" i="4"/>
  <c r="S8" i="4"/>
  <c r="V27" i="7"/>
  <c r="U4" i="7"/>
  <c r="V30" i="7"/>
  <c r="W41" i="4"/>
  <c r="AA41" i="4"/>
  <c r="Y74" i="4"/>
  <c r="U74" i="4"/>
  <c r="U98" i="4"/>
  <c r="Y98" i="4"/>
  <c r="AA88" i="7"/>
  <c r="W88" i="7"/>
  <c r="S63" i="4"/>
  <c r="T63" i="4"/>
  <c r="X63" i="4"/>
  <c r="W6" i="4"/>
  <c r="AA6" i="4"/>
  <c r="W35" i="4"/>
  <c r="AA35" i="4"/>
  <c r="AA53" i="7"/>
  <c r="W53" i="7"/>
  <c r="T24" i="4"/>
  <c r="X24" i="4"/>
  <c r="S24" i="4"/>
  <c r="Y91" i="7"/>
  <c r="S91" i="7"/>
  <c r="U91" i="7"/>
  <c r="U90" i="4"/>
  <c r="Y90" i="4"/>
  <c r="Y86" i="7"/>
  <c r="U86" i="7"/>
  <c r="Z70" i="7"/>
  <c r="V70" i="7"/>
  <c r="Y13" i="7"/>
  <c r="U13" i="7"/>
  <c r="X56" i="7"/>
  <c r="S56" i="7"/>
  <c r="T56" i="7"/>
  <c r="AA83" i="4"/>
  <c r="W83" i="4"/>
  <c r="Z25" i="4"/>
  <c r="V25" i="4"/>
  <c r="X5" i="7"/>
  <c r="T5" i="7"/>
  <c r="S5" i="7"/>
  <c r="Z88" i="7"/>
  <c r="V88" i="7"/>
  <c r="Y31" i="7"/>
  <c r="U31" i="7"/>
  <c r="AA57" i="4"/>
  <c r="W57" i="4"/>
  <c r="X46" i="4"/>
  <c r="T46" i="4"/>
  <c r="X94" i="4"/>
  <c r="T94" i="4"/>
  <c r="S94" i="4"/>
  <c r="V78" i="4"/>
  <c r="Z78" i="4"/>
  <c r="AA82" i="4"/>
  <c r="W82" i="4"/>
  <c r="X51" i="7"/>
  <c r="T51" i="7"/>
  <c r="S51" i="7"/>
  <c r="X70" i="7"/>
  <c r="T70" i="7"/>
  <c r="S70" i="7"/>
  <c r="X21" i="7"/>
  <c r="T21" i="7"/>
  <c r="S21" i="7"/>
  <c r="AA36" i="4"/>
  <c r="W36" i="4"/>
  <c r="AA48" i="4"/>
  <c r="W48" i="4"/>
  <c r="W62" i="4"/>
  <c r="AA62" i="4"/>
  <c r="AA9" i="7"/>
  <c r="W9" i="7"/>
  <c r="Z101" i="7"/>
  <c r="V101" i="7"/>
  <c r="T14" i="4"/>
  <c r="X14" i="4"/>
  <c r="S14" i="4"/>
  <c r="V66" i="4"/>
  <c r="Z66" i="4"/>
  <c r="T87" i="4"/>
  <c r="X87" i="4"/>
  <c r="S87" i="4"/>
  <c r="T71" i="4"/>
  <c r="X71" i="4"/>
  <c r="S71" i="4"/>
  <c r="Z51" i="4"/>
  <c r="V51" i="4"/>
  <c r="W74" i="4"/>
  <c r="AA74" i="4"/>
  <c r="X101" i="7"/>
  <c r="T101" i="7"/>
  <c r="S101" i="7"/>
  <c r="AA67" i="7"/>
  <c r="W67" i="7"/>
  <c r="AA97" i="7"/>
  <c r="W97" i="7"/>
  <c r="X17" i="7"/>
  <c r="T17" i="7"/>
  <c r="S17" i="7"/>
  <c r="X78" i="7"/>
  <c r="S78" i="7"/>
  <c r="T78" i="7"/>
  <c r="T10" i="4"/>
  <c r="X10" i="4"/>
  <c r="S10" i="4"/>
  <c r="W24" i="4"/>
  <c r="AA24" i="4"/>
  <c r="AA5" i="7"/>
  <c r="W5" i="7"/>
  <c r="X71" i="7"/>
  <c r="T71" i="7"/>
  <c r="S71" i="7"/>
  <c r="Y27" i="7"/>
  <c r="U27" i="7"/>
  <c r="AA66" i="7"/>
  <c r="W66" i="7"/>
  <c r="Y38" i="4"/>
  <c r="U38" i="4"/>
  <c r="X37" i="7"/>
  <c r="S37" i="7"/>
  <c r="T37" i="7"/>
  <c r="Y79" i="4"/>
  <c r="U79" i="4"/>
  <c r="Q104" i="4"/>
  <c r="AA97" i="4"/>
  <c r="W97" i="4"/>
  <c r="V101" i="4"/>
  <c r="Z101" i="4"/>
  <c r="S77" i="4"/>
  <c r="T77" i="4"/>
  <c r="X77" i="4"/>
  <c r="Z89" i="4"/>
  <c r="V89" i="4"/>
  <c r="U88" i="4"/>
  <c r="Y88" i="4"/>
  <c r="U69" i="4"/>
  <c r="Y69" i="4"/>
  <c r="AA69" i="4"/>
  <c r="W69" i="4"/>
  <c r="S81" i="4"/>
  <c r="T81" i="4"/>
  <c r="X81" i="4"/>
  <c r="AA80" i="4"/>
  <c r="W80" i="4"/>
  <c r="X93" i="4"/>
  <c r="S93" i="4"/>
  <c r="T93" i="4"/>
  <c r="AA72" i="4"/>
  <c r="W72" i="4"/>
  <c r="P104" i="4"/>
  <c r="V72" i="4"/>
  <c r="Z72" i="4"/>
  <c r="S97" i="4"/>
  <c r="T97" i="4"/>
  <c r="X97" i="4"/>
  <c r="V85" i="4"/>
  <c r="Z85" i="4"/>
  <c r="T89" i="4"/>
  <c r="X89" i="4"/>
  <c r="S89" i="4"/>
  <c r="AA88" i="4"/>
  <c r="W88" i="4"/>
  <c r="T101" i="4"/>
  <c r="S101" i="4"/>
  <c r="X101" i="4"/>
  <c r="U97" i="4"/>
  <c r="Y97" i="4"/>
  <c r="Y80" i="4"/>
  <c r="U80" i="4"/>
  <c r="Z93" i="4"/>
  <c r="V93" i="4"/>
  <c r="T72" i="4"/>
  <c r="X72" i="4"/>
  <c r="S72" i="4"/>
  <c r="U89" i="4"/>
  <c r="Y89" i="4"/>
  <c r="T96" i="4"/>
  <c r="S96" i="4"/>
  <c r="X96" i="4"/>
  <c r="V69" i="4"/>
  <c r="Z69" i="4"/>
  <c r="O104" i="4"/>
  <c r="W89" i="4"/>
  <c r="AA89" i="4"/>
  <c r="X88" i="4"/>
  <c r="S88" i="4"/>
  <c r="T88" i="4"/>
  <c r="W101" i="4"/>
  <c r="AA101" i="4"/>
  <c r="Z81" i="4"/>
  <c r="V81" i="4"/>
  <c r="T80" i="4"/>
  <c r="S80" i="4"/>
  <c r="X80" i="4"/>
  <c r="V77" i="4"/>
  <c r="Z77" i="4"/>
  <c r="S73" i="4"/>
  <c r="T73" i="4"/>
  <c r="X73" i="4"/>
  <c r="T85" i="4"/>
  <c r="S85" i="4"/>
  <c r="X85" i="4"/>
  <c r="R104" i="4"/>
  <c r="V73" i="4"/>
  <c r="Z73" i="4"/>
  <c r="W96" i="4"/>
  <c r="AA96" i="4"/>
  <c r="W77" i="4"/>
  <c r="AA77" i="4"/>
  <c r="V88" i="4"/>
  <c r="Z88" i="4"/>
  <c r="Y101" i="4"/>
  <c r="U101" i="4"/>
  <c r="T69" i="4"/>
  <c r="X69" i="4"/>
  <c r="S69" i="4"/>
  <c r="AA81" i="4"/>
  <c r="W81" i="4"/>
  <c r="Z80" i="4"/>
  <c r="V80" i="4"/>
  <c r="AA93" i="4"/>
  <c r="W93" i="4"/>
  <c r="W73" i="4"/>
  <c r="AA73" i="4"/>
  <c r="W85" i="4"/>
  <c r="AA85" i="4"/>
  <c r="X105" i="7" l="1"/>
  <c r="X106" i="7" s="1"/>
  <c r="U106" i="7"/>
  <c r="AA105" i="7"/>
  <c r="AA106" i="7" s="1"/>
  <c r="Y105" i="7"/>
  <c r="Y106" i="7" s="1"/>
  <c r="Z105" i="7"/>
  <c r="Z106" i="7" s="1"/>
  <c r="S105" i="7"/>
  <c r="U106" i="4"/>
  <c r="S105" i="4"/>
  <c r="AA105" i="4"/>
  <c r="AA106" i="4" s="1"/>
  <c r="Z105" i="4"/>
  <c r="Z106" i="4" s="1"/>
  <c r="Y105" i="4"/>
  <c r="Y106" i="4" s="1"/>
  <c r="X105" i="4"/>
  <c r="X106" i="4" s="1"/>
  <c r="X107" i="7" l="1"/>
  <c r="X107" i="4"/>
</calcChain>
</file>

<file path=xl/sharedStrings.xml><?xml version="1.0" encoding="utf-8"?>
<sst xmlns="http://schemas.openxmlformats.org/spreadsheetml/2006/main" count="410" uniqueCount="150">
  <si>
    <t>WEIGHT</t>
  </si>
  <si>
    <t>PZONE</t>
  </si>
  <si>
    <t>AZONE</t>
  </si>
  <si>
    <t>DISTRICT</t>
  </si>
  <si>
    <t>EMPDEN</t>
  </si>
  <si>
    <t>POPDEN</t>
  </si>
  <si>
    <t>HBWI1</t>
  </si>
  <si>
    <t>HBWI2</t>
  </si>
  <si>
    <t>HBWI3</t>
  </si>
  <si>
    <t>HBWI4</t>
  </si>
  <si>
    <t>HBSI1</t>
  </si>
  <si>
    <t>HBSI2</t>
  </si>
  <si>
    <t>HBSI3</t>
  </si>
  <si>
    <t>HBSI4</t>
  </si>
  <si>
    <t>HBOI1</t>
  </si>
  <si>
    <t>HBOI2</t>
  </si>
  <si>
    <t>HBOI3</t>
  </si>
  <si>
    <t>HBOI4</t>
  </si>
  <si>
    <t>SCH</t>
  </si>
  <si>
    <t>HBU</t>
  </si>
  <si>
    <t>JTW</t>
  </si>
  <si>
    <t>ATW</t>
  </si>
  <si>
    <t>NWK</t>
  </si>
  <si>
    <t>COUNTY</t>
  </si>
  <si>
    <t>TAZ</t>
  </si>
  <si>
    <t>POP_TOT</t>
  </si>
  <si>
    <t>POP_HHS</t>
  </si>
  <si>
    <t>POP_GRP</t>
  </si>
  <si>
    <t>HH</t>
  </si>
  <si>
    <t>MED_INC</t>
  </si>
  <si>
    <t>LOIND</t>
  </si>
  <si>
    <t>HIIND</t>
  </si>
  <si>
    <t>RTL</t>
  </si>
  <si>
    <t>HWY</t>
  </si>
  <si>
    <t>LOSVC</t>
  </si>
  <si>
    <t>HISVC</t>
  </si>
  <si>
    <t>OFFGOV</t>
  </si>
  <si>
    <t>EDUC</t>
  </si>
  <si>
    <t>EMP_TOT</t>
  </si>
  <si>
    <t>STU_K8</t>
  </si>
  <si>
    <t>STU_HS</t>
  </si>
  <si>
    <t>STU_CU</t>
  </si>
  <si>
    <t>DORM</t>
  </si>
  <si>
    <t>AREA</t>
  </si>
  <si>
    <t>SUBCODIST</t>
  </si>
  <si>
    <t>HBO</t>
  </si>
  <si>
    <t>HBW</t>
  </si>
  <si>
    <t>HBS</t>
  </si>
  <si>
    <t>Row Labels</t>
  </si>
  <si>
    <t>Grand Total</t>
  </si>
  <si>
    <t>Sum of HBWI1</t>
  </si>
  <si>
    <t>Sum of HBWI2</t>
  </si>
  <si>
    <t>Sum of HBWI3</t>
  </si>
  <si>
    <t>Sum of HBWI4</t>
  </si>
  <si>
    <t>Sum of HBSI1</t>
  </si>
  <si>
    <t>Sum of HBSI2</t>
  </si>
  <si>
    <t>Sum of HBSI3</t>
  </si>
  <si>
    <t>Sum of HBSI4</t>
  </si>
  <si>
    <t>Sum of HBOI1</t>
  </si>
  <si>
    <t>Sum of HBOI2</t>
  </si>
  <si>
    <t>Sum of HBOI3</t>
  </si>
  <si>
    <t>Sum of HBOI4</t>
  </si>
  <si>
    <t>Income</t>
  </si>
  <si>
    <t>Cabarrus</t>
  </si>
  <si>
    <t>Rowan</t>
  </si>
  <si>
    <t>Gaston</t>
  </si>
  <si>
    <t>York</t>
  </si>
  <si>
    <t>Cleveland</t>
  </si>
  <si>
    <t>Iredell</t>
  </si>
  <si>
    <t>Lincoln</t>
  </si>
  <si>
    <t>Lancaster</t>
  </si>
  <si>
    <t>Stanly</t>
  </si>
  <si>
    <t>Union</t>
  </si>
  <si>
    <t>Meckln.</t>
  </si>
  <si>
    <t>All</t>
  </si>
  <si>
    <t>district</t>
  </si>
  <si>
    <t>obs attr 1</t>
  </si>
  <si>
    <t>obs attr 2</t>
  </si>
  <si>
    <t>obs attr 3</t>
  </si>
  <si>
    <t>obs attr 4</t>
  </si>
  <si>
    <t>co prod 1</t>
  </si>
  <si>
    <t>co prod 2</t>
  </si>
  <si>
    <t>co prod 3</t>
  </si>
  <si>
    <t>co prod 4</t>
  </si>
  <si>
    <t>expU1</t>
  </si>
  <si>
    <t>expU2</t>
  </si>
  <si>
    <t>expU3</t>
  </si>
  <si>
    <t>expU4</t>
  </si>
  <si>
    <t>est 1</t>
  </si>
  <si>
    <t>est 2</t>
  </si>
  <si>
    <t>est 3</t>
  </si>
  <si>
    <t>est 4</t>
  </si>
  <si>
    <t>log like</t>
  </si>
  <si>
    <t>sq err 1</t>
  </si>
  <si>
    <t>sq err 2</t>
  </si>
  <si>
    <t>sq err 3</t>
  </si>
  <si>
    <t>sq err 4</t>
  </si>
  <si>
    <t>est attr 1</t>
  </si>
  <si>
    <t>est attr 2</t>
  </si>
  <si>
    <t>est attr 3</t>
  </si>
  <si>
    <t>est attr 4</t>
  </si>
  <si>
    <t>county</t>
  </si>
  <si>
    <t>Logit Variables</t>
  </si>
  <si>
    <t>bias1</t>
  </si>
  <si>
    <t>bias2</t>
  </si>
  <si>
    <t>bias3</t>
  </si>
  <si>
    <t>correl:</t>
  </si>
  <si>
    <t>% error:</t>
  </si>
  <si>
    <t>sum LL:</t>
  </si>
  <si>
    <t>SSE:</t>
  </si>
  <si>
    <t>tot % err:</t>
  </si>
  <si>
    <t>Surveyed</t>
  </si>
  <si>
    <t>Trips</t>
  </si>
  <si>
    <t>Percent</t>
  </si>
  <si>
    <t>Income Group</t>
  </si>
  <si>
    <t>Purpose</t>
  </si>
  <si>
    <t>total</t>
  </si>
  <si>
    <t>HHs</t>
  </si>
  <si>
    <t>I/I only</t>
  </si>
  <si>
    <t>Model Est (I/I, w/o GQ or any adj)</t>
  </si>
  <si>
    <t>Model Est (I/I, w/o GQ but w/ PFACT adj)</t>
  </si>
  <si>
    <t>Model Est (I/I, w/GQ and PFACT adj)</t>
  </si>
  <si>
    <t xml:space="preserve">HBS </t>
  </si>
  <si>
    <t>Mecklenburg</t>
  </si>
  <si>
    <t>% RTL + HWY</t>
  </si>
  <si>
    <t>Productions</t>
  </si>
  <si>
    <t>CBD dummy</t>
  </si>
  <si>
    <t>inc 1 bias</t>
  </si>
  <si>
    <t>inc 2 bias</t>
  </si>
  <si>
    <t>inc 3 bias</t>
  </si>
  <si>
    <t>Attractions</t>
  </si>
  <si>
    <t>%loind</t>
  </si>
  <si>
    <t>%hiind</t>
  </si>
  <si>
    <t>%rtl</t>
  </si>
  <si>
    <t>%hwy</t>
  </si>
  <si>
    <t>%losvc</t>
  </si>
  <si>
    <t>%hisvc</t>
  </si>
  <si>
    <t>%offgov</t>
  </si>
  <si>
    <t>%educ</t>
  </si>
  <si>
    <t>CBD bias</t>
  </si>
  <si>
    <t>Observed vs. Estimated Attractions by Income by County</t>
  </si>
  <si>
    <t>Sum of est attr 1</t>
  </si>
  <si>
    <t>Sum of est attr 2</t>
  </si>
  <si>
    <t>Sum of est attr 3</t>
  </si>
  <si>
    <t>Sum of est attr 4</t>
  </si>
  <si>
    <t>Observed</t>
  </si>
  <si>
    <t>Estimated</t>
  </si>
  <si>
    <t>Difference</t>
  </si>
  <si>
    <t>Total</t>
  </si>
  <si>
    <t>Bill Allen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</si>
</sst>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%"/>
    <numFmt numFmtId="166" formatCode="#,##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indexed="60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51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3" fontId="0" fillId="0" borderId="0" xfId="0" applyNumberFormat="1"/>
    <xf numFmtId="9" fontId="0" fillId="0" borderId="0" xfId="1" applyNumberFormat="1" applyFont="1"/>
    <xf numFmtId="165" fontId="0" fillId="0" borderId="0" xfId="0" applyNumberFormat="1"/>
    <xf numFmtId="0" fontId="18" fillId="0" borderId="11" xfId="43" applyBorder="1"/>
    <xf numFmtId="0" fontId="18" fillId="0" borderId="0" xfId="43"/>
    <xf numFmtId="0" fontId="18" fillId="0" borderId="12" xfId="43" applyBorder="1"/>
    <xf numFmtId="0" fontId="18" fillId="0" borderId="10" xfId="43" applyBorder="1"/>
    <xf numFmtId="3" fontId="18" fillId="0" borderId="0" xfId="43" applyNumberFormat="1"/>
    <xf numFmtId="165" fontId="0" fillId="0" borderId="0" xfId="44" applyNumberFormat="1" applyFont="1"/>
    <xf numFmtId="0" fontId="19" fillId="0" borderId="0" xfId="43" applyFont="1"/>
    <xf numFmtId="3" fontId="19" fillId="0" borderId="0" xfId="43" applyNumberFormat="1" applyFont="1"/>
    <xf numFmtId="165" fontId="19" fillId="0" borderId="0" xfId="44" applyNumberFormat="1" applyFont="1"/>
    <xf numFmtId="0" fontId="20" fillId="0" borderId="0" xfId="43" applyFont="1"/>
    <xf numFmtId="167" fontId="18" fillId="0" borderId="0" xfId="43" applyNumberFormat="1"/>
    <xf numFmtId="0" fontId="18" fillId="0" borderId="0" xfId="43" applyAlignment="1">
      <alignment horizontal="center"/>
    </xf>
    <xf numFmtId="0" fontId="21" fillId="0" borderId="0" xfId="43" applyFont="1"/>
    <xf numFmtId="0" fontId="22" fillId="0" borderId="0" xfId="43" applyFont="1"/>
    <xf numFmtId="0" fontId="18" fillId="0" borderId="10" xfId="43" applyBorder="1" applyAlignment="1">
      <alignment horizontal="center"/>
    </xf>
    <xf numFmtId="0" fontId="22" fillId="0" borderId="10" xfId="43" applyFont="1" applyBorder="1" applyAlignment="1">
      <alignment horizontal="center"/>
    </xf>
    <xf numFmtId="2" fontId="18" fillId="0" borderId="0" xfId="43" applyNumberFormat="1"/>
    <xf numFmtId="165" fontId="22" fillId="0" borderId="0" xfId="44" applyNumberFormat="1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6" xfId="0" applyNumberFormat="1" applyBorder="1"/>
    <xf numFmtId="2" fontId="0" fillId="0" borderId="10" xfId="0" applyNumberFormat="1" applyBorder="1"/>
    <xf numFmtId="0" fontId="0" fillId="0" borderId="0" xfId="0" applyBorder="1"/>
    <xf numFmtId="1" fontId="0" fillId="0" borderId="14" xfId="0" applyNumberFormat="1" applyBorder="1"/>
    <xf numFmtId="164" fontId="0" fillId="0" borderId="10" xfId="0" applyNumberFormat="1" applyBorder="1"/>
    <xf numFmtId="164" fontId="0" fillId="0" borderId="17" xfId="0" applyNumberFormat="1" applyBorder="1"/>
    <xf numFmtId="0" fontId="0" fillId="0" borderId="0" xfId="0" applyFont="1"/>
    <xf numFmtId="0" fontId="22" fillId="0" borderId="0" xfId="43" applyFont="1" applyBorder="1" applyAlignment="1">
      <alignment horizontal="left"/>
    </xf>
    <xf numFmtId="165" fontId="18" fillId="0" borderId="0" xfId="43" applyNumberFormat="1"/>
    <xf numFmtId="9" fontId="0" fillId="0" borderId="0" xfId="1" applyFont="1"/>
    <xf numFmtId="0" fontId="22" fillId="0" borderId="0" xfId="43" applyFont="1" applyFill="1" applyBorder="1" applyAlignment="1">
      <alignment horizontal="left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allup\AppData\Local\Microsoft\Windows\Temporary%20Internet%20Files\Content.Outlook\M7QCZQA6\incatt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ttrs"/>
      <sheetName val="IncMdl"/>
      <sheetName val="prods"/>
      <sheetName val="cotabs"/>
      <sheetName val="HBW prod tab"/>
      <sheetName val="HBW attr tab"/>
      <sheetName val="HBW model"/>
      <sheetName val="HBS prod tab"/>
      <sheetName val="HBS attr tab"/>
      <sheetName val="HBS model"/>
      <sheetName val="HBO prod tab"/>
      <sheetName val="HBO attr tab"/>
      <sheetName val="HBO model"/>
      <sheetName val="Report"/>
    </sheetNames>
    <sheetDataSet>
      <sheetData sheetId="0"/>
      <sheetData sheetId="1">
        <row r="2">
          <cell r="U2">
            <v>1396.34</v>
          </cell>
          <cell r="V2">
            <v>1952.28</v>
          </cell>
          <cell r="W2">
            <v>4344.84</v>
          </cell>
          <cell r="X2">
            <v>8468.42</v>
          </cell>
          <cell r="Y2">
            <v>652.17999999999995</v>
          </cell>
          <cell r="Z2">
            <v>1839.46</v>
          </cell>
          <cell r="AA2">
            <v>1263.21</v>
          </cell>
          <cell r="AB2">
            <v>1001.96</v>
          </cell>
          <cell r="AC2">
            <v>1080.56</v>
          </cell>
          <cell r="AD2">
            <v>4274.1899999999996</v>
          </cell>
          <cell r="AE2">
            <v>9031.41</v>
          </cell>
          <cell r="AF2">
            <v>14107.46</v>
          </cell>
        </row>
        <row r="3">
          <cell r="U3">
            <v>744.16</v>
          </cell>
          <cell r="V3">
            <v>2037.55</v>
          </cell>
          <cell r="W3">
            <v>6545.63</v>
          </cell>
          <cell r="X3">
            <v>3864.96</v>
          </cell>
          <cell r="Y3">
            <v>652.17999999999995</v>
          </cell>
          <cell r="Z3">
            <v>744.16</v>
          </cell>
          <cell r="AA3">
            <v>2489.17</v>
          </cell>
          <cell r="AB3">
            <v>3312.81</v>
          </cell>
          <cell r="AC3">
            <v>744.16</v>
          </cell>
          <cell r="AD3">
            <v>2420.6</v>
          </cell>
          <cell r="AE3">
            <v>6540.52</v>
          </cell>
          <cell r="AF3">
            <v>12534.99</v>
          </cell>
        </row>
        <row r="4">
          <cell r="U4">
            <v>0</v>
          </cell>
          <cell r="V4">
            <v>418.02</v>
          </cell>
          <cell r="W4">
            <v>964.44</v>
          </cell>
          <cell r="X4">
            <v>1573.29</v>
          </cell>
          <cell r="Y4">
            <v>708.48</v>
          </cell>
          <cell r="Z4">
            <v>0</v>
          </cell>
          <cell r="AA4">
            <v>1268.93</v>
          </cell>
          <cell r="AB4">
            <v>508.91</v>
          </cell>
          <cell r="AC4">
            <v>680.33</v>
          </cell>
          <cell r="AD4">
            <v>2955.22</v>
          </cell>
          <cell r="AE4">
            <v>3988.88</v>
          </cell>
          <cell r="AF4">
            <v>5071.6899999999996</v>
          </cell>
        </row>
        <row r="5">
          <cell r="U5">
            <v>0</v>
          </cell>
          <cell r="V5">
            <v>885.81</v>
          </cell>
          <cell r="W5">
            <v>1201.47</v>
          </cell>
          <cell r="X5">
            <v>2635.43</v>
          </cell>
          <cell r="Y5">
            <v>0</v>
          </cell>
          <cell r="Z5">
            <v>0</v>
          </cell>
          <cell r="AA5">
            <v>311.42</v>
          </cell>
          <cell r="AB5">
            <v>1245.69</v>
          </cell>
          <cell r="AC5">
            <v>0</v>
          </cell>
          <cell r="AD5">
            <v>372.08</v>
          </cell>
          <cell r="AE5">
            <v>2387</v>
          </cell>
          <cell r="AF5">
            <v>4780.28</v>
          </cell>
        </row>
        <row r="6">
          <cell r="U6">
            <v>354.24</v>
          </cell>
          <cell r="V6">
            <v>0</v>
          </cell>
          <cell r="W6">
            <v>0</v>
          </cell>
          <cell r="X6">
            <v>393.5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237.03</v>
          </cell>
          <cell r="AF6">
            <v>2106.16</v>
          </cell>
        </row>
        <row r="7">
          <cell r="U7">
            <v>0</v>
          </cell>
          <cell r="V7">
            <v>0</v>
          </cell>
          <cell r="W7">
            <v>1577.89</v>
          </cell>
          <cell r="X7">
            <v>4537.07</v>
          </cell>
          <cell r="Y7">
            <v>0</v>
          </cell>
          <cell r="Z7">
            <v>418.02</v>
          </cell>
          <cell r="AA7">
            <v>2351.17</v>
          </cell>
          <cell r="AB7">
            <v>2755.5</v>
          </cell>
          <cell r="AC7">
            <v>0</v>
          </cell>
          <cell r="AD7">
            <v>1070.2</v>
          </cell>
          <cell r="AE7">
            <v>5209.07</v>
          </cell>
          <cell r="AF7">
            <v>14912.32</v>
          </cell>
        </row>
        <row r="8">
          <cell r="U8">
            <v>0</v>
          </cell>
          <cell r="V8">
            <v>418.02</v>
          </cell>
          <cell r="W8">
            <v>646.09</v>
          </cell>
          <cell r="X8">
            <v>7314.83</v>
          </cell>
          <cell r="Y8">
            <v>0</v>
          </cell>
          <cell r="Z8">
            <v>408.11</v>
          </cell>
          <cell r="AA8">
            <v>3526.37</v>
          </cell>
          <cell r="AB8">
            <v>2748.29</v>
          </cell>
          <cell r="AC8">
            <v>680.33</v>
          </cell>
          <cell r="AD8">
            <v>1304.3599999999999</v>
          </cell>
          <cell r="AE8">
            <v>3276.16</v>
          </cell>
          <cell r="AF8">
            <v>9471.84</v>
          </cell>
        </row>
        <row r="9">
          <cell r="U9">
            <v>0</v>
          </cell>
          <cell r="V9">
            <v>0</v>
          </cell>
          <cell r="W9">
            <v>418.87</v>
          </cell>
          <cell r="X9">
            <v>913.01</v>
          </cell>
          <cell r="Y9">
            <v>0</v>
          </cell>
          <cell r="Z9">
            <v>0</v>
          </cell>
          <cell r="AA9">
            <v>0</v>
          </cell>
          <cell r="AB9">
            <v>386.21</v>
          </cell>
          <cell r="AC9">
            <v>0</v>
          </cell>
          <cell r="AD9">
            <v>418.02</v>
          </cell>
          <cell r="AE9">
            <v>245.19</v>
          </cell>
          <cell r="AF9">
            <v>3358.14</v>
          </cell>
        </row>
        <row r="10">
          <cell r="U10">
            <v>708.48</v>
          </cell>
          <cell r="V10">
            <v>0</v>
          </cell>
          <cell r="W10">
            <v>778.68</v>
          </cell>
          <cell r="X10">
            <v>2830.43</v>
          </cell>
          <cell r="Y10">
            <v>708.48</v>
          </cell>
          <cell r="Z10">
            <v>0</v>
          </cell>
          <cell r="AA10">
            <v>392.74</v>
          </cell>
          <cell r="AB10">
            <v>2066.02</v>
          </cell>
          <cell r="AC10">
            <v>372.08</v>
          </cell>
          <cell r="AD10">
            <v>839.34</v>
          </cell>
          <cell r="AE10">
            <v>1096.9000000000001</v>
          </cell>
          <cell r="AF10">
            <v>7695.01</v>
          </cell>
        </row>
        <row r="11">
          <cell r="U11">
            <v>0</v>
          </cell>
          <cell r="V11">
            <v>917.49</v>
          </cell>
          <cell r="W11">
            <v>621.96</v>
          </cell>
          <cell r="X11">
            <v>1912.8</v>
          </cell>
          <cell r="Y11">
            <v>0</v>
          </cell>
          <cell r="Z11">
            <v>0</v>
          </cell>
          <cell r="AA11">
            <v>885.28</v>
          </cell>
          <cell r="AB11">
            <v>119.02</v>
          </cell>
          <cell r="AC11">
            <v>354.24</v>
          </cell>
          <cell r="AD11">
            <v>209.01</v>
          </cell>
          <cell r="AE11">
            <v>3537.17</v>
          </cell>
          <cell r="AF11">
            <v>12119.43</v>
          </cell>
        </row>
        <row r="12">
          <cell r="U12">
            <v>0</v>
          </cell>
          <cell r="V12">
            <v>372.08</v>
          </cell>
          <cell r="W12">
            <v>729.44</v>
          </cell>
          <cell r="X12">
            <v>0</v>
          </cell>
          <cell r="Y12">
            <v>0</v>
          </cell>
          <cell r="Z12">
            <v>372.08</v>
          </cell>
          <cell r="AA12">
            <v>760.1</v>
          </cell>
          <cell r="AB12">
            <v>1030.49</v>
          </cell>
          <cell r="AC12">
            <v>0</v>
          </cell>
          <cell r="AD12">
            <v>790.1</v>
          </cell>
          <cell r="AE12">
            <v>2608.04</v>
          </cell>
          <cell r="AF12">
            <v>3814.55</v>
          </cell>
        </row>
        <row r="13">
          <cell r="U13">
            <v>0</v>
          </cell>
          <cell r="V13">
            <v>934.52</v>
          </cell>
          <cell r="W13">
            <v>0</v>
          </cell>
          <cell r="X13">
            <v>1370.88</v>
          </cell>
          <cell r="Y13">
            <v>0</v>
          </cell>
          <cell r="Z13">
            <v>1023.73</v>
          </cell>
          <cell r="AA13">
            <v>155.71</v>
          </cell>
          <cell r="AB13">
            <v>207.35</v>
          </cell>
          <cell r="AC13">
            <v>0</v>
          </cell>
          <cell r="AD13">
            <v>744.16</v>
          </cell>
          <cell r="AE13">
            <v>1357.18</v>
          </cell>
          <cell r="AF13">
            <v>907.35</v>
          </cell>
        </row>
        <row r="14">
          <cell r="U14">
            <v>1732.74</v>
          </cell>
          <cell r="V14">
            <v>0</v>
          </cell>
          <cell r="W14">
            <v>605.64</v>
          </cell>
          <cell r="X14">
            <v>1392.79</v>
          </cell>
          <cell r="Y14">
            <v>0</v>
          </cell>
          <cell r="Z14">
            <v>0</v>
          </cell>
          <cell r="AA14">
            <v>765.62</v>
          </cell>
          <cell r="AB14">
            <v>394.12</v>
          </cell>
          <cell r="AC14">
            <v>0</v>
          </cell>
          <cell r="AD14">
            <v>651.65</v>
          </cell>
          <cell r="AE14">
            <v>3671.58</v>
          </cell>
          <cell r="AF14">
            <v>4694.6499999999996</v>
          </cell>
        </row>
        <row r="15">
          <cell r="U15">
            <v>786.14</v>
          </cell>
          <cell r="V15">
            <v>418.02</v>
          </cell>
          <cell r="W15">
            <v>1193.5899999999999</v>
          </cell>
          <cell r="X15">
            <v>3400.28</v>
          </cell>
          <cell r="Y15">
            <v>0</v>
          </cell>
          <cell r="Z15">
            <v>0</v>
          </cell>
          <cell r="AA15">
            <v>1614.21</v>
          </cell>
          <cell r="AB15">
            <v>1607.91</v>
          </cell>
          <cell r="AC15">
            <v>1116.24</v>
          </cell>
          <cell r="AD15">
            <v>0</v>
          </cell>
          <cell r="AE15">
            <v>3550.2</v>
          </cell>
          <cell r="AF15">
            <v>7572.11</v>
          </cell>
        </row>
        <row r="16">
          <cell r="U16">
            <v>1062.72</v>
          </cell>
          <cell r="V16">
            <v>4166.01</v>
          </cell>
          <cell r="W16">
            <v>9430.85</v>
          </cell>
          <cell r="X16">
            <v>16851.41</v>
          </cell>
          <cell r="Y16">
            <v>744.16</v>
          </cell>
          <cell r="Z16">
            <v>1325.25</v>
          </cell>
          <cell r="AA16">
            <v>2691.94</v>
          </cell>
          <cell r="AB16">
            <v>3601.95</v>
          </cell>
          <cell r="AC16">
            <v>1509.31</v>
          </cell>
          <cell r="AD16">
            <v>6978.56</v>
          </cell>
          <cell r="AE16">
            <v>10207.43</v>
          </cell>
          <cell r="AF16">
            <v>23531.09</v>
          </cell>
        </row>
        <row r="17">
          <cell r="U17">
            <v>372.08</v>
          </cell>
          <cell r="V17">
            <v>4453.8</v>
          </cell>
          <cell r="W17">
            <v>5961.58</v>
          </cell>
          <cell r="X17">
            <v>3881.32</v>
          </cell>
          <cell r="Y17">
            <v>0</v>
          </cell>
          <cell r="Z17">
            <v>1388.81</v>
          </cell>
          <cell r="AA17">
            <v>1798.29</v>
          </cell>
          <cell r="AB17">
            <v>2071.15</v>
          </cell>
          <cell r="AC17">
            <v>393.07</v>
          </cell>
          <cell r="AD17">
            <v>5031.03</v>
          </cell>
          <cell r="AE17">
            <v>8444.18</v>
          </cell>
          <cell r="AF17">
            <v>13513.86</v>
          </cell>
        </row>
        <row r="18">
          <cell r="U18">
            <v>0</v>
          </cell>
          <cell r="V18">
            <v>467.26</v>
          </cell>
          <cell r="W18">
            <v>5284.51</v>
          </cell>
          <cell r="X18">
            <v>2559.37</v>
          </cell>
          <cell r="Y18">
            <v>372.08</v>
          </cell>
          <cell r="Z18">
            <v>1632.44</v>
          </cell>
          <cell r="AA18">
            <v>1513.94</v>
          </cell>
          <cell r="AB18">
            <v>851.37</v>
          </cell>
          <cell r="AC18">
            <v>5875.06</v>
          </cell>
          <cell r="AD18">
            <v>7285.53</v>
          </cell>
          <cell r="AE18">
            <v>2995.6</v>
          </cell>
          <cell r="AF18">
            <v>5055.5</v>
          </cell>
        </row>
        <row r="19">
          <cell r="U19">
            <v>978.27</v>
          </cell>
          <cell r="V19">
            <v>2138.6799999999998</v>
          </cell>
          <cell r="W19">
            <v>5596.3</v>
          </cell>
          <cell r="X19">
            <v>8228.34</v>
          </cell>
          <cell r="Y19">
            <v>786.14</v>
          </cell>
          <cell r="Z19">
            <v>0</v>
          </cell>
          <cell r="AA19">
            <v>1103.83</v>
          </cell>
          <cell r="AB19">
            <v>735.9</v>
          </cell>
          <cell r="AC19">
            <v>2558.5700000000002</v>
          </cell>
          <cell r="AD19">
            <v>3681.01</v>
          </cell>
          <cell r="AE19">
            <v>5958.79</v>
          </cell>
          <cell r="AF19">
            <v>11698.5</v>
          </cell>
        </row>
        <row r="20">
          <cell r="U20">
            <v>326.08999999999997</v>
          </cell>
          <cell r="V20">
            <v>1438.32</v>
          </cell>
          <cell r="W20">
            <v>5270.66</v>
          </cell>
          <cell r="X20">
            <v>11105.31</v>
          </cell>
          <cell r="Y20">
            <v>1512.46</v>
          </cell>
          <cell r="Z20">
            <v>1845.23</v>
          </cell>
          <cell r="AA20">
            <v>3874.71</v>
          </cell>
          <cell r="AB20">
            <v>9720.43</v>
          </cell>
          <cell r="AC20">
            <v>1070.25</v>
          </cell>
          <cell r="AD20">
            <v>4866.46</v>
          </cell>
          <cell r="AE20">
            <v>14162.68</v>
          </cell>
          <cell r="AF20">
            <v>21932.55</v>
          </cell>
        </row>
        <row r="21">
          <cell r="U21">
            <v>652.17999999999995</v>
          </cell>
          <cell r="V21">
            <v>1864.08</v>
          </cell>
          <cell r="W21">
            <v>2850.05</v>
          </cell>
          <cell r="X21">
            <v>3744.99</v>
          </cell>
          <cell r="Y21">
            <v>1442.33</v>
          </cell>
          <cell r="Z21">
            <v>418.02</v>
          </cell>
          <cell r="AA21">
            <v>910.26</v>
          </cell>
          <cell r="AB21">
            <v>1062.0899999999999</v>
          </cell>
          <cell r="AC21">
            <v>978.27</v>
          </cell>
          <cell r="AD21">
            <v>3771.92</v>
          </cell>
          <cell r="AE21">
            <v>6039.93</v>
          </cell>
          <cell r="AF21">
            <v>8656.66</v>
          </cell>
        </row>
        <row r="22">
          <cell r="U22">
            <v>0</v>
          </cell>
          <cell r="V22">
            <v>1948.32</v>
          </cell>
          <cell r="W22">
            <v>4113.01</v>
          </cell>
          <cell r="X22">
            <v>9961.57</v>
          </cell>
          <cell r="Y22">
            <v>2887.44</v>
          </cell>
          <cell r="Z22">
            <v>790.1</v>
          </cell>
          <cell r="AA22">
            <v>652.5</v>
          </cell>
          <cell r="AB22">
            <v>2681.68</v>
          </cell>
          <cell r="AC22">
            <v>7433.48</v>
          </cell>
          <cell r="AD22">
            <v>5260.93</v>
          </cell>
          <cell r="AE22">
            <v>6353.63</v>
          </cell>
          <cell r="AF22">
            <v>24235.05</v>
          </cell>
        </row>
        <row r="23">
          <cell r="U23">
            <v>652.17999999999995</v>
          </cell>
          <cell r="V23">
            <v>1119.44</v>
          </cell>
          <cell r="W23">
            <v>2979.98</v>
          </cell>
          <cell r="X23">
            <v>7663.78</v>
          </cell>
          <cell r="Y23">
            <v>0</v>
          </cell>
          <cell r="Z23">
            <v>0</v>
          </cell>
          <cell r="AA23">
            <v>0</v>
          </cell>
          <cell r="AB23">
            <v>1632.72</v>
          </cell>
          <cell r="AC23">
            <v>1396.34</v>
          </cell>
          <cell r="AD23">
            <v>698.17</v>
          </cell>
          <cell r="AE23">
            <v>4431.92</v>
          </cell>
          <cell r="AF23">
            <v>8862.76</v>
          </cell>
        </row>
        <row r="24">
          <cell r="U24">
            <v>326.08999999999997</v>
          </cell>
          <cell r="V24">
            <v>0</v>
          </cell>
          <cell r="W24">
            <v>1626.85</v>
          </cell>
          <cell r="X24">
            <v>1617.8</v>
          </cell>
          <cell r="Y24">
            <v>0</v>
          </cell>
          <cell r="Z24">
            <v>744.16</v>
          </cell>
          <cell r="AA24">
            <v>520.42999999999995</v>
          </cell>
          <cell r="AB24">
            <v>2277.39</v>
          </cell>
          <cell r="AC24">
            <v>1442.33</v>
          </cell>
          <cell r="AD24">
            <v>1070.25</v>
          </cell>
          <cell r="AE24">
            <v>4511.22</v>
          </cell>
          <cell r="AF24">
            <v>6705.75</v>
          </cell>
        </row>
        <row r="25">
          <cell r="U25">
            <v>0</v>
          </cell>
          <cell r="V25">
            <v>0</v>
          </cell>
          <cell r="W25">
            <v>2306.81</v>
          </cell>
          <cell r="X25">
            <v>1415.59</v>
          </cell>
          <cell r="Y25">
            <v>0</v>
          </cell>
          <cell r="Z25">
            <v>0</v>
          </cell>
          <cell r="AA25">
            <v>622.84</v>
          </cell>
          <cell r="AB25">
            <v>829.4</v>
          </cell>
          <cell r="AC25">
            <v>978.27</v>
          </cell>
          <cell r="AD25">
            <v>0</v>
          </cell>
          <cell r="AE25">
            <v>3422.54</v>
          </cell>
          <cell r="AF25">
            <v>5733.79</v>
          </cell>
        </row>
        <row r="26">
          <cell r="U26">
            <v>326.08999999999997</v>
          </cell>
          <cell r="V26">
            <v>0</v>
          </cell>
          <cell r="W26">
            <v>6501.68</v>
          </cell>
          <cell r="X26">
            <v>1890.37</v>
          </cell>
          <cell r="Y26">
            <v>326.08999999999997</v>
          </cell>
          <cell r="Z26">
            <v>652.17999999999995</v>
          </cell>
          <cell r="AA26">
            <v>964.72</v>
          </cell>
          <cell r="AB26">
            <v>330.79</v>
          </cell>
          <cell r="AC26">
            <v>0</v>
          </cell>
          <cell r="AD26">
            <v>2011.78</v>
          </cell>
          <cell r="AE26">
            <v>6341.47</v>
          </cell>
          <cell r="AF26">
            <v>5603.27</v>
          </cell>
        </row>
        <row r="27">
          <cell r="U27">
            <v>786.14</v>
          </cell>
          <cell r="V27">
            <v>0</v>
          </cell>
          <cell r="W27">
            <v>263.16000000000003</v>
          </cell>
          <cell r="X27">
            <v>5210.62</v>
          </cell>
          <cell r="Y27">
            <v>0</v>
          </cell>
          <cell r="Z27">
            <v>0</v>
          </cell>
          <cell r="AA27">
            <v>467.13</v>
          </cell>
          <cell r="AB27">
            <v>0</v>
          </cell>
          <cell r="AC27">
            <v>393.07</v>
          </cell>
          <cell r="AD27">
            <v>418.02</v>
          </cell>
          <cell r="AE27">
            <v>4640.78</v>
          </cell>
          <cell r="AF27">
            <v>6796</v>
          </cell>
        </row>
        <row r="28">
          <cell r="U28">
            <v>652.17999999999995</v>
          </cell>
          <cell r="V28">
            <v>418.02</v>
          </cell>
          <cell r="W28">
            <v>2200.86</v>
          </cell>
          <cell r="X28">
            <v>3835.06</v>
          </cell>
          <cell r="Y28">
            <v>1488.32</v>
          </cell>
          <cell r="Z28">
            <v>535.1</v>
          </cell>
          <cell r="AA28">
            <v>1889.66</v>
          </cell>
          <cell r="AB28">
            <v>2870.91</v>
          </cell>
          <cell r="AC28">
            <v>744.16</v>
          </cell>
          <cell r="AD28">
            <v>2892.84</v>
          </cell>
          <cell r="AE28">
            <v>5281.15</v>
          </cell>
          <cell r="AF28">
            <v>8581.4599999999991</v>
          </cell>
        </row>
        <row r="29">
          <cell r="U29">
            <v>652.17999999999995</v>
          </cell>
          <cell r="V29">
            <v>1488.22</v>
          </cell>
          <cell r="W29">
            <v>237.03</v>
          </cell>
          <cell r="X29">
            <v>4628.8500000000004</v>
          </cell>
          <cell r="Y29">
            <v>0</v>
          </cell>
          <cell r="Z29">
            <v>836.04</v>
          </cell>
          <cell r="AA29">
            <v>1359.7</v>
          </cell>
          <cell r="AB29">
            <v>1653.57</v>
          </cell>
          <cell r="AC29">
            <v>3754.76</v>
          </cell>
          <cell r="AD29">
            <v>2649.87</v>
          </cell>
          <cell r="AE29">
            <v>2399.41</v>
          </cell>
          <cell r="AF29">
            <v>11813.09</v>
          </cell>
        </row>
        <row r="30">
          <cell r="U30">
            <v>2665.02</v>
          </cell>
          <cell r="V30">
            <v>1179.21</v>
          </cell>
          <cell r="W30">
            <v>859.87</v>
          </cell>
          <cell r="X30">
            <v>2345.06</v>
          </cell>
          <cell r="Y30">
            <v>652.17999999999995</v>
          </cell>
          <cell r="Z30">
            <v>0</v>
          </cell>
          <cell r="AA30">
            <v>1289.58</v>
          </cell>
          <cell r="AB30">
            <v>6101.89</v>
          </cell>
          <cell r="AC30">
            <v>1304.3599999999999</v>
          </cell>
          <cell r="AD30">
            <v>1396.34</v>
          </cell>
          <cell r="AE30">
            <v>5925.39</v>
          </cell>
          <cell r="AF30">
            <v>6041.84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1833.63</v>
          </cell>
          <cell r="Y31">
            <v>0</v>
          </cell>
          <cell r="Z31">
            <v>0</v>
          </cell>
          <cell r="AA31">
            <v>0</v>
          </cell>
          <cell r="AB31">
            <v>401.79</v>
          </cell>
          <cell r="AC31">
            <v>0</v>
          </cell>
          <cell r="AD31">
            <v>0</v>
          </cell>
          <cell r="AE31">
            <v>842.67</v>
          </cell>
          <cell r="AF31">
            <v>2066.75</v>
          </cell>
        </row>
        <row r="32">
          <cell r="U32">
            <v>0</v>
          </cell>
          <cell r="V32">
            <v>563.25</v>
          </cell>
          <cell r="W32">
            <v>1186.51</v>
          </cell>
          <cell r="X32">
            <v>2552.4699999999998</v>
          </cell>
          <cell r="Y32">
            <v>786.14</v>
          </cell>
          <cell r="Z32">
            <v>652.17999999999995</v>
          </cell>
          <cell r="AA32">
            <v>0</v>
          </cell>
          <cell r="AB32">
            <v>3085.66</v>
          </cell>
          <cell r="AC32">
            <v>393.07</v>
          </cell>
          <cell r="AD32">
            <v>418.02</v>
          </cell>
          <cell r="AE32">
            <v>3740.53</v>
          </cell>
          <cell r="AF32">
            <v>7796.97</v>
          </cell>
        </row>
        <row r="33">
          <cell r="U33">
            <v>1158.22</v>
          </cell>
          <cell r="V33">
            <v>1069.67</v>
          </cell>
          <cell r="W33">
            <v>1909.63</v>
          </cell>
          <cell r="X33">
            <v>7079.62</v>
          </cell>
          <cell r="Y33">
            <v>0</v>
          </cell>
          <cell r="Z33">
            <v>354.24</v>
          </cell>
          <cell r="AA33">
            <v>0</v>
          </cell>
          <cell r="AB33">
            <v>4182.9399999999996</v>
          </cell>
          <cell r="AC33">
            <v>2048.52</v>
          </cell>
          <cell r="AD33">
            <v>1162.18</v>
          </cell>
          <cell r="AE33">
            <v>2811.71</v>
          </cell>
          <cell r="AF33">
            <v>26327.46</v>
          </cell>
        </row>
        <row r="34">
          <cell r="U34">
            <v>0</v>
          </cell>
          <cell r="V34">
            <v>1771.62</v>
          </cell>
          <cell r="W34">
            <v>1603.17</v>
          </cell>
          <cell r="X34">
            <v>3516.61</v>
          </cell>
          <cell r="Y34">
            <v>0</v>
          </cell>
          <cell r="Z34">
            <v>0</v>
          </cell>
          <cell r="AA34">
            <v>368.61</v>
          </cell>
          <cell r="AB34">
            <v>1026.1500000000001</v>
          </cell>
          <cell r="AC34">
            <v>1304.3599999999999</v>
          </cell>
          <cell r="AD34">
            <v>209.01</v>
          </cell>
          <cell r="AE34">
            <v>1550.06</v>
          </cell>
          <cell r="AF34">
            <v>6207.28</v>
          </cell>
        </row>
        <row r="35">
          <cell r="U35">
            <v>1438.32</v>
          </cell>
          <cell r="V35">
            <v>326.08999999999997</v>
          </cell>
          <cell r="W35">
            <v>1505.08</v>
          </cell>
          <cell r="X35">
            <v>4614.3999999999996</v>
          </cell>
          <cell r="Y35">
            <v>0</v>
          </cell>
          <cell r="Z35">
            <v>1864.08</v>
          </cell>
          <cell r="AA35">
            <v>2096.0300000000002</v>
          </cell>
          <cell r="AB35">
            <v>1650.28</v>
          </cell>
          <cell r="AC35">
            <v>652.17999999999995</v>
          </cell>
          <cell r="AD35">
            <v>652.17999999999995</v>
          </cell>
          <cell r="AE35">
            <v>5064.7</v>
          </cell>
          <cell r="AF35">
            <v>13178.15</v>
          </cell>
        </row>
        <row r="36">
          <cell r="U36">
            <v>0</v>
          </cell>
          <cell r="V36">
            <v>0</v>
          </cell>
          <cell r="W36">
            <v>4245.92</v>
          </cell>
          <cell r="X36">
            <v>6029.33</v>
          </cell>
          <cell r="Y36">
            <v>1116.24</v>
          </cell>
          <cell r="Z36">
            <v>1463.07</v>
          </cell>
          <cell r="AA36">
            <v>1446.66</v>
          </cell>
          <cell r="AB36">
            <v>775.82</v>
          </cell>
          <cell r="AC36">
            <v>0</v>
          </cell>
          <cell r="AD36">
            <v>2176.88</v>
          </cell>
          <cell r="AE36">
            <v>6582.28</v>
          </cell>
          <cell r="AF36">
            <v>10450.280000000001</v>
          </cell>
        </row>
        <row r="37">
          <cell r="U37">
            <v>698.17</v>
          </cell>
          <cell r="V37">
            <v>1645.91</v>
          </cell>
          <cell r="W37">
            <v>2322.1799999999998</v>
          </cell>
          <cell r="X37">
            <v>3962.44</v>
          </cell>
          <cell r="Y37">
            <v>1304.3599999999999</v>
          </cell>
          <cell r="Z37">
            <v>605.71</v>
          </cell>
          <cell r="AA37">
            <v>1778.21</v>
          </cell>
          <cell r="AB37">
            <v>1666.52</v>
          </cell>
          <cell r="AC37">
            <v>1722.43</v>
          </cell>
          <cell r="AD37">
            <v>839.34</v>
          </cell>
          <cell r="AE37">
            <v>2957.66</v>
          </cell>
          <cell r="AF37">
            <v>10725.67</v>
          </cell>
        </row>
        <row r="38">
          <cell r="U38">
            <v>0</v>
          </cell>
          <cell r="V38">
            <v>0</v>
          </cell>
          <cell r="W38">
            <v>2198.69</v>
          </cell>
          <cell r="X38">
            <v>2967.94</v>
          </cell>
          <cell r="Y38">
            <v>0</v>
          </cell>
          <cell r="Z38">
            <v>233.63</v>
          </cell>
          <cell r="AA38">
            <v>1684.25</v>
          </cell>
          <cell r="AB38">
            <v>1001.04</v>
          </cell>
          <cell r="AC38">
            <v>652.17999999999995</v>
          </cell>
          <cell r="AD38">
            <v>885.81</v>
          </cell>
          <cell r="AE38">
            <v>4579.1899999999996</v>
          </cell>
          <cell r="AF38">
            <v>8032.31</v>
          </cell>
        </row>
        <row r="39">
          <cell r="U39">
            <v>0</v>
          </cell>
          <cell r="V39">
            <v>1572.28</v>
          </cell>
          <cell r="W39">
            <v>482.22</v>
          </cell>
          <cell r="X39">
            <v>1321.07</v>
          </cell>
          <cell r="Y39">
            <v>0</v>
          </cell>
          <cell r="Z39">
            <v>0</v>
          </cell>
          <cell r="AA39">
            <v>490.38</v>
          </cell>
          <cell r="AB39">
            <v>382.24</v>
          </cell>
          <cell r="AC39">
            <v>0</v>
          </cell>
          <cell r="AD39">
            <v>233.63</v>
          </cell>
          <cell r="AE39">
            <v>866.8</v>
          </cell>
          <cell r="AF39">
            <v>1107.57</v>
          </cell>
        </row>
        <row r="40">
          <cell r="U40">
            <v>0</v>
          </cell>
          <cell r="V40">
            <v>0</v>
          </cell>
          <cell r="W40">
            <v>949.35</v>
          </cell>
          <cell r="X40">
            <v>1682.52</v>
          </cell>
          <cell r="Y40">
            <v>1024.26</v>
          </cell>
          <cell r="Z40">
            <v>816.22</v>
          </cell>
          <cell r="AA40">
            <v>245.19</v>
          </cell>
          <cell r="AB40">
            <v>849.8</v>
          </cell>
          <cell r="AC40">
            <v>2700.7</v>
          </cell>
          <cell r="AD40">
            <v>2196.6999999999998</v>
          </cell>
          <cell r="AE40">
            <v>4630.22</v>
          </cell>
          <cell r="AF40">
            <v>6701.29</v>
          </cell>
        </row>
        <row r="41">
          <cell r="U41">
            <v>744.16</v>
          </cell>
          <cell r="V41">
            <v>1119.44</v>
          </cell>
          <cell r="W41">
            <v>155.71</v>
          </cell>
          <cell r="X41">
            <v>2362.77</v>
          </cell>
          <cell r="Y41">
            <v>652.17999999999995</v>
          </cell>
          <cell r="Z41">
            <v>816.22</v>
          </cell>
          <cell r="AA41">
            <v>233.63</v>
          </cell>
          <cell r="AB41">
            <v>849.8</v>
          </cell>
          <cell r="AC41">
            <v>1024.26</v>
          </cell>
          <cell r="AD41">
            <v>2328.37</v>
          </cell>
          <cell r="AE41">
            <v>4885.0600000000004</v>
          </cell>
          <cell r="AF41">
            <v>9748.3799999999992</v>
          </cell>
        </row>
        <row r="42">
          <cell r="U42">
            <v>0</v>
          </cell>
          <cell r="V42">
            <v>1162.1300000000001</v>
          </cell>
          <cell r="W42">
            <v>785.48</v>
          </cell>
          <cell r="X42">
            <v>1345.82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744.16</v>
          </cell>
          <cell r="AD42">
            <v>559.72</v>
          </cell>
          <cell r="AE42">
            <v>400.9</v>
          </cell>
          <cell r="AF42">
            <v>2633.47</v>
          </cell>
        </row>
        <row r="43">
          <cell r="U43">
            <v>1438.32</v>
          </cell>
          <cell r="V43">
            <v>587.87</v>
          </cell>
          <cell r="W43">
            <v>1590.67</v>
          </cell>
          <cell r="X43">
            <v>4886.6899999999996</v>
          </cell>
          <cell r="Y43">
            <v>1052.4100000000001</v>
          </cell>
          <cell r="Z43">
            <v>1940.94</v>
          </cell>
          <cell r="AA43">
            <v>2208.89</v>
          </cell>
          <cell r="AB43">
            <v>2281.5500000000002</v>
          </cell>
          <cell r="AC43">
            <v>1371.34</v>
          </cell>
          <cell r="AD43">
            <v>2441.2199999999998</v>
          </cell>
          <cell r="AE43">
            <v>4723.2</v>
          </cell>
          <cell r="AF43">
            <v>12751.4</v>
          </cell>
        </row>
        <row r="44">
          <cell r="U44">
            <v>744.16</v>
          </cell>
          <cell r="V44">
            <v>1371.19</v>
          </cell>
          <cell r="W44">
            <v>990.57</v>
          </cell>
          <cell r="X44">
            <v>3163.69</v>
          </cell>
          <cell r="Y44">
            <v>744.16</v>
          </cell>
          <cell r="Z44">
            <v>326.08999999999997</v>
          </cell>
          <cell r="AA44">
            <v>622.84</v>
          </cell>
          <cell r="AB44">
            <v>3087.83</v>
          </cell>
          <cell r="AC44">
            <v>1070.25</v>
          </cell>
          <cell r="AD44">
            <v>535.1</v>
          </cell>
          <cell r="AE44">
            <v>2677.38</v>
          </cell>
          <cell r="AF44">
            <v>5651.16</v>
          </cell>
        </row>
        <row r="45">
          <cell r="U45">
            <v>786.14</v>
          </cell>
          <cell r="V45">
            <v>1137.23</v>
          </cell>
          <cell r="W45">
            <v>2214.4</v>
          </cell>
          <cell r="X45">
            <v>6978.89</v>
          </cell>
          <cell r="Y45">
            <v>372.08</v>
          </cell>
          <cell r="Z45">
            <v>860.33</v>
          </cell>
          <cell r="AA45">
            <v>5281.04</v>
          </cell>
          <cell r="AB45">
            <v>5672.45</v>
          </cell>
          <cell r="AC45">
            <v>3516.64</v>
          </cell>
          <cell r="AD45">
            <v>5868.11</v>
          </cell>
          <cell r="AE45">
            <v>10266.34</v>
          </cell>
          <cell r="AF45">
            <v>7825.02</v>
          </cell>
        </row>
        <row r="46">
          <cell r="U46">
            <v>0</v>
          </cell>
          <cell r="V46">
            <v>836.04</v>
          </cell>
          <cell r="W46">
            <v>3828.7</v>
          </cell>
          <cell r="X46">
            <v>156.08000000000001</v>
          </cell>
          <cell r="Y46">
            <v>0</v>
          </cell>
          <cell r="Z46">
            <v>0</v>
          </cell>
          <cell r="AA46">
            <v>816.22</v>
          </cell>
          <cell r="AB46">
            <v>119.02</v>
          </cell>
          <cell r="AC46">
            <v>0</v>
          </cell>
          <cell r="AD46">
            <v>0</v>
          </cell>
          <cell r="AE46">
            <v>7522.4</v>
          </cell>
          <cell r="AF46">
            <v>4338.4399999999996</v>
          </cell>
        </row>
        <row r="47">
          <cell r="U47">
            <v>0</v>
          </cell>
          <cell r="V47">
            <v>847.31</v>
          </cell>
          <cell r="W47">
            <v>2132.9299999999998</v>
          </cell>
          <cell r="X47">
            <v>2549.0300000000002</v>
          </cell>
          <cell r="Y47">
            <v>0</v>
          </cell>
          <cell r="Z47">
            <v>1162.18</v>
          </cell>
          <cell r="AA47">
            <v>1290.18</v>
          </cell>
          <cell r="AB47">
            <v>1066.6600000000001</v>
          </cell>
          <cell r="AC47">
            <v>1488.32</v>
          </cell>
          <cell r="AD47">
            <v>1583.5</v>
          </cell>
          <cell r="AE47">
            <v>4567.97</v>
          </cell>
          <cell r="AF47">
            <v>7122.7</v>
          </cell>
        </row>
        <row r="48">
          <cell r="U48">
            <v>0</v>
          </cell>
          <cell r="V48">
            <v>0</v>
          </cell>
          <cell r="W48">
            <v>535.76</v>
          </cell>
          <cell r="X48">
            <v>618.77</v>
          </cell>
          <cell r="Y48">
            <v>0</v>
          </cell>
          <cell r="Z48">
            <v>0</v>
          </cell>
          <cell r="AA48">
            <v>467.13</v>
          </cell>
          <cell r="AB48">
            <v>0</v>
          </cell>
          <cell r="AC48">
            <v>0</v>
          </cell>
          <cell r="AD48">
            <v>760.1</v>
          </cell>
          <cell r="AE48">
            <v>1458.88</v>
          </cell>
          <cell r="AF48">
            <v>3216.48</v>
          </cell>
        </row>
        <row r="49">
          <cell r="U49">
            <v>0</v>
          </cell>
          <cell r="V49">
            <v>0</v>
          </cell>
          <cell r="W49">
            <v>474.06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207.35</v>
          </cell>
          <cell r="AC49">
            <v>0</v>
          </cell>
          <cell r="AD49">
            <v>0</v>
          </cell>
          <cell r="AE49">
            <v>0</v>
          </cell>
          <cell r="AF49">
            <v>1453.35</v>
          </cell>
        </row>
        <row r="50">
          <cell r="U50">
            <v>0</v>
          </cell>
          <cell r="V50">
            <v>773.12</v>
          </cell>
          <cell r="W50">
            <v>1988.24</v>
          </cell>
          <cell r="X50">
            <v>3454.51</v>
          </cell>
          <cell r="Y50">
            <v>372.08</v>
          </cell>
          <cell r="Z50">
            <v>0</v>
          </cell>
          <cell r="AA50">
            <v>729.44</v>
          </cell>
          <cell r="AB50">
            <v>2366.36</v>
          </cell>
          <cell r="AC50">
            <v>1070.25</v>
          </cell>
          <cell r="AD50">
            <v>3411.69</v>
          </cell>
          <cell r="AE50">
            <v>4105.41</v>
          </cell>
          <cell r="AF50">
            <v>10941.82</v>
          </cell>
        </row>
        <row r="51">
          <cell r="U51">
            <v>0</v>
          </cell>
          <cell r="V51">
            <v>0</v>
          </cell>
          <cell r="W51">
            <v>490.38</v>
          </cell>
          <cell r="X51">
            <v>1306.33</v>
          </cell>
          <cell r="Y51">
            <v>708.48</v>
          </cell>
          <cell r="Z51">
            <v>0</v>
          </cell>
          <cell r="AA51">
            <v>577.62</v>
          </cell>
          <cell r="AB51">
            <v>648.12</v>
          </cell>
          <cell r="AC51">
            <v>0</v>
          </cell>
          <cell r="AD51">
            <v>1153.17</v>
          </cell>
          <cell r="AE51">
            <v>914.32</v>
          </cell>
          <cell r="AF51">
            <v>3605.27</v>
          </cell>
        </row>
        <row r="52">
          <cell r="U52">
            <v>0</v>
          </cell>
          <cell r="V52">
            <v>760.1</v>
          </cell>
          <cell r="W52">
            <v>490.38</v>
          </cell>
          <cell r="X52">
            <v>841.26</v>
          </cell>
          <cell r="Y52">
            <v>0</v>
          </cell>
          <cell r="Z52">
            <v>0</v>
          </cell>
          <cell r="AA52">
            <v>474.06</v>
          </cell>
          <cell r="AB52">
            <v>1055.5</v>
          </cell>
          <cell r="AC52">
            <v>2608.7199999999998</v>
          </cell>
          <cell r="AD52">
            <v>0</v>
          </cell>
          <cell r="AE52">
            <v>1113.22</v>
          </cell>
          <cell r="AF52">
            <v>1805.21</v>
          </cell>
        </row>
        <row r="53">
          <cell r="U53">
            <v>0</v>
          </cell>
          <cell r="V53">
            <v>0</v>
          </cell>
          <cell r="W53">
            <v>237.03</v>
          </cell>
          <cell r="X53">
            <v>1409.41</v>
          </cell>
          <cell r="Y53">
            <v>744.16</v>
          </cell>
          <cell r="Z53">
            <v>0</v>
          </cell>
          <cell r="AA53">
            <v>622.84</v>
          </cell>
          <cell r="AB53">
            <v>300.79000000000002</v>
          </cell>
          <cell r="AC53">
            <v>0</v>
          </cell>
          <cell r="AD53">
            <v>393.07</v>
          </cell>
          <cell r="AE53">
            <v>2047.02</v>
          </cell>
          <cell r="AF53">
            <v>1968.87</v>
          </cell>
        </row>
        <row r="54">
          <cell r="U54">
            <v>0</v>
          </cell>
          <cell r="V54">
            <v>0</v>
          </cell>
          <cell r="W54">
            <v>711.09</v>
          </cell>
          <cell r="X54">
            <v>1937.49</v>
          </cell>
          <cell r="Y54">
            <v>0</v>
          </cell>
          <cell r="Z54">
            <v>0</v>
          </cell>
          <cell r="AA54">
            <v>311.42</v>
          </cell>
          <cell r="AB54">
            <v>0</v>
          </cell>
          <cell r="AC54">
            <v>0</v>
          </cell>
          <cell r="AD54">
            <v>380.05</v>
          </cell>
          <cell r="AE54">
            <v>1022.51</v>
          </cell>
          <cell r="AF54">
            <v>1582.83</v>
          </cell>
        </row>
        <row r="55">
          <cell r="U55">
            <v>0</v>
          </cell>
          <cell r="V55">
            <v>0</v>
          </cell>
          <cell r="W55">
            <v>1120.1500000000001</v>
          </cell>
          <cell r="X55">
            <v>427.5</v>
          </cell>
          <cell r="Y55">
            <v>0</v>
          </cell>
          <cell r="Z55">
            <v>0</v>
          </cell>
          <cell r="AA55">
            <v>490.38</v>
          </cell>
          <cell r="AB55">
            <v>566.16</v>
          </cell>
          <cell r="AC55">
            <v>0</v>
          </cell>
          <cell r="AD55">
            <v>467.26</v>
          </cell>
          <cell r="AE55">
            <v>1217.79</v>
          </cell>
          <cell r="AF55">
            <v>3967.58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311.42</v>
          </cell>
          <cell r="AF56">
            <v>4441.45</v>
          </cell>
        </row>
        <row r="57">
          <cell r="U57">
            <v>0</v>
          </cell>
          <cell r="V57">
            <v>0</v>
          </cell>
          <cell r="W57">
            <v>891.28</v>
          </cell>
          <cell r="X57">
            <v>3119.32</v>
          </cell>
          <cell r="Y57">
            <v>0</v>
          </cell>
          <cell r="Z57">
            <v>372.08</v>
          </cell>
          <cell r="AA57">
            <v>245.19</v>
          </cell>
          <cell r="AB57">
            <v>971.21</v>
          </cell>
          <cell r="AC57">
            <v>0</v>
          </cell>
          <cell r="AD57">
            <v>605.71</v>
          </cell>
          <cell r="AE57">
            <v>1864.68</v>
          </cell>
          <cell r="AF57">
            <v>5541.21</v>
          </cell>
        </row>
        <row r="58">
          <cell r="U58">
            <v>0</v>
          </cell>
          <cell r="V58">
            <v>3000.16</v>
          </cell>
          <cell r="W58">
            <v>1999.22</v>
          </cell>
          <cell r="X58">
            <v>5928.54</v>
          </cell>
          <cell r="Y58">
            <v>747.31</v>
          </cell>
          <cell r="Z58">
            <v>0</v>
          </cell>
          <cell r="AA58">
            <v>2653.12</v>
          </cell>
          <cell r="AB58">
            <v>2261.54</v>
          </cell>
          <cell r="AC58">
            <v>0</v>
          </cell>
          <cell r="AD58">
            <v>5024.58</v>
          </cell>
          <cell r="AE58">
            <v>2667.86</v>
          </cell>
          <cell r="AF58">
            <v>7970.11</v>
          </cell>
        </row>
        <row r="59">
          <cell r="U59">
            <v>1388.81</v>
          </cell>
          <cell r="V59">
            <v>1158.22</v>
          </cell>
          <cell r="W59">
            <v>629.77</v>
          </cell>
          <cell r="X59">
            <v>2758.02</v>
          </cell>
          <cell r="Y59">
            <v>1101.55</v>
          </cell>
          <cell r="Z59">
            <v>627.03</v>
          </cell>
          <cell r="AA59">
            <v>263.16000000000003</v>
          </cell>
          <cell r="AB59">
            <v>208.94</v>
          </cell>
          <cell r="AC59">
            <v>2954.79</v>
          </cell>
          <cell r="AD59">
            <v>1165.43</v>
          </cell>
          <cell r="AE59">
            <v>2783.05</v>
          </cell>
          <cell r="AF59">
            <v>4183.3</v>
          </cell>
        </row>
        <row r="60">
          <cell r="U60">
            <v>0</v>
          </cell>
          <cell r="V60">
            <v>0</v>
          </cell>
          <cell r="W60">
            <v>801.8</v>
          </cell>
          <cell r="X60">
            <v>1595.15</v>
          </cell>
          <cell r="Y60">
            <v>0</v>
          </cell>
          <cell r="Z60">
            <v>233.63</v>
          </cell>
          <cell r="AA60">
            <v>556.61</v>
          </cell>
          <cell r="AB60">
            <v>531.41</v>
          </cell>
          <cell r="AC60">
            <v>0</v>
          </cell>
          <cell r="AD60">
            <v>418.02</v>
          </cell>
          <cell r="AE60">
            <v>0</v>
          </cell>
          <cell r="AF60">
            <v>1898.37</v>
          </cell>
        </row>
        <row r="61">
          <cell r="U61">
            <v>0</v>
          </cell>
          <cell r="V61">
            <v>0</v>
          </cell>
          <cell r="W61">
            <v>245.19</v>
          </cell>
          <cell r="X61">
            <v>820.16</v>
          </cell>
          <cell r="Y61">
            <v>0</v>
          </cell>
          <cell r="Z61">
            <v>209.01</v>
          </cell>
          <cell r="AA61">
            <v>0</v>
          </cell>
          <cell r="AB61">
            <v>0</v>
          </cell>
          <cell r="AC61">
            <v>1179.21</v>
          </cell>
          <cell r="AD61">
            <v>209.01</v>
          </cell>
          <cell r="AE61">
            <v>0</v>
          </cell>
          <cell r="AF61">
            <v>512.13</v>
          </cell>
        </row>
        <row r="62">
          <cell r="U62">
            <v>0</v>
          </cell>
          <cell r="V62">
            <v>1304.3599999999999</v>
          </cell>
          <cell r="W62">
            <v>2104.67</v>
          </cell>
          <cell r="X62">
            <v>412.39</v>
          </cell>
          <cell r="Y62">
            <v>0</v>
          </cell>
          <cell r="Z62">
            <v>0</v>
          </cell>
          <cell r="AA62">
            <v>0</v>
          </cell>
          <cell r="AB62">
            <v>144.71</v>
          </cell>
          <cell r="AC62">
            <v>0</v>
          </cell>
          <cell r="AD62">
            <v>233.63</v>
          </cell>
          <cell r="AE62">
            <v>0</v>
          </cell>
          <cell r="AF62">
            <v>1402.19</v>
          </cell>
        </row>
        <row r="63">
          <cell r="U63">
            <v>652.17999999999995</v>
          </cell>
          <cell r="V63">
            <v>0</v>
          </cell>
          <cell r="W63">
            <v>1693.08</v>
          </cell>
          <cell r="X63">
            <v>1937.48</v>
          </cell>
          <cell r="Y63">
            <v>0</v>
          </cell>
          <cell r="Z63">
            <v>0</v>
          </cell>
          <cell r="AA63">
            <v>1443.26</v>
          </cell>
          <cell r="AB63">
            <v>1517.14</v>
          </cell>
          <cell r="AC63">
            <v>0</v>
          </cell>
          <cell r="AD63">
            <v>1420.38</v>
          </cell>
          <cell r="AE63">
            <v>2013.46</v>
          </cell>
          <cell r="AF63">
            <v>12875.94</v>
          </cell>
        </row>
        <row r="64">
          <cell r="U64">
            <v>0</v>
          </cell>
          <cell r="V64">
            <v>0</v>
          </cell>
          <cell r="W64">
            <v>1751.07</v>
          </cell>
          <cell r="X64">
            <v>4062.36</v>
          </cell>
          <cell r="Y64">
            <v>708.48</v>
          </cell>
          <cell r="Z64">
            <v>0</v>
          </cell>
          <cell r="AA64">
            <v>490.38</v>
          </cell>
          <cell r="AB64">
            <v>2394.3200000000002</v>
          </cell>
          <cell r="AC64">
            <v>372.08</v>
          </cell>
          <cell r="AD64">
            <v>1178.1199999999999</v>
          </cell>
          <cell r="AE64">
            <v>3833.28</v>
          </cell>
          <cell r="AF64">
            <v>6433.72</v>
          </cell>
        </row>
        <row r="65">
          <cell r="U65">
            <v>372.08</v>
          </cell>
          <cell r="V65">
            <v>0</v>
          </cell>
          <cell r="W65">
            <v>622.84</v>
          </cell>
          <cell r="X65">
            <v>1536.08</v>
          </cell>
          <cell r="Y65">
            <v>0</v>
          </cell>
          <cell r="Z65">
            <v>0</v>
          </cell>
          <cell r="AA65">
            <v>0</v>
          </cell>
          <cell r="AB65">
            <v>523.92999999999995</v>
          </cell>
          <cell r="AC65">
            <v>744.16</v>
          </cell>
          <cell r="AD65">
            <v>652.17999999999995</v>
          </cell>
          <cell r="AE65">
            <v>2229.54</v>
          </cell>
          <cell r="AF65">
            <v>6371.5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2051.35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744.16</v>
          </cell>
          <cell r="AD66">
            <v>651.65</v>
          </cell>
          <cell r="AE66">
            <v>311.42</v>
          </cell>
          <cell r="AF66">
            <v>2460.1</v>
          </cell>
        </row>
        <row r="67">
          <cell r="U67">
            <v>0</v>
          </cell>
          <cell r="V67">
            <v>744.16</v>
          </cell>
          <cell r="W67">
            <v>0</v>
          </cell>
          <cell r="X67">
            <v>1082.17</v>
          </cell>
          <cell r="Y67">
            <v>0</v>
          </cell>
          <cell r="Z67">
            <v>0</v>
          </cell>
          <cell r="AA67">
            <v>934.26</v>
          </cell>
          <cell r="AB67">
            <v>156.08000000000001</v>
          </cell>
          <cell r="AC67">
            <v>652.17999999999995</v>
          </cell>
          <cell r="AD67">
            <v>0</v>
          </cell>
          <cell r="AE67">
            <v>3362.91</v>
          </cell>
          <cell r="AF67">
            <v>3130.69</v>
          </cell>
        </row>
        <row r="68">
          <cell r="U68">
            <v>744.16</v>
          </cell>
          <cell r="V68">
            <v>2158.85</v>
          </cell>
          <cell r="W68">
            <v>12958.52</v>
          </cell>
          <cell r="X68">
            <v>51263.98</v>
          </cell>
          <cell r="Y68">
            <v>326.08999999999997</v>
          </cell>
          <cell r="Z68">
            <v>0</v>
          </cell>
          <cell r="AA68">
            <v>418.02</v>
          </cell>
          <cell r="AB68">
            <v>1625.12</v>
          </cell>
          <cell r="AC68">
            <v>1070.25</v>
          </cell>
          <cell r="AD68">
            <v>6746.4</v>
          </cell>
          <cell r="AE68">
            <v>6169.95</v>
          </cell>
          <cell r="AF68">
            <v>21831.67</v>
          </cell>
        </row>
        <row r="69">
          <cell r="U69">
            <v>1062.72</v>
          </cell>
          <cell r="V69">
            <v>3832.64</v>
          </cell>
          <cell r="W69">
            <v>5009.91</v>
          </cell>
          <cell r="X69">
            <v>7684.12</v>
          </cell>
          <cell r="Y69">
            <v>652.17999999999995</v>
          </cell>
          <cell r="Z69">
            <v>1602.36</v>
          </cell>
          <cell r="AA69">
            <v>585.78</v>
          </cell>
          <cell r="AB69">
            <v>0</v>
          </cell>
          <cell r="AC69">
            <v>0</v>
          </cell>
          <cell r="AD69">
            <v>3955.65</v>
          </cell>
          <cell r="AE69">
            <v>1823.04</v>
          </cell>
          <cell r="AF69">
            <v>2277.65</v>
          </cell>
        </row>
        <row r="70">
          <cell r="U70">
            <v>0</v>
          </cell>
          <cell r="V70">
            <v>0</v>
          </cell>
          <cell r="W70">
            <v>910.13</v>
          </cell>
          <cell r="X70">
            <v>3261.39</v>
          </cell>
          <cell r="Y70">
            <v>372.08</v>
          </cell>
          <cell r="Z70">
            <v>1126.5</v>
          </cell>
          <cell r="AA70">
            <v>0</v>
          </cell>
          <cell r="AB70">
            <v>1740.93</v>
          </cell>
          <cell r="AC70">
            <v>1898.37</v>
          </cell>
          <cell r="AD70">
            <v>2495.71</v>
          </cell>
          <cell r="AE70">
            <v>1664.68</v>
          </cell>
          <cell r="AF70">
            <v>8938.02</v>
          </cell>
        </row>
        <row r="71">
          <cell r="U71">
            <v>1488.32</v>
          </cell>
          <cell r="V71">
            <v>744.16</v>
          </cell>
          <cell r="W71">
            <v>4710.7</v>
          </cell>
          <cell r="X71">
            <v>13865.56</v>
          </cell>
          <cell r="Y71">
            <v>3348.72</v>
          </cell>
          <cell r="Z71">
            <v>3230.83</v>
          </cell>
          <cell r="AA71">
            <v>1668.08</v>
          </cell>
          <cell r="AB71">
            <v>5234.63</v>
          </cell>
          <cell r="AC71">
            <v>3192.91</v>
          </cell>
          <cell r="AD71">
            <v>7327.99</v>
          </cell>
          <cell r="AE71">
            <v>9778.1</v>
          </cell>
          <cell r="AF71">
            <v>19328.52</v>
          </cell>
        </row>
        <row r="72">
          <cell r="U72">
            <v>1080.56</v>
          </cell>
          <cell r="V72">
            <v>3826.45</v>
          </cell>
          <cell r="W72">
            <v>7293.62</v>
          </cell>
          <cell r="X72">
            <v>22696.34</v>
          </cell>
          <cell r="Y72">
            <v>1856.39</v>
          </cell>
          <cell r="Z72">
            <v>2894.39</v>
          </cell>
          <cell r="AA72">
            <v>1777.06</v>
          </cell>
          <cell r="AB72">
            <v>13832.37</v>
          </cell>
          <cell r="AC72">
            <v>4199.33</v>
          </cell>
          <cell r="AD72">
            <v>6783.74</v>
          </cell>
          <cell r="AE72">
            <v>12164.62</v>
          </cell>
          <cell r="AF72">
            <v>38635.199999999997</v>
          </cell>
        </row>
        <row r="73">
          <cell r="U73">
            <v>372.08</v>
          </cell>
          <cell r="V73">
            <v>1955.58</v>
          </cell>
          <cell r="W73">
            <v>4250.8100000000004</v>
          </cell>
          <cell r="X73">
            <v>8391.15</v>
          </cell>
          <cell r="Y73">
            <v>1304.3599999999999</v>
          </cell>
          <cell r="Z73">
            <v>1637.41</v>
          </cell>
          <cell r="AA73">
            <v>0</v>
          </cell>
          <cell r="AB73">
            <v>4508.08</v>
          </cell>
          <cell r="AC73">
            <v>3571.29</v>
          </cell>
          <cell r="AD73">
            <v>3317.07</v>
          </cell>
          <cell r="AE73">
            <v>6912.92</v>
          </cell>
          <cell r="AF73">
            <v>24257.85</v>
          </cell>
        </row>
        <row r="74">
          <cell r="U74">
            <v>652.17999999999995</v>
          </cell>
          <cell r="V74">
            <v>1244.1500000000001</v>
          </cell>
          <cell r="W74">
            <v>2529.9899999999998</v>
          </cell>
          <cell r="X74">
            <v>10421.6</v>
          </cell>
          <cell r="Y74">
            <v>0</v>
          </cell>
          <cell r="Z74">
            <v>2047.46</v>
          </cell>
          <cell r="AA74">
            <v>1023.87</v>
          </cell>
          <cell r="AB74">
            <v>1525.58</v>
          </cell>
          <cell r="AC74">
            <v>652.17999999999995</v>
          </cell>
          <cell r="AD74">
            <v>4268.04</v>
          </cell>
          <cell r="AE74">
            <v>2584.91</v>
          </cell>
          <cell r="AF74">
            <v>5854.08</v>
          </cell>
        </row>
        <row r="75">
          <cell r="U75">
            <v>0</v>
          </cell>
          <cell r="V75">
            <v>744.16</v>
          </cell>
          <cell r="W75">
            <v>1324.57</v>
          </cell>
          <cell r="X75">
            <v>2536.2399999999998</v>
          </cell>
          <cell r="Y75">
            <v>1179.21</v>
          </cell>
          <cell r="Z75">
            <v>1371.34</v>
          </cell>
          <cell r="AA75">
            <v>545.04999999999995</v>
          </cell>
          <cell r="AB75">
            <v>847.16</v>
          </cell>
          <cell r="AC75">
            <v>0</v>
          </cell>
          <cell r="AD75">
            <v>1675.91</v>
          </cell>
          <cell r="AE75">
            <v>2283.8000000000002</v>
          </cell>
          <cell r="AF75">
            <v>5268.09</v>
          </cell>
        </row>
        <row r="76">
          <cell r="U76">
            <v>786.14</v>
          </cell>
          <cell r="V76">
            <v>233.63</v>
          </cell>
          <cell r="W76">
            <v>394.74</v>
          </cell>
          <cell r="X76">
            <v>5207.21</v>
          </cell>
          <cell r="Y76">
            <v>0</v>
          </cell>
          <cell r="Z76">
            <v>372.08</v>
          </cell>
          <cell r="AA76">
            <v>664.06</v>
          </cell>
          <cell r="AB76">
            <v>2605.62</v>
          </cell>
          <cell r="AC76">
            <v>393.07</v>
          </cell>
          <cell r="AD76">
            <v>1116.24</v>
          </cell>
          <cell r="AE76">
            <v>2078.08</v>
          </cell>
          <cell r="AF76">
            <v>21476.49</v>
          </cell>
        </row>
        <row r="77">
          <cell r="U77">
            <v>744.16</v>
          </cell>
          <cell r="V77">
            <v>3408.28</v>
          </cell>
          <cell r="W77">
            <v>2178</v>
          </cell>
          <cell r="X77">
            <v>26630.19</v>
          </cell>
          <cell r="Y77">
            <v>1179.21</v>
          </cell>
          <cell r="Z77">
            <v>985.76</v>
          </cell>
          <cell r="AA77">
            <v>2923.21</v>
          </cell>
          <cell r="AB77">
            <v>3144.51</v>
          </cell>
          <cell r="AC77">
            <v>3853.04</v>
          </cell>
          <cell r="AD77">
            <v>3272.81</v>
          </cell>
          <cell r="AE77">
            <v>4409.7299999999996</v>
          </cell>
          <cell r="AF77">
            <v>23872.19</v>
          </cell>
        </row>
        <row r="78">
          <cell r="U78">
            <v>0</v>
          </cell>
          <cell r="V78">
            <v>2017.99</v>
          </cell>
          <cell r="W78">
            <v>7443.2</v>
          </cell>
          <cell r="X78">
            <v>10265.75</v>
          </cell>
          <cell r="Y78">
            <v>1732.74</v>
          </cell>
          <cell r="Z78">
            <v>1219.3900000000001</v>
          </cell>
          <cell r="AA78">
            <v>4781.45</v>
          </cell>
          <cell r="AB78">
            <v>5230.5</v>
          </cell>
          <cell r="AC78">
            <v>1452.64</v>
          </cell>
          <cell r="AD78">
            <v>3857.86</v>
          </cell>
          <cell r="AE78">
            <v>3747.59</v>
          </cell>
          <cell r="AF78">
            <v>25181.67</v>
          </cell>
        </row>
        <row r="79">
          <cell r="U79">
            <v>0</v>
          </cell>
          <cell r="V79">
            <v>0</v>
          </cell>
          <cell r="W79">
            <v>443</v>
          </cell>
          <cell r="X79">
            <v>2933.78</v>
          </cell>
          <cell r="Y79">
            <v>0</v>
          </cell>
          <cell r="Z79">
            <v>1233.27</v>
          </cell>
          <cell r="AA79">
            <v>131.58000000000001</v>
          </cell>
          <cell r="AB79">
            <v>238.04</v>
          </cell>
          <cell r="AC79">
            <v>652.17999999999995</v>
          </cell>
          <cell r="AD79">
            <v>2922.04</v>
          </cell>
          <cell r="AE79">
            <v>1311.8</v>
          </cell>
          <cell r="AF79">
            <v>11883.39</v>
          </cell>
        </row>
        <row r="80">
          <cell r="U80">
            <v>372.08</v>
          </cell>
          <cell r="V80">
            <v>839.34</v>
          </cell>
          <cell r="W80">
            <v>1487.88</v>
          </cell>
          <cell r="X80">
            <v>4508.79</v>
          </cell>
          <cell r="Y80">
            <v>765.15</v>
          </cell>
          <cell r="Z80">
            <v>760.1</v>
          </cell>
          <cell r="AA80">
            <v>2450.0300000000002</v>
          </cell>
          <cell r="AB80">
            <v>6434.68</v>
          </cell>
          <cell r="AC80">
            <v>0</v>
          </cell>
          <cell r="AD80">
            <v>4686.29</v>
          </cell>
          <cell r="AE80">
            <v>4972.74</v>
          </cell>
          <cell r="AF80">
            <v>12096.17</v>
          </cell>
        </row>
        <row r="81">
          <cell r="U81">
            <v>1101.55</v>
          </cell>
          <cell r="V81">
            <v>1194.25</v>
          </cell>
          <cell r="W81">
            <v>5010.3</v>
          </cell>
          <cell r="X81">
            <v>9604.76</v>
          </cell>
          <cell r="Y81">
            <v>0</v>
          </cell>
          <cell r="Z81">
            <v>909.9</v>
          </cell>
          <cell r="AA81">
            <v>1813.22</v>
          </cell>
          <cell r="AB81">
            <v>6752.74</v>
          </cell>
          <cell r="AC81">
            <v>0</v>
          </cell>
          <cell r="AD81">
            <v>3165.58</v>
          </cell>
          <cell r="AE81">
            <v>5625.88</v>
          </cell>
          <cell r="AF81">
            <v>18086.599999999999</v>
          </cell>
        </row>
        <row r="82">
          <cell r="U82">
            <v>786.14</v>
          </cell>
          <cell r="V82">
            <v>209.01</v>
          </cell>
          <cell r="W82">
            <v>1418.4</v>
          </cell>
          <cell r="X82">
            <v>9127.59</v>
          </cell>
          <cell r="Y82">
            <v>0</v>
          </cell>
          <cell r="Z82">
            <v>233.63</v>
          </cell>
          <cell r="AA82">
            <v>394.74</v>
          </cell>
          <cell r="AB82">
            <v>1625.88</v>
          </cell>
          <cell r="AC82">
            <v>1572.28</v>
          </cell>
          <cell r="AD82">
            <v>2698.19</v>
          </cell>
          <cell r="AE82">
            <v>7158.16</v>
          </cell>
          <cell r="AF82">
            <v>23449.71</v>
          </cell>
        </row>
        <row r="83">
          <cell r="U83">
            <v>0</v>
          </cell>
          <cell r="V83">
            <v>1558.17</v>
          </cell>
          <cell r="W83">
            <v>1579.87</v>
          </cell>
          <cell r="X83">
            <v>4114.3999999999996</v>
          </cell>
          <cell r="Y83">
            <v>744.16</v>
          </cell>
          <cell r="Z83">
            <v>734.2</v>
          </cell>
          <cell r="AA83">
            <v>3169.55</v>
          </cell>
          <cell r="AB83">
            <v>8097.76</v>
          </cell>
          <cell r="AC83">
            <v>708.48</v>
          </cell>
          <cell r="AD83">
            <v>3636.81</v>
          </cell>
          <cell r="AE83">
            <v>3524.22</v>
          </cell>
          <cell r="AF83">
            <v>22129.14</v>
          </cell>
        </row>
        <row r="84">
          <cell r="U84">
            <v>0</v>
          </cell>
          <cell r="V84">
            <v>467.26</v>
          </cell>
          <cell r="W84">
            <v>7373.99</v>
          </cell>
          <cell r="X84">
            <v>15851.97</v>
          </cell>
          <cell r="Y84">
            <v>744.16</v>
          </cell>
          <cell r="Z84">
            <v>798.07</v>
          </cell>
          <cell r="AA84">
            <v>2354.9299999999998</v>
          </cell>
          <cell r="AB84">
            <v>8510.1299999999992</v>
          </cell>
          <cell r="AC84">
            <v>326.08999999999997</v>
          </cell>
          <cell r="AD84">
            <v>1962.84</v>
          </cell>
          <cell r="AE84">
            <v>11998.37</v>
          </cell>
          <cell r="AF84">
            <v>19681.73</v>
          </cell>
        </row>
        <row r="85">
          <cell r="U85">
            <v>0</v>
          </cell>
          <cell r="V85">
            <v>0</v>
          </cell>
          <cell r="W85">
            <v>4361.6899999999996</v>
          </cell>
          <cell r="X85">
            <v>11099.82</v>
          </cell>
          <cell r="Y85">
            <v>1070.25</v>
          </cell>
          <cell r="Z85">
            <v>2439.85</v>
          </cell>
          <cell r="AA85">
            <v>4047.25</v>
          </cell>
          <cell r="AB85">
            <v>9183.82</v>
          </cell>
          <cell r="AC85">
            <v>652.17999999999995</v>
          </cell>
          <cell r="AD85">
            <v>5205.8500000000004</v>
          </cell>
          <cell r="AE85">
            <v>6583.29</v>
          </cell>
          <cell r="AF85">
            <v>28738.66</v>
          </cell>
        </row>
        <row r="86">
          <cell r="U86">
            <v>3369.71</v>
          </cell>
          <cell r="V86">
            <v>1652.26</v>
          </cell>
          <cell r="W86">
            <v>5974.72</v>
          </cell>
          <cell r="X86">
            <v>22502.87</v>
          </cell>
          <cell r="Y86">
            <v>0</v>
          </cell>
          <cell r="Z86">
            <v>233.63</v>
          </cell>
          <cell r="AA86">
            <v>915.66</v>
          </cell>
          <cell r="AB86">
            <v>1680.71</v>
          </cell>
          <cell r="AC86">
            <v>372.08</v>
          </cell>
          <cell r="AD86">
            <v>1771.2</v>
          </cell>
          <cell r="AE86">
            <v>2042.09</v>
          </cell>
          <cell r="AF86">
            <v>6939.95</v>
          </cell>
        </row>
        <row r="87">
          <cell r="U87">
            <v>1494.62</v>
          </cell>
          <cell r="V87">
            <v>875.37</v>
          </cell>
          <cell r="W87">
            <v>6076.16</v>
          </cell>
          <cell r="X87">
            <v>23243.17</v>
          </cell>
          <cell r="Y87">
            <v>0</v>
          </cell>
          <cell r="Z87">
            <v>605.71</v>
          </cell>
          <cell r="AA87">
            <v>1061.4100000000001</v>
          </cell>
          <cell r="AB87">
            <v>363.43</v>
          </cell>
          <cell r="AC87">
            <v>652.17999999999995</v>
          </cell>
          <cell r="AD87">
            <v>617.12</v>
          </cell>
          <cell r="AE87">
            <v>1925.13</v>
          </cell>
          <cell r="AF87">
            <v>11940.24</v>
          </cell>
        </row>
        <row r="88">
          <cell r="U88">
            <v>0</v>
          </cell>
          <cell r="V88">
            <v>786.14</v>
          </cell>
          <cell r="W88">
            <v>2847.51</v>
          </cell>
          <cell r="X88">
            <v>8825.32</v>
          </cell>
          <cell r="Y88">
            <v>0</v>
          </cell>
          <cell r="Z88">
            <v>0</v>
          </cell>
          <cell r="AA88">
            <v>760.1</v>
          </cell>
          <cell r="AB88">
            <v>125.33</v>
          </cell>
          <cell r="AC88">
            <v>0</v>
          </cell>
          <cell r="AD88">
            <v>2441.59</v>
          </cell>
          <cell r="AE88">
            <v>2513.3000000000002</v>
          </cell>
          <cell r="AF88">
            <v>3721.36</v>
          </cell>
        </row>
        <row r="89">
          <cell r="U89">
            <v>0</v>
          </cell>
          <cell r="V89">
            <v>326.08999999999997</v>
          </cell>
          <cell r="W89">
            <v>2003.03</v>
          </cell>
          <cell r="X89">
            <v>2923.77</v>
          </cell>
          <cell r="Y89">
            <v>0</v>
          </cell>
          <cell r="Z89">
            <v>0</v>
          </cell>
          <cell r="AA89">
            <v>0</v>
          </cell>
          <cell r="AB89">
            <v>1267.75</v>
          </cell>
          <cell r="AC89">
            <v>744.16</v>
          </cell>
          <cell r="AD89">
            <v>467.26</v>
          </cell>
          <cell r="AE89">
            <v>1614.59</v>
          </cell>
          <cell r="AF89">
            <v>2744.05</v>
          </cell>
        </row>
        <row r="90">
          <cell r="U90">
            <v>0</v>
          </cell>
          <cell r="V90">
            <v>0</v>
          </cell>
          <cell r="W90">
            <v>1194.54</v>
          </cell>
          <cell r="X90">
            <v>3269.3</v>
          </cell>
          <cell r="Y90">
            <v>0</v>
          </cell>
          <cell r="Z90">
            <v>372.08</v>
          </cell>
          <cell r="AA90">
            <v>131.58000000000001</v>
          </cell>
          <cell r="AB90">
            <v>648.96</v>
          </cell>
          <cell r="AC90">
            <v>0</v>
          </cell>
          <cell r="AD90">
            <v>372.08</v>
          </cell>
          <cell r="AE90">
            <v>2301.79</v>
          </cell>
          <cell r="AF90">
            <v>4329.37</v>
          </cell>
        </row>
        <row r="91">
          <cell r="U91">
            <v>0</v>
          </cell>
          <cell r="V91">
            <v>233.63</v>
          </cell>
          <cell r="W91">
            <v>1310.95</v>
          </cell>
          <cell r="X91">
            <v>5113.47</v>
          </cell>
          <cell r="Y91">
            <v>0</v>
          </cell>
          <cell r="Z91">
            <v>0</v>
          </cell>
          <cell r="AA91">
            <v>1917.31</v>
          </cell>
          <cell r="AB91">
            <v>1815.77</v>
          </cell>
          <cell r="AC91">
            <v>0</v>
          </cell>
          <cell r="AD91">
            <v>651.65</v>
          </cell>
          <cell r="AE91">
            <v>3081.44</v>
          </cell>
          <cell r="AF91">
            <v>3806.77</v>
          </cell>
        </row>
        <row r="92">
          <cell r="U92">
            <v>0</v>
          </cell>
          <cell r="V92">
            <v>418.02</v>
          </cell>
          <cell r="W92">
            <v>993.45</v>
          </cell>
          <cell r="X92">
            <v>6880.59</v>
          </cell>
          <cell r="Y92">
            <v>326.08999999999997</v>
          </cell>
          <cell r="Z92">
            <v>1927.33</v>
          </cell>
          <cell r="AA92">
            <v>389.34</v>
          </cell>
          <cell r="AB92">
            <v>1904.03</v>
          </cell>
          <cell r="AC92">
            <v>0</v>
          </cell>
          <cell r="AD92">
            <v>6556.44</v>
          </cell>
          <cell r="AE92">
            <v>2113.9299999999998</v>
          </cell>
          <cell r="AF92">
            <v>6615.51</v>
          </cell>
        </row>
        <row r="93">
          <cell r="U93">
            <v>708.48</v>
          </cell>
          <cell r="V93">
            <v>760.1</v>
          </cell>
          <cell r="W93">
            <v>1918.48</v>
          </cell>
          <cell r="X93">
            <v>1582.11</v>
          </cell>
          <cell r="Y93">
            <v>0</v>
          </cell>
          <cell r="Z93">
            <v>1062.72</v>
          </cell>
          <cell r="AA93">
            <v>131.58000000000001</v>
          </cell>
          <cell r="AB93">
            <v>4402.3599999999997</v>
          </cell>
          <cell r="AC93">
            <v>354.24</v>
          </cell>
          <cell r="AD93">
            <v>0</v>
          </cell>
          <cell r="AE93">
            <v>631.77</v>
          </cell>
          <cell r="AF93">
            <v>8274.14</v>
          </cell>
        </row>
        <row r="94">
          <cell r="U94">
            <v>0</v>
          </cell>
          <cell r="V94">
            <v>0</v>
          </cell>
          <cell r="W94">
            <v>2034.69</v>
          </cell>
          <cell r="X94">
            <v>5049.59</v>
          </cell>
          <cell r="Y94">
            <v>0</v>
          </cell>
          <cell r="Z94">
            <v>821.5</v>
          </cell>
          <cell r="AA94">
            <v>311.42</v>
          </cell>
          <cell r="AB94">
            <v>1570.64</v>
          </cell>
          <cell r="AC94">
            <v>1360.66</v>
          </cell>
          <cell r="AD94">
            <v>1094.82</v>
          </cell>
          <cell r="AE94">
            <v>3359.31</v>
          </cell>
          <cell r="AF94">
            <v>13665.9</v>
          </cell>
        </row>
        <row r="95">
          <cell r="U95">
            <v>0</v>
          </cell>
          <cell r="V95">
            <v>0</v>
          </cell>
          <cell r="W95">
            <v>1089.97</v>
          </cell>
          <cell r="X95">
            <v>1433.11</v>
          </cell>
          <cell r="Y95">
            <v>0</v>
          </cell>
          <cell r="Z95">
            <v>393.07</v>
          </cell>
          <cell r="AA95">
            <v>467.13</v>
          </cell>
          <cell r="AB95">
            <v>875.95</v>
          </cell>
          <cell r="AC95">
            <v>0</v>
          </cell>
          <cell r="AD95">
            <v>1460.99</v>
          </cell>
          <cell r="AE95">
            <v>1178.22</v>
          </cell>
          <cell r="AF95">
            <v>3584.65</v>
          </cell>
        </row>
        <row r="96">
          <cell r="U96">
            <v>0</v>
          </cell>
          <cell r="V96">
            <v>1987.46</v>
          </cell>
          <cell r="W96">
            <v>3823.42</v>
          </cell>
          <cell r="X96">
            <v>6140.64</v>
          </cell>
          <cell r="Y96">
            <v>1062.72</v>
          </cell>
          <cell r="Z96">
            <v>2998.69</v>
          </cell>
          <cell r="AA96">
            <v>4933.8</v>
          </cell>
          <cell r="AB96">
            <v>13931.21</v>
          </cell>
          <cell r="AC96">
            <v>1848.86</v>
          </cell>
          <cell r="AD96">
            <v>1352.54</v>
          </cell>
          <cell r="AE96">
            <v>4951.51</v>
          </cell>
          <cell r="AF96">
            <v>17345.73</v>
          </cell>
        </row>
        <row r="97">
          <cell r="U97">
            <v>0</v>
          </cell>
          <cell r="V97">
            <v>1998.04</v>
          </cell>
          <cell r="W97">
            <v>1180.22</v>
          </cell>
          <cell r="X97">
            <v>6608.97</v>
          </cell>
          <cell r="Y97">
            <v>0</v>
          </cell>
          <cell r="Z97">
            <v>535.1</v>
          </cell>
          <cell r="AA97">
            <v>688.19</v>
          </cell>
          <cell r="AB97">
            <v>15233.25</v>
          </cell>
          <cell r="AC97">
            <v>744.16</v>
          </cell>
          <cell r="AD97">
            <v>1662.17</v>
          </cell>
          <cell r="AE97">
            <v>6792.92</v>
          </cell>
          <cell r="AF97">
            <v>42412.57</v>
          </cell>
        </row>
        <row r="98">
          <cell r="U98">
            <v>744.16</v>
          </cell>
          <cell r="V98">
            <v>2234.44</v>
          </cell>
          <cell r="W98">
            <v>1516.89</v>
          </cell>
          <cell r="X98">
            <v>9597.41</v>
          </cell>
          <cell r="Y98">
            <v>326.08999999999997</v>
          </cell>
          <cell r="Z98">
            <v>2315.5700000000002</v>
          </cell>
          <cell r="AA98">
            <v>2611.02</v>
          </cell>
          <cell r="AB98">
            <v>10529.05</v>
          </cell>
          <cell r="AC98">
            <v>744.16</v>
          </cell>
          <cell r="AD98">
            <v>2189.64</v>
          </cell>
          <cell r="AE98">
            <v>5468.9</v>
          </cell>
          <cell r="AF98">
            <v>45434.47</v>
          </cell>
        </row>
        <row r="99">
          <cell r="U99">
            <v>354.24</v>
          </cell>
          <cell r="V99">
            <v>408.11</v>
          </cell>
          <cell r="W99">
            <v>598.71</v>
          </cell>
          <cell r="X99">
            <v>9430.77</v>
          </cell>
          <cell r="Y99">
            <v>372.08</v>
          </cell>
          <cell r="Z99">
            <v>467.26</v>
          </cell>
          <cell r="AA99">
            <v>287.29000000000002</v>
          </cell>
          <cell r="AB99">
            <v>312.16000000000003</v>
          </cell>
          <cell r="AC99">
            <v>372.08</v>
          </cell>
          <cell r="AD99">
            <v>372.08</v>
          </cell>
          <cell r="AE99">
            <v>3012.34</v>
          </cell>
          <cell r="AF99">
            <v>8897.36</v>
          </cell>
        </row>
        <row r="100">
          <cell r="U100">
            <v>0</v>
          </cell>
          <cell r="V100">
            <v>0</v>
          </cell>
          <cell r="W100">
            <v>443</v>
          </cell>
          <cell r="X100">
            <v>4622.72</v>
          </cell>
          <cell r="Y100">
            <v>0</v>
          </cell>
          <cell r="Z100">
            <v>0</v>
          </cell>
          <cell r="AA100">
            <v>237.03</v>
          </cell>
          <cell r="AB100">
            <v>1225.1600000000001</v>
          </cell>
          <cell r="AC100">
            <v>0</v>
          </cell>
          <cell r="AD100">
            <v>372.08</v>
          </cell>
          <cell r="AE100">
            <v>1394.16</v>
          </cell>
          <cell r="AF100">
            <v>11426.16</v>
          </cell>
        </row>
        <row r="101">
          <cell r="U101">
            <v>978.27</v>
          </cell>
          <cell r="V101">
            <v>418.02</v>
          </cell>
          <cell r="W101">
            <v>2034.69</v>
          </cell>
          <cell r="X101">
            <v>12064.82</v>
          </cell>
          <cell r="Y101">
            <v>372.08</v>
          </cell>
          <cell r="Z101">
            <v>793.35</v>
          </cell>
          <cell r="AA101">
            <v>1302.8699999999999</v>
          </cell>
          <cell r="AB101">
            <v>6515.28</v>
          </cell>
          <cell r="AC101">
            <v>744.16</v>
          </cell>
          <cell r="AD101">
            <v>1353.07</v>
          </cell>
          <cell r="AE101">
            <v>6697.68</v>
          </cell>
          <cell r="AF101">
            <v>25599.09</v>
          </cell>
        </row>
      </sheetData>
      <sheetData sheetId="2"/>
      <sheetData sheetId="3"/>
      <sheetData sheetId="4"/>
      <sheetData sheetId="5"/>
      <sheetData sheetId="6"/>
      <sheetData sheetId="7">
        <row r="107">
          <cell r="B107">
            <v>-0.13</v>
          </cell>
          <cell r="C107">
            <v>-0.12</v>
          </cell>
          <cell r="D107">
            <v>-0.12</v>
          </cell>
          <cell r="H107">
            <v>1.1100000000000001</v>
          </cell>
          <cell r="AL107">
            <v>-0.37</v>
          </cell>
        </row>
      </sheetData>
      <sheetData sheetId="8"/>
      <sheetData sheetId="9"/>
      <sheetData sheetId="10">
        <row r="107">
          <cell r="B107">
            <v>0.46</v>
          </cell>
          <cell r="C107">
            <v>0.43</v>
          </cell>
          <cell r="D107">
            <v>0.47</v>
          </cell>
          <cell r="H107">
            <v>-1.95</v>
          </cell>
          <cell r="AL107">
            <v>-0.85</v>
          </cell>
        </row>
      </sheetData>
      <sheetData sheetId="11"/>
      <sheetData sheetId="12"/>
      <sheetData sheetId="13">
        <row r="107">
          <cell r="B107">
            <v>-0.14000000000000001</v>
          </cell>
          <cell r="C107">
            <v>-0.16</v>
          </cell>
          <cell r="D107">
            <v>-0.14000000000000001</v>
          </cell>
          <cell r="H107">
            <v>0.84</v>
          </cell>
          <cell r="AL107">
            <v>0.38</v>
          </cell>
        </row>
      </sheetData>
      <sheetData sheetId="1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allen" refreshedDate="41451.601312847219" createdVersion="4" refreshedVersion="4" minRefreshableVersion="3" recordCount="102">
  <cacheSource type="worksheet">
    <worksheetSource ref="C1:W103" sheet="prods"/>
  </cacheSource>
  <cacheFields count="21">
    <cacheField name="DISTRICT" numFmtId="1">
      <sharedItems containsSemiMixedTypes="0" containsString="0" containsNumber="1" containsInteger="1" minValue="1" maxValue="102"/>
    </cacheField>
    <cacheField name="EMPDEN" numFmtId="164">
      <sharedItems containsNonDate="0" containsString="0" containsBlank="1"/>
    </cacheField>
    <cacheField name="POPDEN" numFmtId="164">
      <sharedItems containsNonDate="0" containsString="0" containsBlank="1"/>
    </cacheField>
    <cacheField name="HBWI1" numFmtId="2">
      <sharedItems containsSemiMixedTypes="0" containsString="0" containsNumber="1" minValue="0" maxValue="2071.44"/>
    </cacheField>
    <cacheField name="HBWI2" numFmtId="2">
      <sharedItems containsSemiMixedTypes="0" containsString="0" containsNumber="1" minValue="0" maxValue="6584.06"/>
    </cacheField>
    <cacheField name="HBWI3" numFmtId="2">
      <sharedItems containsSemiMixedTypes="0" containsString="0" containsNumber="1" minValue="0" maxValue="14479.38"/>
    </cacheField>
    <cacheField name="HBWI4" numFmtId="2">
      <sharedItems containsSemiMixedTypes="0" containsString="0" containsNumber="1" minValue="0" maxValue="34114.480000000003"/>
    </cacheField>
    <cacheField name="HBSI1" numFmtId="2">
      <sharedItems containsSemiMixedTypes="0" containsString="0" containsNumber="1" minValue="0" maxValue="6667.34"/>
    </cacheField>
    <cacheField name="HBSI2" numFmtId="2">
      <sharedItems containsSemiMixedTypes="0" containsString="0" containsNumber="1" minValue="0" maxValue="8378.51"/>
    </cacheField>
    <cacheField name="HBSI3" numFmtId="2">
      <sharedItems containsSemiMixedTypes="0" containsString="0" containsNumber="1" minValue="0" maxValue="20143.05"/>
    </cacheField>
    <cacheField name="HBSI4" numFmtId="2">
      <sharedItems containsSemiMixedTypes="0" containsString="0" containsNumber="1" minValue="16.739999999999998" maxValue="31273.599999999999"/>
    </cacheField>
    <cacheField name="HBOI1" numFmtId="2">
      <sharedItems containsSemiMixedTypes="0" containsString="0" containsNumber="1" minValue="0" maxValue="9093.99"/>
    </cacheField>
    <cacheField name="HBOI2" numFmtId="2">
      <sharedItems containsSemiMixedTypes="0" containsString="0" containsNumber="1" minValue="0" maxValue="17397.64"/>
    </cacheField>
    <cacheField name="HBOI3" numFmtId="2">
      <sharedItems containsSemiMixedTypes="0" containsString="0" containsNumber="1" minValue="0" maxValue="18785.66"/>
    </cacheField>
    <cacheField name="HBOI4" numFmtId="2">
      <sharedItems containsSemiMixedTypes="0" containsString="0" containsNumber="1" minValue="1040.06" maxValue="104005.83"/>
    </cacheField>
    <cacheField name="SCH" numFmtId="2">
      <sharedItems containsSemiMixedTypes="0" containsString="0" containsNumber="1" minValue="0" maxValue="2618.84"/>
    </cacheField>
    <cacheField name="HBU" numFmtId="2">
      <sharedItems containsSemiMixedTypes="0" containsString="0" containsNumber="1" minValue="0" maxValue="590.78"/>
    </cacheField>
    <cacheField name="JTW" numFmtId="2">
      <sharedItems containsSemiMixedTypes="0" containsString="0" containsNumber="1" minValue="0" maxValue="1379.37"/>
    </cacheField>
    <cacheField name="ATW" numFmtId="2">
      <sharedItems containsSemiMixedTypes="0" containsString="0" containsNumber="1" minValue="0" maxValue="1125.9000000000001"/>
    </cacheField>
    <cacheField name="NWK" numFmtId="2">
      <sharedItems containsSemiMixedTypes="0" containsString="0" containsNumber="1" minValue="0" maxValue="4492.53"/>
    </cacheField>
    <cacheField name="COUNTY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ill allen" refreshedDate="41452.458681018521" createdVersion="4" refreshedVersion="4" minRefreshableVersion="3" recordCount="102">
  <cacheSource type="worksheet">
    <worksheetSource ref="E1:Q103" sheet="data"/>
  </cacheSource>
  <cacheFields count="13">
    <cacheField name="HBWI1" numFmtId="2">
      <sharedItems containsSemiMixedTypes="0" containsString="0" containsNumber="1" minValue="0" maxValue="2324.38" count="47">
        <n v="1723.56"/>
        <n v="649.4"/>
        <n v="0"/>
        <n v="1102.1600000000001"/>
        <n v="131.04"/>
        <n v="484.58"/>
        <n v="138.66"/>
        <n v="393.12"/>
        <n v="578.76"/>
        <n v="874.02"/>
        <n v="424.56"/>
        <n v="970.94"/>
        <n v="730.9"/>
        <n v="1188.28"/>
        <n v="907.8"/>
        <n v="186.57"/>
        <n v="1469.24"/>
        <n v="261.86"/>
        <n v="602.20000000000005"/>
        <n v="1204.4000000000001"/>
        <n v="867.04"/>
        <n v="558.46"/>
        <n v="408.03"/>
        <n v="321.82"/>
        <n v="591.28"/>
        <n v="751.64"/>
        <n v="322.94"/>
        <n v="277.32"/>
        <n v="69.33"/>
        <n v="776.36"/>
        <n v="633.55999999999995"/>
        <n v="2279.8200000000002"/>
        <n v="2324.38"/>
        <n v="705.91"/>
        <n v="510.79"/>
        <n v="580.12"/>
        <n v="589.26"/>
        <n v="299.36"/>
        <n v="449.04"/>
        <n v="987.66"/>
        <n v="881.15"/>
        <n v="149.68"/>
        <n v="1115.52"/>
        <n v="1210.55"/>
        <n v="377.94"/>
        <n v="1131.8699999999999"/>
        <n v="1181.77"/>
      </sharedItems>
    </cacheField>
    <cacheField name="HBWI2" numFmtId="2">
      <sharedItems containsSemiMixedTypes="0" containsString="0" containsNumber="1" minValue="0" maxValue="5264.93"/>
    </cacheField>
    <cacheField name="HBWI3" numFmtId="2">
      <sharedItems containsSemiMixedTypes="0" containsString="0" containsNumber="1" minValue="0" maxValue="11644.56"/>
    </cacheField>
    <cacheField name="HBWI4" numFmtId="2">
      <sharedItems containsSemiMixedTypes="0" containsString="0" containsNumber="1" minValue="0" maxValue="70848.039999999994"/>
    </cacheField>
    <cacheField name="HBSI1" numFmtId="2">
      <sharedItems containsSemiMixedTypes="0" containsString="0" containsNumber="1" minValue="0" maxValue="6667.34"/>
    </cacheField>
    <cacheField name="HBSI2" numFmtId="2">
      <sharedItems containsSemiMixedTypes="0" containsString="0" containsNumber="1" minValue="0" maxValue="8431.31"/>
    </cacheField>
    <cacheField name="HBSI3" numFmtId="2">
      <sharedItems containsSemiMixedTypes="0" containsString="0" containsNumber="1" minValue="0" maxValue="10791.8"/>
    </cacheField>
    <cacheField name="HBSI4" numFmtId="2">
      <sharedItems containsSemiMixedTypes="0" containsString="0" containsNumber="1" minValue="0" maxValue="27834.01"/>
    </cacheField>
    <cacheField name="HBOI1" numFmtId="2">
      <sharedItems containsSemiMixedTypes="0" containsString="0" containsNumber="1" minValue="0" maxValue="10016.299999999999"/>
    </cacheField>
    <cacheField name="HBOI2" numFmtId="2">
      <sharedItems containsSemiMixedTypes="0" containsString="0" containsNumber="1" minValue="0" maxValue="15151.65"/>
    </cacheField>
    <cacheField name="HBOI3" numFmtId="2">
      <sharedItems containsSemiMixedTypes="0" containsString="0" containsNumber="1" minValue="356.04" maxValue="14998.56"/>
    </cacheField>
    <cacheField name="HBOI4" numFmtId="2">
      <sharedItems containsSemiMixedTypes="0" containsString="0" containsNumber="1" minValue="509.72" maxValue="67051.429999999993"/>
    </cacheField>
    <cacheField name="COUNTY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ill allen" refreshedDate="41452.460878587961" createdVersion="4" refreshedVersion="4" minRefreshableVersion="3" recordCount="102">
  <cacheSource type="worksheet">
    <worksheetSource ref="B1:AA103" sheet="HBWmodel"/>
  </cacheSource>
  <cacheFields count="26">
    <cacheField name="county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obs attr 1" numFmtId="164">
      <sharedItems containsSemiMixedTypes="0" containsString="0" containsNumber="1" minValue="0" maxValue="0.41460408820836231"/>
    </cacheField>
    <cacheField name="obs attr 2" numFmtId="164">
      <sharedItems containsSemiMixedTypes="0" containsString="0" containsNumber="1" minValue="0" maxValue="0.50880767058979837"/>
    </cacheField>
    <cacheField name="obs attr 3" numFmtId="164">
      <sharedItems containsSemiMixedTypes="0" containsString="0" containsNumber="1" minValue="0" maxValue="1"/>
    </cacheField>
    <cacheField name="obs attr 4" numFmtId="164">
      <sharedItems containsSemiMixedTypes="0" containsString="0" containsNumber="1" minValue="0" maxValue="0.92071473742906274"/>
    </cacheField>
    <cacheField name="co prod 1" numFmtId="164">
      <sharedItems containsSemiMixedTypes="0" containsString="0" containsNumber="1" minValue="0" maxValue="7.3724263489366712E-2"/>
    </cacheField>
    <cacheField name="co prod 2" numFmtId="164">
      <sharedItems containsSemiMixedTypes="0" containsString="0" containsNumber="1" minValue="0" maxValue="0.16716491351134036"/>
    </cacheField>
    <cacheField name="co prod 3" numFmtId="164">
      <sharedItems containsSemiMixedTypes="0" containsString="0" containsNumber="1" minValue="0" maxValue="0.32367314149425119"/>
    </cacheField>
    <cacheField name="co prod 4" numFmtId="164">
      <sharedItems containsSemiMixedTypes="0" containsString="0" containsNumber="1" minValue="0.55360423022078409" maxValue="1"/>
    </cacheField>
    <cacheField name="expU1" numFmtId="164">
      <sharedItems containsSemiMixedTypes="0" containsString="0" containsNumber="1" minValue="0" maxValue="0.20005923613825949"/>
    </cacheField>
    <cacheField name="expU2" numFmtId="164">
      <sharedItems containsSemiMixedTypes="0" containsString="0" containsNumber="1" minValue="0" maxValue="0.61424779525936746"/>
    </cacheField>
    <cacheField name="expU3" numFmtId="164">
      <sharedItems containsSemiMixedTypes="0" containsString="0" containsNumber="1" minValue="0" maxValue="0.80349561873920716"/>
    </cacheField>
    <cacheField name="expU4" numFmtId="164">
      <sharedItems containsSemiMixedTypes="0" containsString="0" containsNumber="1" minValue="0.55360423022078409" maxValue="1"/>
    </cacheField>
    <cacheField name="est 1" numFmtId="164">
      <sharedItems containsSemiMixedTypes="0" containsString="0" containsNumber="1" minValue="0" maxValue="9.2133463308042438E-2"/>
    </cacheField>
    <cacheField name="est 2" numFmtId="164">
      <sharedItems containsSemiMixedTypes="0" containsString="0" containsNumber="1" minValue="0" maxValue="0.282880099909329"/>
    </cacheField>
    <cacheField name="est 3" numFmtId="164">
      <sharedItems containsSemiMixedTypes="0" containsString="0" containsNumber="1" minValue="0" maxValue="0.430943791603492"/>
    </cacheField>
    <cacheField name="est 4" numFmtId="164">
      <sharedItems containsSemiMixedTypes="0" containsString="0" containsNumber="1" minValue="0.25495186334198622" maxValue="1"/>
    </cacheField>
    <cacheField name="log like" numFmtId="164">
      <sharedItems containsString="0" containsBlank="1" containsNumber="1" minValue="-1.7130909658460083" maxValue="-0.4774751276030022"/>
    </cacheField>
    <cacheField name="sq err 1" numFmtId="164">
      <sharedItems containsSemiMixedTypes="0" containsString="0" containsNumber="1" minValue="0" maxValue="0.10398730392360279"/>
    </cacheField>
    <cacheField name="sq err 2" numFmtId="164">
      <sharedItems containsSemiMixedTypes="0" containsString="0" containsNumber="1" minValue="9.571361636109383E-7" maxValue="9.930880481112743E-2"/>
    </cacheField>
    <cacheField name="sq err 3" numFmtId="164">
      <sharedItems containsSemiMixedTypes="0" containsString="0" containsNumber="1" minValue="1.3919807448521339E-5" maxValue="0.50621979116585536"/>
    </cacheField>
    <cacheField name="sq err 4" numFmtId="164">
      <sharedItems containsSemiMixedTypes="0" containsString="0" containsNumber="1" minValue="3.3801403980462683E-10" maxValue="0.30156011532174481"/>
    </cacheField>
    <cacheField name="est attr 1" numFmtId="2">
      <sharedItems containsSemiMixedTypes="0" containsString="0" containsNumber="1" minValue="0" maxValue="1064.7899947945416"/>
    </cacheField>
    <cacheField name="est attr 2" numFmtId="2">
      <sharedItems containsSemiMixedTypes="0" containsString="0" containsNumber="1" minValue="0" maxValue="3515.3279004099891"/>
    </cacheField>
    <cacheField name="est attr 3" numFmtId="2">
      <sharedItems containsSemiMixedTypes="0" containsString="0" containsNumber="1" minValue="0" maxValue="6778.1481904126867"/>
    </cacheField>
    <cacheField name="est attr 4" numFmtId="2">
      <sharedItems containsSemiMixedTypes="0" containsString="0" containsNumber="1" minValue="159.9987091797199" maxValue="70647.4860313177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bill allen" refreshedDate="41452.461869444443" createdVersion="4" refreshedVersion="4" minRefreshableVersion="3" recordCount="102">
  <cacheSource type="worksheet">
    <worksheetSource ref="B1:AA103" sheet="HBSmodel"/>
  </cacheSource>
  <cacheFields count="26">
    <cacheField name="county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obs attr 1" numFmtId="164">
      <sharedItems containsString="0" containsBlank="1" containsNumber="1" minValue="0" maxValue="0.78734762625253363"/>
    </cacheField>
    <cacheField name="obs attr 2" numFmtId="164">
      <sharedItems containsString="0" containsBlank="1" containsNumber="1" minValue="0" maxValue="1"/>
    </cacheField>
    <cacheField name="obs attr 3" numFmtId="164">
      <sharedItems containsString="0" containsBlank="1" containsNumber="1" minValue="0" maxValue="1"/>
    </cacheField>
    <cacheField name="obs attr 4" numFmtId="164">
      <sharedItems containsString="0" containsBlank="1" containsNumber="1" minValue="0" maxValue="1"/>
    </cacheField>
    <cacheField name="co prod 1" numFmtId="164">
      <sharedItems containsSemiMixedTypes="0" containsString="0" containsNumber="1" minValue="2.581966640427405E-2" maxValue="0.23111250690539795"/>
    </cacheField>
    <cacheField name="co prod 2" numFmtId="164">
      <sharedItems containsSemiMixedTypes="0" containsString="0" containsNumber="1" minValue="0" maxValue="0.23669925762242422"/>
    </cacheField>
    <cacheField name="co prod 3" numFmtId="164">
      <sharedItems containsSemiMixedTypes="0" containsString="0" containsNumber="1" minValue="0.13260781947601305" maxValue="0.35432592761712811"/>
    </cacheField>
    <cacheField name="co prod 4" numFmtId="164">
      <sharedItems containsSemiMixedTypes="0" containsString="0" containsNumber="1" minValue="0.28649871729868398" maxValue="0.62987238393792078"/>
    </cacheField>
    <cacheField name="expU1" numFmtId="164">
      <sharedItems containsSemiMixedTypes="0" containsString="0" containsNumber="1" minValue="1.8979232171286151E-2" maxValue="0.48874764538722348"/>
    </cacheField>
    <cacheField name="expU2" numFmtId="164">
      <sharedItems containsSemiMixedTypes="0" containsString="0" containsNumber="1" minValue="0" maxValue="0.44457581866005724"/>
    </cacheField>
    <cacheField name="expU3" numFmtId="164">
      <sharedItems containsSemiMixedTypes="0" containsString="0" containsNumber="1" minValue="0.10233164152983604" maxValue="0.60783580966044537"/>
    </cacheField>
    <cacheField name="expU4" numFmtId="164">
      <sharedItems containsSemiMixedTypes="0" containsString="0" containsNumber="1" minValue="0.28649871729868398" maxValue="0.62987238393792078"/>
    </cacheField>
    <cacheField name="est 1" numFmtId="164">
      <sharedItems containsSemiMixedTypes="0" containsString="0" containsNumber="1" minValue="2.1064202346285098E-2" maxValue="0.26344111425290329"/>
    </cacheField>
    <cacheField name="est 2" numFmtId="164">
      <sharedItems containsSemiMixedTypes="0" containsString="0" containsNumber="1" minValue="0" maxValue="0.26738404852704184"/>
    </cacheField>
    <cacheField name="est 3" numFmtId="164">
      <sharedItems containsSemiMixedTypes="0" containsString="0" containsNumber="1" minValue="0.11177741359790876" maxValue="0.37944898881774919"/>
    </cacheField>
    <cacheField name="est 4" numFmtId="164">
      <sharedItems containsSemiMixedTypes="0" containsString="0" containsNumber="1" minValue="0.16929581116428621" maxValue="0.69519914906217339"/>
    </cacheField>
    <cacheField name="log like" numFmtId="164">
      <sharedItems containsString="0" containsBlank="1" containsNumber="1" minValue="-1.813916894210392" maxValue="0"/>
    </cacheField>
    <cacheField name="sq err 1" numFmtId="164">
      <sharedItems containsSemiMixedTypes="0" containsString="0" containsNumber="1" minValue="1.2923360111015469E-7" maxValue="0.28564563379460306"/>
    </cacheField>
    <cacheField name="sq err 2" numFmtId="164">
      <sharedItems containsSemiMixedTypes="0" containsString="0" containsNumber="1" minValue="6.0719568504189875E-8" maxValue="0.62855198607441876"/>
    </cacheField>
    <cacheField name="sq err 3" numFmtId="164">
      <sharedItems containsSemiMixedTypes="0" containsString="0" containsNumber="1" minValue="7.4581757149500963E-6" maxValue="0.50704863457561977"/>
    </cacheField>
    <cacheField name="sq err 4" numFmtId="164">
      <sharedItems containsSemiMixedTypes="0" containsString="0" containsNumber="1" minValue="3.6794434563034809E-6" maxValue="0.52129372009333663"/>
    </cacheField>
    <cacheField name="est attr 1" numFmtId="2">
      <sharedItems containsSemiMixedTypes="0" containsString="0" containsNumber="1" minValue="0" maxValue="6107.5621346626949"/>
    </cacheField>
    <cacheField name="est attr 2" numFmtId="2">
      <sharedItems containsSemiMixedTypes="0" containsString="0" containsNumber="1" minValue="0" maxValue="7239.0597079500822"/>
    </cacheField>
    <cacheField name="est attr 3" numFmtId="2">
      <sharedItems containsSemiMixedTypes="0" containsString="0" containsNumber="1" minValue="0" maxValue="8087.0505058750487"/>
    </cacheField>
    <cacheField name="est attr 4" numFmtId="2">
      <sharedItems containsSemiMixedTypes="0" containsString="0" containsNumber="1" minValue="0" maxValue="21583.4510306385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bill allen" refreshedDate="41452.462510648147" createdVersion="4" refreshedVersion="4" minRefreshableVersion="3" recordCount="102">
  <cacheSource type="worksheet">
    <worksheetSource ref="A1:AA103" sheet="HBOmodel"/>
  </cacheSource>
  <cacheFields count="27">
    <cacheField name="district" numFmtId="1">
      <sharedItems containsSemiMixedTypes="0" containsString="0" containsNumber="1" containsInteger="1" minValue="1" maxValue="102"/>
    </cacheField>
    <cacheField name="county" numFmtId="1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obs attr 1" numFmtId="164">
      <sharedItems containsSemiMixedTypes="0" containsString="0" containsNumber="1" minValue="0" maxValue="0.40963151223804933"/>
    </cacheField>
    <cacheField name="obs attr 2" numFmtId="164">
      <sharedItems containsSemiMixedTypes="0" containsString="0" containsNumber="1" minValue="0" maxValue="0.4127765914959301"/>
    </cacheField>
    <cacheField name="obs attr 3" numFmtId="164">
      <sharedItems containsSemiMixedTypes="0" containsString="0" containsNumber="1" minValue="2.19484896268126E-2" maxValue="0.53238668742899253"/>
    </cacheField>
    <cacheField name="obs attr 4" numFmtId="164">
      <sharedItems containsSemiMixedTypes="0" containsString="0" containsNumber="1" minValue="0.1879505455403597" maxValue="0.94090022756782921"/>
    </cacheField>
    <cacheField name="co prod 1" numFmtId="164">
      <sharedItems containsSemiMixedTypes="0" containsString="0" containsNumber="1" minValue="3.5068921960225111E-2" maxValue="0.15608325620043878"/>
    </cacheField>
    <cacheField name="co prod 2" numFmtId="164">
      <sharedItems containsSemiMixedTypes="0" containsString="0" containsNumber="1" minValue="4.695578262555597E-2" maxValue="0.21207693640389594"/>
    </cacheField>
    <cacheField name="co prod 3" numFmtId="164">
      <sharedItems containsSemiMixedTypes="0" containsString="0" containsNumber="1" minValue="0.1309102346158445" maxValue="0.25109149164020733"/>
    </cacheField>
    <cacheField name="co prod 4" numFmtId="164">
      <sharedItems containsSemiMixedTypes="0" containsString="0" containsNumber="1" minValue="0.43238957421613383" maxValue="0.72187079232884688"/>
    </cacheField>
    <cacheField name="expU1" numFmtId="164">
      <sharedItems containsSemiMixedTypes="0" containsString="0" containsNumber="1" minValue="3.4086171653708149E-2" maxValue="0.15865386505521961"/>
    </cacheField>
    <cacheField name="expU2" numFmtId="164">
      <sharedItems containsSemiMixedTypes="0" containsString="0" containsNumber="1" minValue="4.518579729627363E-2" maxValue="0.2394497656486867"/>
    </cacheField>
    <cacheField name="expU3" numFmtId="164">
      <sharedItems containsSemiMixedTypes="0" containsString="0" containsNumber="1" minValue="0.13271287322722738" maxValue="0.26613823183986923"/>
    </cacheField>
    <cacheField name="expU4" numFmtId="164">
      <sharedItems containsSemiMixedTypes="0" containsString="0" containsNumber="1" minValue="0.43238957421613383" maxValue="0.72187079232884688"/>
    </cacheField>
    <cacheField name="est 1" numFmtId="164">
      <sharedItems containsSemiMixedTypes="0" containsString="0" containsNumber="1" minValue="3.424871366329215E-2" maxValue="0.15680738210312348"/>
    </cacheField>
    <cacheField name="est 2" numFmtId="164">
      <sharedItems containsSemiMixedTypes="0" containsString="0" containsNumber="1" minValue="4.5401268554583527E-2" maxValue="0.22281078622292094"/>
    </cacheField>
    <cacheField name="est 3" numFmtId="164">
      <sharedItems containsSemiMixedTypes="0" containsString="0" containsNumber="1" minValue="0.13269002322755324" maxValue="0.25995702331042175"/>
    </cacheField>
    <cacheField name="est 4" numFmtId="164">
      <sharedItems containsSemiMixedTypes="0" containsString="0" containsNumber="1" minValue="0.42735723556383365" maxValue="0.7217465033509326"/>
    </cacheField>
    <cacheField name="log like" numFmtId="164">
      <sharedItems containsString="0" containsBlank="1" containsNumber="1" minValue="-2.3108307014219065" maxValue="-0.53115842054472961"/>
    </cacheField>
    <cacheField name="sq err 1" numFmtId="164">
      <sharedItems containsSemiMixedTypes="0" containsString="0" containsNumber="1" minValue="2.2601380351114807E-7" maxValue="9.8071643861465746E-2"/>
    </cacheField>
    <cacheField name="sq err 2" numFmtId="164">
      <sharedItems containsSemiMixedTypes="0" containsString="0" containsNumber="1" minValue="3.2642481679627517E-7" maxValue="7.5088814070130058E-2"/>
    </cacheField>
    <cacheField name="sq err 3" numFmtId="164">
      <sharedItems containsSemiMixedTypes="0" containsString="0" containsNumber="1" minValue="5.2812716367295649E-7" maxValue="0.12031767160905628"/>
    </cacheField>
    <cacheField name="sq err 4" numFmtId="164">
      <sharedItems containsSemiMixedTypes="0" containsString="0" containsNumber="1" minValue="7.8245211145407631E-7" maxValue="0.24003672510161428"/>
    </cacheField>
    <cacheField name="est attr 1" numFmtId="2">
      <sharedItems containsSemiMixedTypes="0" containsString="0" containsNumber="1" minValue="94.55951019557321" maxValue="7467.624830805391"/>
    </cacheField>
    <cacheField name="est attr 2" numFmtId="2">
      <sharedItems containsSemiMixedTypes="0" containsString="0" containsNumber="1" minValue="125.35132732241783" maxValue="14122.812077683695"/>
    </cacheField>
    <cacheField name="est attr 3" numFmtId="2">
      <sharedItems containsSemiMixedTypes="0" containsString="0" containsNumber="1" minValue="341.92396359389119" maxValue="15400.390663467604"/>
    </cacheField>
    <cacheField name="est attr 4" numFmtId="2">
      <sharedItems containsSemiMixedTypes="0" containsString="0" containsNumber="1" minValue="1118.8017159748883" maxValue="57112.8925831685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n v="1"/>
    <m/>
    <m/>
    <n v="1381.38"/>
    <n v="5606.38"/>
    <n v="14479.38"/>
    <n v="1741.83"/>
    <n v="1130.22"/>
    <n v="3634.58"/>
    <n v="630"/>
    <n v="1352.61"/>
    <n v="6509.56"/>
    <n v="7787.26"/>
    <n v="6405.1"/>
    <n v="2102.84"/>
    <n v="0"/>
    <n v="0"/>
    <n v="0"/>
    <n v="0"/>
    <n v="0"/>
    <x v="0"/>
  </r>
  <r>
    <n v="2"/>
    <m/>
    <m/>
    <n v="1613.46"/>
    <n v="2005.45"/>
    <n v="2801.26"/>
    <n v="10094.17"/>
    <n v="5063.32"/>
    <n v="2669.87"/>
    <n v="1191.54"/>
    <n v="9118.8799999999992"/>
    <n v="4417.6400000000003"/>
    <n v="8520.3799999999992"/>
    <n v="4467.54"/>
    <n v="12024.15"/>
    <n v="0"/>
    <n v="0"/>
    <n v="0"/>
    <n v="0"/>
    <n v="83.09"/>
    <x v="0"/>
  </r>
  <r>
    <n v="3"/>
    <m/>
    <m/>
    <n v="0"/>
    <n v="239.6"/>
    <n v="504"/>
    <n v="3456.01"/>
    <n v="335.8"/>
    <n v="968.68"/>
    <n v="3076.55"/>
    <n v="4208.2700000000004"/>
    <n v="671.6"/>
    <n v="1208.28"/>
    <n v="3271.03"/>
    <n v="11619.86"/>
    <n v="0"/>
    <n v="252"/>
    <n v="0"/>
    <n v="0"/>
    <n v="0"/>
    <x v="0"/>
  </r>
  <r>
    <n v="4"/>
    <m/>
    <m/>
    <n v="0"/>
    <n v="0"/>
    <n v="1415.26"/>
    <n v="4627.97"/>
    <n v="0"/>
    <n v="166.18"/>
    <n v="447.44"/>
    <n v="1230.1600000000001"/>
    <n v="0"/>
    <n v="332.36"/>
    <n v="1677.9"/>
    <n v="7345.72"/>
    <n v="1821.56"/>
    <n v="0"/>
    <n v="0"/>
    <n v="0"/>
    <n v="0"/>
    <x v="0"/>
  </r>
  <r>
    <n v="5"/>
    <m/>
    <m/>
    <n v="0"/>
    <n v="0"/>
    <n v="1237.6199999999999"/>
    <n v="5160.08"/>
    <n v="0"/>
    <n v="212.22"/>
    <n v="1735.72"/>
    <n v="2488.4"/>
    <n v="0"/>
    <n v="636.66"/>
    <n v="3701.24"/>
    <n v="13553.78"/>
    <n v="0"/>
    <n v="0"/>
    <n v="0"/>
    <n v="0"/>
    <n v="0"/>
    <x v="0"/>
  </r>
  <r>
    <n v="6"/>
    <m/>
    <m/>
    <n v="0"/>
    <n v="1028.58"/>
    <n v="223.72"/>
    <n v="9346.16"/>
    <n v="0"/>
    <n v="1273.32"/>
    <n v="595.77"/>
    <n v="7892.5"/>
    <n v="0"/>
    <n v="1208.28"/>
    <n v="4269.05"/>
    <n v="22726.86"/>
    <n v="0"/>
    <n v="0"/>
    <n v="171.76"/>
    <n v="0"/>
    <n v="0"/>
    <x v="0"/>
  </r>
  <r>
    <n v="7"/>
    <m/>
    <m/>
    <n v="0"/>
    <n v="0"/>
    <n v="1049.1600000000001"/>
    <n v="6327.44"/>
    <n v="0"/>
    <n v="299.5"/>
    <n v="1317.54"/>
    <n v="2805.34"/>
    <n v="0"/>
    <n v="299.5"/>
    <n v="5271.1"/>
    <n v="5898.27"/>
    <n v="0"/>
    <n v="0"/>
    <n v="0"/>
    <n v="0"/>
    <n v="501.4"/>
    <x v="0"/>
  </r>
  <r>
    <n v="8"/>
    <m/>
    <m/>
    <n v="1602.08"/>
    <n v="359.4"/>
    <n v="1203.44"/>
    <n v="5157.5"/>
    <n v="478.06"/>
    <n v="590.62"/>
    <n v="979.72"/>
    <n v="1789.55"/>
    <n v="335.8"/>
    <n v="166.18"/>
    <n v="2770.74"/>
    <n v="5536.18"/>
    <n v="0"/>
    <n v="0"/>
    <n v="0"/>
    <n v="196.44"/>
    <n v="0"/>
    <x v="0"/>
  </r>
  <r>
    <n v="9"/>
    <m/>
    <m/>
    <n v="0"/>
    <n v="166.18"/>
    <n v="2799.02"/>
    <n v="22106.26"/>
    <n v="478.06"/>
    <n v="1347.74"/>
    <n v="825.44"/>
    <n v="16709.87"/>
    <n v="478.06"/>
    <n v="1513.76"/>
    <n v="5177.62"/>
    <n v="43917.68"/>
    <n v="299.36"/>
    <n v="0"/>
    <n v="0"/>
    <n v="0"/>
    <n v="0"/>
    <x v="0"/>
  </r>
  <r>
    <n v="10"/>
    <m/>
    <m/>
    <n v="551.46"/>
    <n v="452.16"/>
    <n v="1861.72"/>
    <n v="6465.71"/>
    <n v="1087.1600000000001"/>
    <n v="59.9"/>
    <n v="252"/>
    <n v="4898.8599999999997"/>
    <n v="2009.3"/>
    <n v="2927.64"/>
    <n v="1455.44"/>
    <n v="6455.49"/>
    <n v="0"/>
    <n v="0"/>
    <n v="0"/>
    <n v="0"/>
    <n v="196.44"/>
    <x v="0"/>
  </r>
  <r>
    <n v="11"/>
    <m/>
    <m/>
    <n v="766.36"/>
    <n v="2947.12"/>
    <n v="2033.35"/>
    <n v="2885.64"/>
    <n v="3065.44"/>
    <n v="1567.14"/>
    <n v="2859.31"/>
    <n v="1150.55"/>
    <n v="2495.3200000000002"/>
    <n v="3842.78"/>
    <n v="8013.48"/>
    <n v="3109.43"/>
    <n v="740.76"/>
    <n v="246.92"/>
    <n v="0"/>
    <n v="0"/>
    <n v="2423.96"/>
    <x v="1"/>
  </r>
  <r>
    <n v="12"/>
    <m/>
    <m/>
    <n v="0"/>
    <n v="707.31"/>
    <n v="1566.9"/>
    <n v="1433.32"/>
    <n v="0"/>
    <n v="370.38"/>
    <n v="2744.84"/>
    <n v="2538.63"/>
    <n v="0"/>
    <n v="1238.73"/>
    <n v="5419.56"/>
    <n v="4686.83"/>
    <n v="0"/>
    <n v="0"/>
    <n v="123.46"/>
    <n v="0"/>
    <n v="0"/>
    <x v="1"/>
  </r>
  <r>
    <n v="13"/>
    <m/>
    <m/>
    <n v="0"/>
    <n v="1420.84"/>
    <n v="0"/>
    <n v="1321.52"/>
    <n v="813.38"/>
    <n v="710.42"/>
    <n v="2267.5100000000002"/>
    <n v="3005.5"/>
    <n v="0"/>
    <n v="3443.81"/>
    <n v="290.55"/>
    <n v="4339.3599999999997"/>
    <n v="493.84"/>
    <n v="0"/>
    <n v="0"/>
    <n v="0"/>
    <n v="246.92"/>
    <x v="1"/>
  </r>
  <r>
    <n v="14"/>
    <m/>
    <m/>
    <n v="766.36"/>
    <n v="1001.11"/>
    <n v="2089.41"/>
    <n v="7111.59"/>
    <n v="212.28"/>
    <n v="1139.74"/>
    <n v="298.74"/>
    <n v="6690.12"/>
    <n v="2719.86"/>
    <n v="1451.18"/>
    <n v="1925.43"/>
    <n v="17189.11"/>
    <n v="0"/>
    <n v="0"/>
    <n v="118.78"/>
    <n v="0"/>
    <n v="0"/>
    <x v="1"/>
  </r>
  <r>
    <n v="15"/>
    <m/>
    <m/>
    <n v="636.84"/>
    <n v="1430.43"/>
    <n v="3208.2"/>
    <n v="7088.96"/>
    <n v="2353.54"/>
    <n v="2551.89"/>
    <n v="2760.41"/>
    <n v="3931.35"/>
    <n v="3344.54"/>
    <n v="8139.28"/>
    <n v="10000.4"/>
    <n v="20471.310000000001"/>
    <n v="0"/>
    <n v="0"/>
    <n v="0"/>
    <n v="0"/>
    <n v="0"/>
    <x v="1"/>
  </r>
  <r>
    <n v="16"/>
    <m/>
    <m/>
    <n v="742.98"/>
    <n v="923.16"/>
    <n v="1956.67"/>
    <n v="12214.39"/>
    <n v="3159.48"/>
    <n v="1510.85"/>
    <n v="2462.48"/>
    <n v="5434.83"/>
    <n v="3065.7"/>
    <n v="1324.61"/>
    <n v="8441.6200000000008"/>
    <n v="8894.66"/>
    <n v="0"/>
    <n v="0"/>
    <n v="0"/>
    <n v="0"/>
    <n v="0"/>
    <x v="1"/>
  </r>
  <r>
    <n v="17"/>
    <m/>
    <m/>
    <n v="0"/>
    <n v="1282.21"/>
    <n v="4175.92"/>
    <n v="15070.55"/>
    <n v="1390.94"/>
    <n v="1062.52"/>
    <n v="1052.33"/>
    <n v="5490.25"/>
    <n v="3430.92"/>
    <n v="8646.09"/>
    <n v="5869.39"/>
    <n v="17352.939999999999"/>
    <n v="358.7"/>
    <n v="0"/>
    <n v="0"/>
    <n v="0"/>
    <n v="0"/>
    <x v="1"/>
  </r>
  <r>
    <n v="18"/>
    <m/>
    <m/>
    <n v="0"/>
    <n v="2121.11"/>
    <n v="2921.29"/>
    <n v="1167.7"/>
    <n v="2174.4299999999998"/>
    <n v="4245.3"/>
    <n v="2014.12"/>
    <n v="679.11"/>
    <n v="6143.33"/>
    <n v="4885.67"/>
    <n v="3363.28"/>
    <n v="2313.89"/>
    <n v="0"/>
    <n v="0"/>
    <n v="0"/>
    <n v="199.11"/>
    <n v="276.74"/>
    <x v="2"/>
  </r>
  <r>
    <n v="19"/>
    <m/>
    <m/>
    <n v="0"/>
    <n v="1706.46"/>
    <n v="879.93"/>
    <n v="14047.7"/>
    <n v="1794.67"/>
    <n v="3201.6"/>
    <n v="3641.1"/>
    <n v="10101.9"/>
    <n v="3543.72"/>
    <n v="5635.38"/>
    <n v="8602"/>
    <n v="36988.339999999997"/>
    <n v="491.76"/>
    <n v="0"/>
    <n v="510.28"/>
    <n v="0"/>
    <n v="2523.25"/>
    <x v="2"/>
  </r>
  <r>
    <n v="20"/>
    <m/>
    <m/>
    <n v="398.18"/>
    <n v="2099.3200000000002"/>
    <n v="2578.1799999999998"/>
    <n v="17291"/>
    <n v="1124.25"/>
    <n v="3047.43"/>
    <n v="7508.99"/>
    <n v="10488.31"/>
    <n v="4970.45"/>
    <n v="17397.64"/>
    <n v="14484.7"/>
    <n v="26297.19"/>
    <n v="553.48"/>
    <n v="0"/>
    <n v="441.99"/>
    <n v="0"/>
    <n v="350.15"/>
    <x v="2"/>
  </r>
  <r>
    <n v="21"/>
    <m/>
    <m/>
    <n v="0"/>
    <n v="1791.58"/>
    <n v="3354.54"/>
    <n v="12582"/>
    <n v="2249.92"/>
    <n v="2063.96"/>
    <n v="3722.68"/>
    <n v="6736.49"/>
    <n v="3525.67"/>
    <n v="2266.04"/>
    <n v="9319.1"/>
    <n v="21793.05"/>
    <n v="0"/>
    <n v="0"/>
    <n v="0"/>
    <n v="0"/>
    <n v="0"/>
    <x v="2"/>
  </r>
  <r>
    <n v="22"/>
    <m/>
    <m/>
    <n v="1592.72"/>
    <n v="1427.92"/>
    <n v="640.76"/>
    <n v="6160.14"/>
    <n v="1930.79"/>
    <n v="3967.07"/>
    <n v="3641.74"/>
    <n v="2399.5700000000002"/>
    <n v="3704.51"/>
    <n v="7182.87"/>
    <n v="3503.52"/>
    <n v="6173.73"/>
    <n v="0"/>
    <n v="0"/>
    <n v="467.08"/>
    <n v="289.8"/>
    <n v="0"/>
    <x v="2"/>
  </r>
  <r>
    <n v="23"/>
    <m/>
    <m/>
    <n v="677.04"/>
    <n v="1064.26"/>
    <n v="5055.7299999999996"/>
    <n v="9968.7000000000007"/>
    <n v="2022.33"/>
    <n v="4013.73"/>
    <n v="2839.48"/>
    <n v="8558.36"/>
    <n v="3376.41"/>
    <n v="6589.57"/>
    <n v="5962.53"/>
    <n v="26653.72"/>
    <n v="0"/>
    <n v="0"/>
    <n v="0"/>
    <n v="0"/>
    <n v="0"/>
    <x v="2"/>
  </r>
  <r>
    <n v="24"/>
    <m/>
    <m/>
    <n v="665.44"/>
    <n v="985.01"/>
    <n v="2890"/>
    <n v="10086.16"/>
    <n v="519.29"/>
    <n v="1134.56"/>
    <n v="656.91"/>
    <n v="2818.2"/>
    <n v="852.01"/>
    <n v="4870.7700000000004"/>
    <n v="4522.2700000000004"/>
    <n v="10318.36"/>
    <n v="934.16"/>
    <n v="0"/>
    <n v="0"/>
    <n v="0"/>
    <n v="0"/>
    <x v="2"/>
  </r>
  <r>
    <n v="25"/>
    <m/>
    <m/>
    <n v="0"/>
    <n v="363.66"/>
    <n v="1831.5"/>
    <n v="3601.32"/>
    <n v="559.71"/>
    <n v="2844.1"/>
    <n v="2376.37"/>
    <n v="8148.9"/>
    <n v="559.71"/>
    <n v="2128.52"/>
    <n v="4166.46"/>
    <n v="9306.74"/>
    <n v="0"/>
    <n v="0"/>
    <n v="0"/>
    <n v="0"/>
    <n v="927.28"/>
    <x v="2"/>
  </r>
  <r>
    <n v="26"/>
    <m/>
    <m/>
    <n v="0"/>
    <n v="0"/>
    <n v="0"/>
    <n v="1180.21"/>
    <n v="2251.84"/>
    <n v="0"/>
    <n v="0"/>
    <n v="296.02999999999997"/>
    <n v="1204.4000000000001"/>
    <n v="0"/>
    <n v="0"/>
    <n v="1448.22"/>
    <n v="0"/>
    <n v="0"/>
    <n v="0"/>
    <n v="0"/>
    <n v="1185.8800000000001"/>
    <x v="3"/>
  </r>
  <r>
    <n v="27"/>
    <m/>
    <m/>
    <n v="867.04"/>
    <n v="6584.06"/>
    <n v="2697.83"/>
    <n v="4561.71"/>
    <n v="261.86"/>
    <n v="3544.94"/>
    <n v="781.45"/>
    <n v="2886.81"/>
    <n v="1652.62"/>
    <n v="7596.9"/>
    <n v="8039.02"/>
    <n v="10501.75"/>
    <n v="0"/>
    <n v="0"/>
    <n v="248.26"/>
    <n v="0"/>
    <n v="0"/>
    <x v="3"/>
  </r>
  <r>
    <n v="28"/>
    <m/>
    <m/>
    <n v="0"/>
    <n v="202.53"/>
    <n v="2179.5"/>
    <n v="2309.1999999999998"/>
    <n v="0"/>
    <n v="5169.8999999999996"/>
    <n v="469.1"/>
    <n v="1661.27"/>
    <n v="1470.44"/>
    <n v="2130.1799999999998"/>
    <n v="7833.1"/>
    <n v="8162.64"/>
    <n v="44.76"/>
    <n v="0"/>
    <n v="0"/>
    <n v="8.3699999999999992"/>
    <n v="8.3699999999999992"/>
    <x v="3"/>
  </r>
  <r>
    <n v="29"/>
    <m/>
    <m/>
    <n v="602.20000000000005"/>
    <n v="1012.84"/>
    <n v="1811.16"/>
    <n v="2406.42"/>
    <n v="602.20000000000005"/>
    <n v="343.07"/>
    <n v="1438"/>
    <n v="16.739999999999998"/>
    <n v="0"/>
    <n v="7596.3"/>
    <n v="2114.2600000000002"/>
    <n v="1780.76"/>
    <n v="1519.26"/>
    <n v="0"/>
    <n v="0"/>
    <n v="0"/>
    <n v="0"/>
    <x v="3"/>
  </r>
  <r>
    <n v="30"/>
    <m/>
    <m/>
    <n v="0"/>
    <n v="1725.12"/>
    <n v="1874.1"/>
    <n v="1684.88"/>
    <n v="1125.92"/>
    <n v="1457.04"/>
    <n v="3235.48"/>
    <n v="212.3"/>
    <n v="0"/>
    <n v="4521.78"/>
    <n v="5093.38"/>
    <n v="1708.02"/>
    <n v="993.04"/>
    <n v="0"/>
    <n v="0"/>
    <n v="248.26"/>
    <n v="0"/>
    <x v="3"/>
  </r>
  <r>
    <n v="31"/>
    <m/>
    <m/>
    <n v="2071.44"/>
    <n v="0"/>
    <n v="316.77999999999997"/>
    <n v="4337.5"/>
    <n v="864.06"/>
    <n v="2633.27"/>
    <n v="0"/>
    <n v="2156.38"/>
    <n v="6168.22"/>
    <n v="3848.45"/>
    <n v="1407.3"/>
    <n v="16557.04"/>
    <n v="29.84"/>
    <n v="0"/>
    <n v="0"/>
    <n v="0"/>
    <n v="715.12"/>
    <x v="3"/>
  </r>
  <r>
    <n v="32"/>
    <m/>
    <m/>
    <n v="0"/>
    <n v="1241.4000000000001"/>
    <n v="4045.5"/>
    <n v="19863.25"/>
    <n v="6667.34"/>
    <n v="3318.66"/>
    <n v="7377.74"/>
    <n v="12702.39"/>
    <n v="785.58"/>
    <n v="9803.16"/>
    <n v="8294.16"/>
    <n v="38961.01"/>
    <n v="0"/>
    <n v="0"/>
    <n v="0"/>
    <n v="0"/>
    <n v="536.36"/>
    <x v="3"/>
  </r>
  <r>
    <n v="33"/>
    <m/>
    <m/>
    <n v="867.04"/>
    <n v="1519.86"/>
    <n v="3314.43"/>
    <n v="7256.32"/>
    <n v="957.24"/>
    <n v="0"/>
    <n v="7149.98"/>
    <n v="5967.07"/>
    <n v="5632.2"/>
    <n v="3039.72"/>
    <n v="9727.73"/>
    <n v="18777.82"/>
    <n v="0"/>
    <n v="0"/>
    <n v="202.58"/>
    <n v="813.95"/>
    <n v="1696.66"/>
    <x v="3"/>
  </r>
  <r>
    <n v="34"/>
    <m/>
    <m/>
    <n v="602.20000000000005"/>
    <n v="3687.31"/>
    <n v="7114.92"/>
    <n v="11089.22"/>
    <n v="1602.26"/>
    <n v="4372.1000000000004"/>
    <n v="4369.8900000000003"/>
    <n v="8190.27"/>
    <n v="4377.82"/>
    <n v="14452.33"/>
    <n v="11106.07"/>
    <n v="21672.68"/>
    <n v="0"/>
    <n v="0"/>
    <n v="0"/>
    <n v="0"/>
    <n v="0"/>
    <x v="3"/>
  </r>
  <r>
    <n v="35"/>
    <m/>
    <m/>
    <n v="864.06"/>
    <n v="2243.19"/>
    <n v="1200.17"/>
    <n v="5638.7"/>
    <n v="6166.44"/>
    <n v="3457.89"/>
    <n v="2321.39"/>
    <n v="7666.21"/>
    <n v="6847.12"/>
    <n v="5217.3599999999997"/>
    <n v="1641.85"/>
    <n v="13286.46"/>
    <n v="1293.6400000000001"/>
    <n v="23.29"/>
    <n v="0"/>
    <n v="0"/>
    <n v="8.3699999999999992"/>
    <x v="3"/>
  </r>
  <r>
    <n v="36"/>
    <m/>
    <m/>
    <n v="558.46"/>
    <n v="869.79"/>
    <n v="792.76"/>
    <n v="1280.18"/>
    <n v="0"/>
    <n v="1756.83"/>
    <n v="3291.22"/>
    <n v="1724.98"/>
    <n v="558.46"/>
    <n v="3498.6"/>
    <n v="4379.1000000000004"/>
    <n v="4848.3900000000003"/>
    <n v="0"/>
    <n v="0"/>
    <n v="319.38"/>
    <n v="0"/>
    <n v="1140.46"/>
    <x v="4"/>
  </r>
  <r>
    <n v="37"/>
    <m/>
    <m/>
    <n v="0"/>
    <n v="472.44"/>
    <n v="248.82"/>
    <n v="1319.44"/>
    <n v="2424.83"/>
    <n v="1388.12"/>
    <n v="1899.56"/>
    <n v="1269.8399999999999"/>
    <n v="2390.58"/>
    <n v="2763.98"/>
    <n v="248.82"/>
    <n v="2428.14"/>
    <n v="0"/>
    <n v="0"/>
    <n v="0"/>
    <n v="0"/>
    <n v="256.45"/>
    <x v="4"/>
  </r>
  <r>
    <n v="38"/>
    <m/>
    <m/>
    <n v="408.03"/>
    <n v="727.64"/>
    <n v="949.78"/>
    <n v="979.98"/>
    <n v="1173.6600000000001"/>
    <n v="986.34"/>
    <n v="949.78"/>
    <n v="1088.76"/>
    <n v="4693.3900000000003"/>
    <n v="3315.84"/>
    <n v="589.32000000000005"/>
    <n v="3282.12"/>
    <n v="0"/>
    <n v="512.9"/>
    <n v="0"/>
    <n v="0"/>
    <n v="0"/>
    <x v="4"/>
  </r>
  <r>
    <n v="39"/>
    <m/>
    <m/>
    <n v="639.92999999999995"/>
    <n v="217.24"/>
    <n v="2531.36"/>
    <n v="4233.03"/>
    <n v="1116.92"/>
    <n v="1320.96"/>
    <n v="2890.51"/>
    <n v="1704.88"/>
    <n v="186.57"/>
    <n v="1122.3599999999999"/>
    <n v="1881.03"/>
    <n v="6589.83"/>
    <n v="0"/>
    <n v="0"/>
    <n v="0"/>
    <n v="233.54"/>
    <n v="0"/>
    <x v="4"/>
  </r>
  <r>
    <n v="40"/>
    <m/>
    <m/>
    <n v="0"/>
    <n v="108.62"/>
    <n v="1189.1400000000001"/>
    <n v="4262.93"/>
    <n v="0"/>
    <n v="0"/>
    <n v="1977.96"/>
    <n v="5755.87"/>
    <n v="1273.6600000000001"/>
    <n v="760.34"/>
    <n v="5440.57"/>
    <n v="8068.16"/>
    <n v="792.76"/>
    <n v="198.19"/>
    <n v="0"/>
    <n v="0"/>
    <n v="0"/>
    <x v="4"/>
  </r>
  <r>
    <n v="41"/>
    <m/>
    <m/>
    <n v="444.16"/>
    <n v="399.46"/>
    <n v="3582.28"/>
    <n v="3282.42"/>
    <n v="0"/>
    <n v="1228.24"/>
    <n v="1089.5"/>
    <n v="1614.01"/>
    <n v="1110.4000000000001"/>
    <n v="4484.8500000000004"/>
    <n v="4981.99"/>
    <n v="9206.57"/>
    <n v="0"/>
    <n v="0"/>
    <n v="0"/>
    <n v="0"/>
    <n v="0"/>
    <x v="5"/>
  </r>
  <r>
    <n v="42"/>
    <m/>
    <m/>
    <n v="692.18"/>
    <n v="178.8"/>
    <n v="937.64"/>
    <n v="5628.35"/>
    <n v="0"/>
    <n v="357.6"/>
    <n v="5004.8999999999996"/>
    <n v="4776.2"/>
    <n v="346.09"/>
    <n v="1156.52"/>
    <n v="4996.16"/>
    <n v="16598.04"/>
    <n v="712.68"/>
    <n v="0"/>
    <n v="0"/>
    <n v="0"/>
    <n v="198.67"/>
    <x v="5"/>
  </r>
  <r>
    <n v="43"/>
    <m/>
    <m/>
    <n v="591.28"/>
    <n v="488.86"/>
    <n v="2104.79"/>
    <n v="8607.81"/>
    <n v="886.92"/>
    <n v="2630.68"/>
    <n v="1635.97"/>
    <n v="15126.54"/>
    <n v="2069.48"/>
    <n v="4595.91"/>
    <n v="5148.0200000000004"/>
    <n v="31437.65"/>
    <n v="1879.52"/>
    <n v="0"/>
    <n v="0"/>
    <n v="0"/>
    <n v="701.76"/>
    <x v="5"/>
  </r>
  <r>
    <n v="44"/>
    <m/>
    <m/>
    <n v="751.64"/>
    <n v="1164.08"/>
    <n v="1311.84"/>
    <n v="6110.24"/>
    <n v="3781.1"/>
    <n v="4477.3"/>
    <n v="3959.34"/>
    <n v="4251.0600000000004"/>
    <n v="2865.28"/>
    <n v="7290.76"/>
    <n v="5832.28"/>
    <n v="8542.85"/>
    <n v="0"/>
    <n v="0"/>
    <n v="0"/>
    <n v="0"/>
    <n v="910.73"/>
    <x v="6"/>
  </r>
  <r>
    <n v="45"/>
    <m/>
    <m/>
    <n v="0"/>
    <n v="598.88"/>
    <n v="2699.76"/>
    <n v="3258.89"/>
    <n v="645.88"/>
    <n v="94.2"/>
    <n v="4295.1099999999997"/>
    <n v="1470.51"/>
    <n v="1937.64"/>
    <n v="2595.08"/>
    <n v="5035.93"/>
    <n v="8931.43"/>
    <n v="306.5"/>
    <n v="0"/>
    <n v="0"/>
    <n v="0"/>
    <n v="0"/>
    <x v="6"/>
  </r>
  <r>
    <n v="46"/>
    <m/>
    <m/>
    <n v="968.82"/>
    <n v="2162.7600000000002"/>
    <n v="2908.68"/>
    <n v="10596.04"/>
    <n v="5269.12"/>
    <n v="4248.29"/>
    <n v="2950.2"/>
    <n v="4250.76"/>
    <n v="3234.54"/>
    <n v="2700.54"/>
    <n v="9399.2000000000007"/>
    <n v="16420.939999999999"/>
    <n v="0"/>
    <n v="0"/>
    <n v="0"/>
    <n v="0"/>
    <n v="0"/>
    <x v="6"/>
  </r>
  <r>
    <n v="47"/>
    <m/>
    <m/>
    <n v="0"/>
    <n v="0"/>
    <n v="244"/>
    <n v="4268.5600000000004"/>
    <n v="0"/>
    <n v="0"/>
    <n v="854"/>
    <n v="4027.96"/>
    <n v="0"/>
    <n v="0"/>
    <n v="488"/>
    <n v="8071.81"/>
    <n v="0"/>
    <n v="0"/>
    <n v="0"/>
    <n v="0"/>
    <n v="120.46"/>
    <x v="6"/>
  </r>
  <r>
    <n v="48"/>
    <m/>
    <m/>
    <n v="0"/>
    <n v="0"/>
    <n v="0"/>
    <n v="1874.98"/>
    <n v="366.8"/>
    <n v="0"/>
    <n v="3600.49"/>
    <n v="6194.23"/>
    <n v="1465.42"/>
    <n v="1366.44"/>
    <n v="2518.15"/>
    <n v="13885.69"/>
    <n v="0"/>
    <n v="0"/>
    <n v="0"/>
    <n v="0"/>
    <n v="8.3699999999999992"/>
    <x v="7"/>
  </r>
  <r>
    <n v="49"/>
    <m/>
    <m/>
    <n v="138.66"/>
    <n v="395.16"/>
    <n v="2390.81"/>
    <n v="2644.8"/>
    <n v="3859.54"/>
    <n v="2730.84"/>
    <n v="1725.98"/>
    <n v="604.34"/>
    <n v="5491.29"/>
    <n v="2480.1999999999998"/>
    <n v="2482.66"/>
    <n v="5469.58"/>
    <n v="0"/>
    <n v="0"/>
    <n v="349.22"/>
    <n v="0"/>
    <n v="383.3"/>
    <x v="8"/>
  </r>
  <r>
    <n v="50"/>
    <m/>
    <m/>
    <n v="0"/>
    <n v="0"/>
    <n v="2398.6799999999998"/>
    <n v="2249.73"/>
    <n v="0"/>
    <n v="1224.24"/>
    <n v="1307.57"/>
    <n v="478.11"/>
    <n v="0"/>
    <n v="3201.56"/>
    <n v="3135.84"/>
    <n v="8620.52"/>
    <n v="1855.32"/>
    <n v="0"/>
    <n v="120.77"/>
    <n v="0"/>
    <n v="312.77"/>
    <x v="8"/>
  </r>
  <r>
    <n v="51"/>
    <m/>
    <m/>
    <n v="0"/>
    <n v="628.96"/>
    <n v="3008.81"/>
    <n v="1688.66"/>
    <n v="1421.04"/>
    <n v="826.43"/>
    <n v="973.83"/>
    <n v="2092.66"/>
    <n v="1421.04"/>
    <n v="2191.63"/>
    <n v="2231.92"/>
    <n v="4739.7299999999996"/>
    <n v="0"/>
    <n v="0"/>
    <n v="0"/>
    <n v="0"/>
    <n v="0"/>
    <x v="8"/>
  </r>
  <r>
    <n v="52"/>
    <m/>
    <m/>
    <n v="485.31"/>
    <n v="1438.3"/>
    <n v="843.3"/>
    <n v="6195.49"/>
    <n v="827.4"/>
    <n v="1186.46"/>
    <n v="449.98"/>
    <n v="1462.22"/>
    <n v="1956.94"/>
    <n v="3577.82"/>
    <n v="1407.78"/>
    <n v="1919.18"/>
    <n v="241.54"/>
    <n v="0"/>
    <n v="0"/>
    <n v="0"/>
    <n v="0"/>
    <x v="8"/>
  </r>
  <r>
    <n v="53"/>
    <m/>
    <m/>
    <n v="69.33"/>
    <n v="0"/>
    <n v="834.94"/>
    <n v="4119.53"/>
    <n v="0"/>
    <n v="287.66000000000003"/>
    <n v="454.16"/>
    <n v="1403.73"/>
    <n v="1195.83"/>
    <n v="1365.2"/>
    <n v="2712.56"/>
    <n v="18797.84"/>
    <n v="0"/>
    <n v="0"/>
    <n v="0"/>
    <n v="0"/>
    <n v="297.95999999999998"/>
    <x v="8"/>
  </r>
  <r>
    <n v="54"/>
    <m/>
    <m/>
    <n v="0"/>
    <n v="0"/>
    <n v="120.77"/>
    <n v="0"/>
    <n v="0"/>
    <n v="0"/>
    <n v="1581.71"/>
    <n v="1530.7"/>
    <n v="0"/>
    <n v="0"/>
    <n v="998.22"/>
    <n v="3151.6"/>
    <n v="0"/>
    <n v="0"/>
    <n v="0"/>
    <n v="0"/>
    <n v="0"/>
    <x v="8"/>
  </r>
  <r>
    <n v="55"/>
    <m/>
    <m/>
    <n v="0"/>
    <n v="0"/>
    <n v="600.08000000000004"/>
    <n v="1062.05"/>
    <n v="0"/>
    <n v="1297.8800000000001"/>
    <n v="302.14"/>
    <n v="1589.95"/>
    <n v="1358.63"/>
    <n v="0"/>
    <n v="1502.3"/>
    <n v="3882.94"/>
    <n v="0"/>
    <n v="0"/>
    <n v="0"/>
    <n v="0"/>
    <n v="439.4"/>
    <x v="9"/>
  </r>
  <r>
    <n v="56"/>
    <m/>
    <m/>
    <n v="1164.54"/>
    <n v="385.52"/>
    <n v="4384.2299999999996"/>
    <n v="15718.15"/>
    <n v="1940.9"/>
    <n v="3142.23"/>
    <n v="1652.07"/>
    <n v="6499.01"/>
    <n v="727.1"/>
    <n v="324.47000000000003"/>
    <n v="10624.73"/>
    <n v="28447.65"/>
    <n v="0"/>
    <n v="0"/>
    <n v="0"/>
    <n v="0"/>
    <n v="0"/>
    <x v="9"/>
  </r>
  <r>
    <n v="57"/>
    <m/>
    <m/>
    <n v="0"/>
    <n v="1737"/>
    <n v="0"/>
    <n v="2522.98"/>
    <n v="0"/>
    <n v="1254.02"/>
    <n v="0"/>
    <n v="588.91999999999996"/>
    <n v="1454.2"/>
    <n v="1543.52"/>
    <n v="0"/>
    <n v="6314.19"/>
    <n v="0"/>
    <n v="0"/>
    <n v="0"/>
    <n v="200.33"/>
    <n v="2124.04"/>
    <x v="9"/>
  </r>
  <r>
    <n v="58"/>
    <m/>
    <m/>
    <n v="643.79999999999995"/>
    <n v="0"/>
    <n v="2694.06"/>
    <n v="4665.16"/>
    <n v="255.62"/>
    <n v="1109.27"/>
    <n v="595.88"/>
    <n v="3720.88"/>
    <n v="1164.54"/>
    <n v="627.01"/>
    <n v="2234.5500000000002"/>
    <n v="6823.3"/>
    <n v="0"/>
    <n v="0"/>
    <n v="0"/>
    <n v="198.67"/>
    <n v="147.22999999999999"/>
    <x v="9"/>
  </r>
  <r>
    <n v="59"/>
    <m/>
    <m/>
    <n v="511.24"/>
    <n v="867.78"/>
    <n v="1969.71"/>
    <n v="4035.2"/>
    <n v="0"/>
    <n v="3975.76"/>
    <n v="0"/>
    <n v="766.8"/>
    <n v="1022.48"/>
    <n v="579"/>
    <n v="2186.5100000000002"/>
    <n v="6906.76"/>
    <n v="0"/>
    <n v="0"/>
    <n v="0"/>
    <n v="0"/>
    <n v="343.07"/>
    <x v="9"/>
  </r>
  <r>
    <n v="60"/>
    <m/>
    <m/>
    <n v="0"/>
    <n v="192.76"/>
    <n v="4110.1899999999996"/>
    <n v="2126.5500000000002"/>
    <n v="1533.72"/>
    <n v="0"/>
    <n v="1222.76"/>
    <n v="2248.9299999999998"/>
    <n v="0"/>
    <n v="192.76"/>
    <n v="5785.66"/>
    <n v="6700.62"/>
    <n v="0"/>
    <n v="0"/>
    <n v="0"/>
    <n v="0"/>
    <n v="446.91"/>
    <x v="9"/>
  </r>
  <r>
    <n v="61"/>
    <m/>
    <m/>
    <n v="0"/>
    <n v="385.52"/>
    <n v="4523.2"/>
    <n v="13438.19"/>
    <n v="363.55"/>
    <n v="648.94000000000005"/>
    <n v="1349.13"/>
    <n v="6978.15"/>
    <n v="363.55"/>
    <n v="1779.78"/>
    <n v="8505.99"/>
    <n v="16564.41"/>
    <n v="302.14"/>
    <n v="96.38"/>
    <n v="0"/>
    <n v="0"/>
    <n v="0"/>
    <x v="9"/>
  </r>
  <r>
    <n v="62"/>
    <m/>
    <m/>
    <n v="0"/>
    <n v="0"/>
    <n v="1079.69"/>
    <n v="10071"/>
    <n v="0"/>
    <n v="385.52"/>
    <n v="177.47"/>
    <n v="5605.25"/>
    <n v="0"/>
    <n v="385.52"/>
    <n v="1732.57"/>
    <n v="22061.16"/>
    <n v="505.28"/>
    <n v="177.47"/>
    <n v="0"/>
    <n v="0"/>
    <n v="2021.12"/>
    <x v="9"/>
  </r>
  <r>
    <n v="63"/>
    <m/>
    <m/>
    <n v="1503.46"/>
    <n v="482.26"/>
    <n v="744.85"/>
    <n v="5864.35"/>
    <n v="0"/>
    <n v="434.25"/>
    <n v="1344.93"/>
    <n v="7684.7"/>
    <n v="388.18"/>
    <n v="1902.6"/>
    <n v="5953.89"/>
    <n v="19903.95"/>
    <n v="0"/>
    <n v="0"/>
    <n v="200.33"/>
    <n v="0"/>
    <n v="0"/>
    <x v="9"/>
  </r>
  <r>
    <n v="64"/>
    <m/>
    <m/>
    <n v="0"/>
    <n v="0"/>
    <n v="898.02"/>
    <n v="15363.28"/>
    <n v="0"/>
    <n v="0"/>
    <n v="3281.54"/>
    <n v="4401.3"/>
    <n v="0"/>
    <n v="1297.8800000000001"/>
    <n v="7800.04"/>
    <n v="31271.85"/>
    <n v="1308.5"/>
    <n v="0"/>
    <n v="0"/>
    <n v="0"/>
    <n v="148.97"/>
    <x v="9"/>
  </r>
  <r>
    <n v="65"/>
    <m/>
    <m/>
    <n v="0"/>
    <n v="0"/>
    <n v="595.88"/>
    <n v="4844.1000000000004"/>
    <n v="0"/>
    <n v="1639.9"/>
    <n v="5255.88"/>
    <n v="310.18"/>
    <n v="1533.72"/>
    <n v="578.28"/>
    <n v="7666.2"/>
    <n v="5494.86"/>
    <n v="0"/>
    <n v="0"/>
    <n v="0"/>
    <n v="0"/>
    <n v="0"/>
    <x v="9"/>
  </r>
  <r>
    <n v="66"/>
    <m/>
    <m/>
    <n v="0"/>
    <n v="0"/>
    <n v="749.05"/>
    <n v="4138.18"/>
    <n v="0"/>
    <n v="385.52"/>
    <n v="893.82"/>
    <n v="3444.86"/>
    <n v="0"/>
    <n v="1517.44"/>
    <n v="297.94"/>
    <n v="1073.07"/>
    <n v="0"/>
    <n v="0"/>
    <n v="0"/>
    <n v="151.07"/>
    <n v="252.64"/>
    <x v="9"/>
  </r>
  <r>
    <n v="67"/>
    <m/>
    <m/>
    <n v="0"/>
    <n v="158.91999999999999"/>
    <n v="0"/>
    <n v="1167.54"/>
    <n v="149.68"/>
    <n v="158.91999999999999"/>
    <n v="385.26"/>
    <n v="1703.2"/>
    <n v="2281.1799999999998"/>
    <n v="0"/>
    <n v="1541.04"/>
    <n v="6710.92"/>
    <n v="289.8"/>
    <n v="0"/>
    <n v="0"/>
    <n v="0"/>
    <n v="1994.47"/>
    <x v="10"/>
  </r>
  <r>
    <n v="68"/>
    <m/>
    <m/>
    <n v="160.91"/>
    <n v="317.83999999999997"/>
    <n v="2193.11"/>
    <n v="5329.72"/>
    <n v="2459.23"/>
    <n v="2675.85"/>
    <n v="1789.86"/>
    <n v="2258.88"/>
    <n v="7021.08"/>
    <n v="4339.95"/>
    <n v="1978.55"/>
    <n v="4313.62"/>
    <n v="0"/>
    <n v="590.78"/>
    <n v="0"/>
    <n v="0"/>
    <n v="0"/>
    <x v="10"/>
  </r>
  <r>
    <n v="69"/>
    <m/>
    <m/>
    <n v="1664.5"/>
    <n v="0"/>
    <n v="1803.05"/>
    <n v="3499.43"/>
    <n v="2067.31"/>
    <n v="2832.78"/>
    <n v="4287.63"/>
    <n v="5081.03"/>
    <n v="6222.6"/>
    <n v="5312.51"/>
    <n v="6769.99"/>
    <n v="13996.27"/>
    <n v="0"/>
    <n v="0"/>
    <n v="0"/>
    <n v="0"/>
    <n v="0"/>
    <x v="10"/>
  </r>
  <r>
    <n v="70"/>
    <m/>
    <m/>
    <n v="174.58"/>
    <n v="1034.2"/>
    <n v="740.2"/>
    <n v="5266.41"/>
    <n v="898.08"/>
    <n v="2107.52"/>
    <n v="1125.46"/>
    <n v="4808.88"/>
    <n v="1820.78"/>
    <n v="1550.08"/>
    <n v="3761.64"/>
    <n v="11581.56"/>
    <n v="0"/>
    <n v="0"/>
    <n v="0"/>
    <n v="0"/>
    <n v="0"/>
    <x v="10"/>
  </r>
  <r>
    <n v="71"/>
    <m/>
    <m/>
    <n v="0"/>
    <n v="1029.21"/>
    <n v="2404.56"/>
    <n v="12573.58"/>
    <n v="962.27"/>
    <n v="3033.26"/>
    <n v="192.63"/>
    <n v="19271.91"/>
    <n v="2358.91"/>
    <n v="7276.43"/>
    <n v="2242.25"/>
    <n v="44135.11"/>
    <n v="0"/>
    <n v="0"/>
    <n v="0"/>
    <n v="0"/>
    <n v="377.94"/>
    <x v="10"/>
  </r>
  <r>
    <n v="72"/>
    <m/>
    <m/>
    <n v="670.98"/>
    <n v="2376.2600000000002"/>
    <n v="1419.76"/>
    <n v="7898.72"/>
    <n v="1181.05"/>
    <n v="1828.8"/>
    <n v="3315.74"/>
    <n v="8227.1"/>
    <n v="3839.07"/>
    <n v="10270.5"/>
    <n v="7828.29"/>
    <n v="29643.31"/>
    <n v="0"/>
    <n v="0"/>
    <n v="0"/>
    <n v="289.8"/>
    <n v="0"/>
    <x v="10"/>
  </r>
  <r>
    <n v="73"/>
    <m/>
    <m/>
    <n v="1242.3599999999999"/>
    <n v="1371.49"/>
    <n v="1774.7"/>
    <n v="1949.1"/>
    <n v="3863.35"/>
    <n v="4354.41"/>
    <n v="1079.98"/>
    <n v="3862.38"/>
    <n v="7652.31"/>
    <n v="7930.23"/>
    <n v="2530.06"/>
    <n v="7501.56"/>
    <n v="0"/>
    <n v="0"/>
    <n v="0"/>
    <n v="0"/>
    <n v="0"/>
    <x v="10"/>
  </r>
  <r>
    <n v="74"/>
    <m/>
    <m/>
    <n v="876.78"/>
    <n v="1664.89"/>
    <n v="4766.1899999999996"/>
    <n v="982.99"/>
    <n v="2206.48"/>
    <n v="1308.81"/>
    <n v="1285.8"/>
    <n v="490.76"/>
    <n v="6187.44"/>
    <n v="11788.3"/>
    <n v="1863.69"/>
    <n v="4421.25"/>
    <n v="643.64"/>
    <n v="295.39"/>
    <n v="0"/>
    <n v="0"/>
    <n v="1279.57"/>
    <x v="10"/>
  </r>
  <r>
    <n v="75"/>
    <m/>
    <m/>
    <n v="321.82"/>
    <n v="656.46"/>
    <n v="2242.25"/>
    <n v="11186.4"/>
    <n v="1882.25"/>
    <n v="1768.9"/>
    <n v="2575.54"/>
    <n v="11033.5"/>
    <n v="804.55"/>
    <n v="8034.28"/>
    <n v="3662.01"/>
    <n v="33288.980000000003"/>
    <n v="2618.84"/>
    <n v="0"/>
    <n v="193.49"/>
    <n v="0"/>
    <n v="245.38"/>
    <x v="10"/>
  </r>
  <r>
    <n v="76"/>
    <m/>
    <m/>
    <n v="0"/>
    <n v="437.64"/>
    <n v="4976.3500000000004"/>
    <n v="3381.79"/>
    <n v="727.1"/>
    <n v="218.82"/>
    <n v="6143.39"/>
    <n v="3687.42"/>
    <n v="2530.46"/>
    <n v="536.66"/>
    <n v="5365.55"/>
    <n v="10667.34"/>
    <n v="354.94"/>
    <n v="0"/>
    <n v="498.03"/>
    <n v="0"/>
    <n v="1350.57"/>
    <x v="10"/>
  </r>
  <r>
    <n v="77"/>
    <m/>
    <m/>
    <n v="1337.77"/>
    <n v="1879.26"/>
    <n v="7340.5"/>
    <n v="4079.48"/>
    <n v="3041.56"/>
    <n v="4603.58"/>
    <n v="4176.0600000000004"/>
    <n v="7083.63"/>
    <n v="9093.99"/>
    <n v="9574.92"/>
    <n v="11971.14"/>
    <n v="21833.919999999998"/>
    <n v="0"/>
    <n v="0"/>
    <n v="1138.43"/>
    <n v="1052.9000000000001"/>
    <n v="4492.53"/>
    <x v="10"/>
  </r>
  <r>
    <n v="78"/>
    <m/>
    <m/>
    <n v="643.64"/>
    <n v="1715.35"/>
    <n v="707.91"/>
    <n v="852.33"/>
    <n v="999.12"/>
    <n v="5135.79"/>
    <n v="2049.62"/>
    <n v="2908.02"/>
    <n v="473.94"/>
    <n v="6516.97"/>
    <n v="6266.76"/>
    <n v="4447.72"/>
    <n v="0"/>
    <n v="0"/>
    <n v="0"/>
    <n v="0"/>
    <n v="192.63"/>
    <x v="10"/>
  </r>
  <r>
    <n v="79"/>
    <m/>
    <m/>
    <n v="0"/>
    <n v="4297.42"/>
    <n v="6667.92"/>
    <n v="14230.05"/>
    <n v="1564.59"/>
    <n v="8378.51"/>
    <n v="20143.05"/>
    <n v="16172.16"/>
    <n v="3460.35"/>
    <n v="15383.58"/>
    <n v="18785.66"/>
    <n v="24655.8"/>
    <n v="654.71"/>
    <n v="440.26"/>
    <n v="0"/>
    <n v="188.97"/>
    <n v="773.76"/>
    <x v="10"/>
  </r>
  <r>
    <n v="80"/>
    <m/>
    <m/>
    <n v="670.98"/>
    <n v="317.83999999999997"/>
    <n v="5249.55"/>
    <n v="9952.32"/>
    <n v="4097.83"/>
    <n v="5772.92"/>
    <n v="9031.68"/>
    <n v="5325.29"/>
    <n v="6259.24"/>
    <n v="14856.04"/>
    <n v="12028.27"/>
    <n v="25779.74"/>
    <n v="0"/>
    <n v="0"/>
    <n v="0"/>
    <n v="0"/>
    <n v="174.58"/>
    <x v="10"/>
  </r>
  <r>
    <n v="81"/>
    <m/>
    <m/>
    <n v="0"/>
    <n v="656.46"/>
    <n v="354.94"/>
    <n v="10513.7"/>
    <n v="0"/>
    <n v="437.64"/>
    <n v="1597.23"/>
    <n v="13572.51"/>
    <n v="1133.82"/>
    <n v="2287.2199999999998"/>
    <n v="2692.37"/>
    <n v="34309.03"/>
    <n v="0"/>
    <n v="0"/>
    <n v="289.8"/>
    <n v="0"/>
    <n v="361.57"/>
    <x v="10"/>
  </r>
  <r>
    <n v="82"/>
    <m/>
    <m/>
    <n v="321.82"/>
    <n v="0"/>
    <n v="932.83"/>
    <n v="24230.09"/>
    <n v="0"/>
    <n v="1391.16"/>
    <n v="3214.07"/>
    <n v="31273.599999999999"/>
    <n v="1357.07"/>
    <n v="2584.2800000000002"/>
    <n v="6570.84"/>
    <n v="104005.83"/>
    <n v="160.91"/>
    <n v="0"/>
    <n v="193.49"/>
    <n v="0"/>
    <n v="321.82"/>
    <x v="10"/>
  </r>
  <r>
    <n v="83"/>
    <m/>
    <m/>
    <n v="377.94"/>
    <n v="0"/>
    <n v="3437.95"/>
    <n v="17542.560000000001"/>
    <n v="755.88"/>
    <n v="953.52"/>
    <n v="6454.38"/>
    <n v="8021.1"/>
    <n v="1732.54"/>
    <n v="2383.8000000000002"/>
    <n v="12541.98"/>
    <n v="20525.98"/>
    <n v="0"/>
    <n v="0"/>
    <n v="0"/>
    <n v="0"/>
    <n v="605.55999999999995"/>
    <x v="10"/>
  </r>
  <r>
    <n v="84"/>
    <m/>
    <m/>
    <n v="321.82"/>
    <n v="755.48"/>
    <n v="2834.35"/>
    <n v="18845.64"/>
    <n v="2314.87"/>
    <n v="2578.5"/>
    <n v="6936.91"/>
    <n v="12293.1"/>
    <n v="3421.37"/>
    <n v="7129.82"/>
    <n v="10061.620000000001"/>
    <n v="34737.519999999997"/>
    <n v="0"/>
    <n v="0"/>
    <n v="188.97"/>
    <n v="0"/>
    <n v="177.47"/>
    <x v="10"/>
  </r>
  <r>
    <n v="85"/>
    <m/>
    <m/>
    <n v="0"/>
    <n v="218.82"/>
    <n v="1597.23"/>
    <n v="930.76"/>
    <n v="496.4"/>
    <n v="2206.54"/>
    <n v="3417.41"/>
    <n v="2917.46"/>
    <n v="3769.28"/>
    <n v="4056.12"/>
    <n v="5932.31"/>
    <n v="2656.2"/>
    <n v="0"/>
    <n v="0"/>
    <n v="1379.37"/>
    <n v="730.05"/>
    <n v="1936.81"/>
    <x v="10"/>
  </r>
  <r>
    <n v="86"/>
    <m/>
    <m/>
    <n v="0"/>
    <n v="1181.56"/>
    <n v="370.1"/>
    <n v="4107.7299999999996"/>
    <n v="901.68"/>
    <n v="0"/>
    <n v="385.26"/>
    <n v="3120.65"/>
    <n v="2327.1"/>
    <n v="2363.12"/>
    <n v="1140.6199999999999"/>
    <n v="12972.48"/>
    <n v="0"/>
    <n v="0"/>
    <n v="766.18"/>
    <n v="441.75"/>
    <n v="198.67"/>
    <x v="10"/>
  </r>
  <r>
    <n v="87"/>
    <m/>
    <m/>
    <n v="0"/>
    <n v="0"/>
    <n v="1302.93"/>
    <n v="4963.4399999999996"/>
    <n v="1748.68"/>
    <n v="0"/>
    <n v="0"/>
    <n v="2641.56"/>
    <n v="0"/>
    <n v="0"/>
    <n v="532.41"/>
    <n v="3028.54"/>
    <n v="0"/>
    <n v="0"/>
    <n v="158.91999999999999"/>
    <n v="8.3699999999999992"/>
    <n v="177.47"/>
    <x v="10"/>
  </r>
  <r>
    <n v="88"/>
    <m/>
    <m/>
    <n v="299.36"/>
    <n v="886.17"/>
    <n v="3272.81"/>
    <n v="4837.82"/>
    <n v="510.07"/>
    <n v="2260.66"/>
    <n v="2774.94"/>
    <n v="2212.46"/>
    <n v="1770.01"/>
    <n v="2828.99"/>
    <n v="7766.91"/>
    <n v="5438.36"/>
    <n v="0"/>
    <n v="0"/>
    <n v="0"/>
    <n v="0"/>
    <n v="158.91999999999999"/>
    <x v="10"/>
  </r>
  <r>
    <n v="89"/>
    <m/>
    <m/>
    <n v="299.36"/>
    <n v="1028.42"/>
    <n v="2017.33"/>
    <n v="8858.49"/>
    <n v="2662.9"/>
    <n v="2391.35"/>
    <n v="1064.82"/>
    <n v="5205.82"/>
    <n v="1325.82"/>
    <n v="5028.08"/>
    <n v="17457.54"/>
    <n v="18724.71"/>
    <n v="1159.2"/>
    <n v="0"/>
    <n v="0"/>
    <n v="0"/>
    <n v="0"/>
    <x v="10"/>
  </r>
  <r>
    <n v="90"/>
    <m/>
    <m/>
    <n v="0"/>
    <n v="437.64"/>
    <n v="1645.54"/>
    <n v="9875.86"/>
    <n v="727.1"/>
    <n v="1162.9000000000001"/>
    <n v="740.2"/>
    <n v="2719.03"/>
    <n v="3260.18"/>
    <n v="4002.03"/>
    <n v="1355.18"/>
    <n v="20906.37"/>
    <n v="0"/>
    <n v="0"/>
    <n v="0"/>
    <n v="0"/>
    <n v="218.82"/>
    <x v="10"/>
  </r>
  <r>
    <n v="91"/>
    <m/>
    <m/>
    <n v="0"/>
    <n v="1222.8"/>
    <n v="192.63"/>
    <n v="4946.8599999999997"/>
    <n v="0"/>
    <n v="476.76"/>
    <n v="963.15"/>
    <n v="3819.46"/>
    <n v="0"/>
    <n v="1570.86"/>
    <n v="1064.82"/>
    <n v="7524.2"/>
    <n v="0"/>
    <n v="0"/>
    <n v="0"/>
    <n v="465.38"/>
    <n v="465.38"/>
    <x v="10"/>
  </r>
  <r>
    <n v="92"/>
    <m/>
    <m/>
    <n v="0"/>
    <n v="0"/>
    <n v="654.71"/>
    <n v="4841.51"/>
    <n v="299.36"/>
    <n v="0"/>
    <n v="177.47"/>
    <n v="8152.92"/>
    <n v="1364.16"/>
    <n v="317.83999999999997"/>
    <n v="7134.68"/>
    <n v="23127.22"/>
    <n v="0"/>
    <n v="0"/>
    <n v="149.37"/>
    <n v="0"/>
    <n v="0"/>
    <x v="10"/>
  </r>
  <r>
    <n v="93"/>
    <m/>
    <m/>
    <n v="0"/>
    <n v="0"/>
    <n v="2012.81"/>
    <n v="11325.9"/>
    <n v="643.64"/>
    <n v="158.91999999999999"/>
    <n v="3367.99"/>
    <n v="8515.14"/>
    <n v="965.46"/>
    <n v="476.76"/>
    <n v="4255.34"/>
    <n v="28875.56"/>
    <n v="0"/>
    <n v="0"/>
    <n v="1091.6300000000001"/>
    <n v="1125.9000000000001"/>
    <n v="1574.07"/>
    <x v="10"/>
  </r>
  <r>
    <n v="94"/>
    <m/>
    <m/>
    <n v="174.58"/>
    <n v="1205.1500000000001"/>
    <n v="532.41"/>
    <n v="5989.62"/>
    <n v="552.52"/>
    <n v="1166.72"/>
    <n v="887.35"/>
    <n v="8932.83"/>
    <n v="0"/>
    <n v="5923.54"/>
    <n v="1774.7"/>
    <n v="12699.8"/>
    <n v="1715.35"/>
    <n v="0"/>
    <n v="0"/>
    <n v="0"/>
    <n v="0"/>
    <x v="10"/>
  </r>
  <r>
    <n v="95"/>
    <m/>
    <m/>
    <n v="0"/>
    <n v="0"/>
    <n v="8585.6200000000008"/>
    <n v="7959.53"/>
    <n v="377.94"/>
    <n v="1471.84"/>
    <n v="3374.2"/>
    <n v="11424.13"/>
    <n v="1133.82"/>
    <n v="914.4"/>
    <n v="12840.19"/>
    <n v="19821.73"/>
    <n v="0"/>
    <n v="0"/>
    <n v="0"/>
    <n v="0"/>
    <n v="0"/>
    <x v="10"/>
  </r>
  <r>
    <n v="96"/>
    <m/>
    <m/>
    <n v="1322.79"/>
    <n v="343.07"/>
    <n v="532.41"/>
    <n v="34114.480000000003"/>
    <n v="299.36"/>
    <n v="5082.45"/>
    <n v="1155.78"/>
    <n v="25859.62"/>
    <n v="1703.76"/>
    <n v="4115.26"/>
    <n v="2337.4299999999998"/>
    <n v="81223.240000000005"/>
    <n v="0"/>
    <n v="0"/>
    <n v="245.38"/>
    <n v="0"/>
    <n v="1097.44"/>
    <x v="10"/>
  </r>
  <r>
    <n v="97"/>
    <m/>
    <m/>
    <n v="0"/>
    <n v="638.46"/>
    <n v="2468.31"/>
    <n v="20949.55"/>
    <n v="523.74"/>
    <n v="3698.49"/>
    <n v="4097.83"/>
    <n v="24604.78"/>
    <n v="523.74"/>
    <n v="4512.54"/>
    <n v="12690.83"/>
    <n v="46237.56"/>
    <n v="0"/>
    <n v="0"/>
    <n v="289.8"/>
    <n v="0"/>
    <n v="200.33"/>
    <x v="10"/>
  </r>
  <r>
    <n v="98"/>
    <m/>
    <m/>
    <n v="0"/>
    <n v="1690.12"/>
    <n v="5420.9"/>
    <n v="4769.26"/>
    <n v="349.16"/>
    <n v="2644.18"/>
    <n v="2330.5700000000002"/>
    <n v="6260.29"/>
    <n v="1346.84"/>
    <n v="4264.96"/>
    <n v="2532.61"/>
    <n v="17065.41"/>
    <n v="0"/>
    <n v="0"/>
    <n v="361.57"/>
    <n v="0"/>
    <n v="399.74"/>
    <x v="10"/>
  </r>
  <r>
    <n v="99"/>
    <m/>
    <m/>
    <n v="0"/>
    <n v="437.64"/>
    <n v="3166.41"/>
    <n v="8055.61"/>
    <n v="299.36"/>
    <n v="755.48"/>
    <n v="6687.76"/>
    <n v="4371.58"/>
    <n v="1081.45"/>
    <n v="437.64"/>
    <n v="1318.09"/>
    <n v="15403.97"/>
    <n v="0"/>
    <n v="0"/>
    <n v="7.46"/>
    <n v="0"/>
    <n v="666.15"/>
    <x v="10"/>
  </r>
  <r>
    <n v="100"/>
    <m/>
    <m/>
    <n v="0"/>
    <n v="0"/>
    <n v="385.26"/>
    <n v="6383.38"/>
    <n v="0"/>
    <n v="2744.56"/>
    <n v="917.67"/>
    <n v="7688.67"/>
    <n v="0"/>
    <n v="0"/>
    <n v="1597.23"/>
    <n v="25938.94"/>
    <n v="0"/>
    <n v="0"/>
    <n v="0"/>
    <n v="0"/>
    <n v="289.8"/>
    <x v="10"/>
  </r>
  <r>
    <n v="101"/>
    <m/>
    <m/>
    <n v="0"/>
    <n v="0"/>
    <n v="0"/>
    <n v="3017.87"/>
    <n v="0"/>
    <n v="1034.2"/>
    <n v="1155.78"/>
    <n v="10611.91"/>
    <n v="1072.6600000000001"/>
    <n v="1034.2"/>
    <n v="770.52"/>
    <n v="21485.63"/>
    <n v="0"/>
    <n v="0"/>
    <n v="193.49"/>
    <n v="193.49"/>
    <n v="496.25"/>
    <x v="10"/>
  </r>
  <r>
    <n v="102"/>
    <m/>
    <m/>
    <n v="0"/>
    <n v="733.03"/>
    <n v="354.94"/>
    <n v="245.38"/>
    <n v="0"/>
    <n v="2067.73"/>
    <n v="370.1"/>
    <n v="1192.02"/>
    <n v="0"/>
    <n v="295.39"/>
    <n v="755.36"/>
    <n v="1040.06"/>
    <n v="0"/>
    <n v="0"/>
    <n v="606.95000000000005"/>
    <n v="0"/>
    <n v="1738.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2">
  <r>
    <x v="0"/>
    <n v="776.95"/>
    <n v="3199.3"/>
    <n v="8909.76"/>
    <n v="1937.56"/>
    <n v="3426.3"/>
    <n v="850.74"/>
    <n v="6259.23"/>
    <n v="3814.5"/>
    <n v="4410.88"/>
    <n v="5858.23"/>
    <n v="17080.28"/>
    <x v="0"/>
  </r>
  <r>
    <x v="1"/>
    <n v="1642.3"/>
    <n v="3008.94"/>
    <n v="11904.2"/>
    <n v="3039.92"/>
    <n v="3233.14"/>
    <n v="3370.28"/>
    <n v="9586.0499999999993"/>
    <n v="4946.6000000000004"/>
    <n v="6276.56"/>
    <n v="6427.23"/>
    <n v="20523.419999999998"/>
    <x v="0"/>
  </r>
  <r>
    <x v="2"/>
    <n v="753.44"/>
    <n v="2466.64"/>
    <n v="4039.4"/>
    <n v="2684.54"/>
    <n v="2108.9299999999998"/>
    <n v="4279.4399999999996"/>
    <n v="8909.34"/>
    <n v="925.78"/>
    <n v="6948.82"/>
    <n v="5560.66"/>
    <n v="8189.75"/>
    <x v="0"/>
  </r>
  <r>
    <x v="3"/>
    <n v="995.31"/>
    <n v="1885.32"/>
    <n v="4637.96"/>
    <n v="671.6"/>
    <n v="567.42999999999995"/>
    <n v="2129.98"/>
    <n v="357.72"/>
    <n v="316.68"/>
    <n v="1064.68"/>
    <n v="1113.9100000000001"/>
    <n v="1371.05"/>
    <x v="0"/>
  </r>
  <r>
    <x v="2"/>
    <n v="0"/>
    <n v="587.58000000000004"/>
    <n v="0"/>
    <n v="0"/>
    <n v="0"/>
    <n v="252"/>
    <n v="753.37"/>
    <n v="0"/>
    <n v="405.78"/>
    <n v="378"/>
    <n v="12478.2"/>
    <x v="0"/>
  </r>
  <r>
    <x v="4"/>
    <n v="458.42"/>
    <n v="3274.09"/>
    <n v="10746.76"/>
    <n v="0"/>
    <n v="484.02"/>
    <n v="1851.36"/>
    <n v="16037.28"/>
    <n v="262.08"/>
    <n v="996.4"/>
    <n v="9363.83"/>
    <n v="19966.02"/>
    <x v="0"/>
  </r>
  <r>
    <x v="5"/>
    <n v="974.55"/>
    <n v="894.88"/>
    <n v="4644.87"/>
    <n v="0"/>
    <n v="3011.28"/>
    <n v="2513.67"/>
    <n v="6296.14"/>
    <n v="174.58"/>
    <n v="1129.1400000000001"/>
    <n v="1883.12"/>
    <n v="6020.27"/>
    <x v="0"/>
  </r>
  <r>
    <x v="6"/>
    <n v="0"/>
    <n v="0"/>
    <n v="1521.9"/>
    <n v="0"/>
    <n v="212.22"/>
    <n v="0"/>
    <n v="392.88"/>
    <n v="131.04"/>
    <n v="0"/>
    <n v="2933.44"/>
    <n v="2445.5"/>
    <x v="0"/>
  </r>
  <r>
    <x v="7"/>
    <n v="179.7"/>
    <n v="1839.82"/>
    <n v="6186.76"/>
    <n v="478.06"/>
    <n v="212.22"/>
    <n v="1395.45"/>
    <n v="6504.62"/>
    <n v="262.08"/>
    <n v="899.47"/>
    <n v="5963.24"/>
    <n v="25650.959999999999"/>
    <x v="0"/>
  </r>
  <r>
    <x v="8"/>
    <n v="332.36"/>
    <n v="2553.9"/>
    <n v="312.06"/>
    <n v="1087.1600000000001"/>
    <n v="0"/>
    <n v="0"/>
    <n v="4378.04"/>
    <n v="1357.12"/>
    <n v="2595.2800000000002"/>
    <n v="1006.74"/>
    <n v="8220.44"/>
    <x v="0"/>
  </r>
  <r>
    <x v="2"/>
    <n v="2181.6"/>
    <n v="328.6"/>
    <n v="3222.25"/>
    <n v="383.18"/>
    <n v="0"/>
    <n v="985.8"/>
    <n v="1763.87"/>
    <n v="3455.3"/>
    <n v="3107.43"/>
    <n v="5281.05"/>
    <n v="12876.04"/>
    <x v="1"/>
  </r>
  <r>
    <x v="2"/>
    <n v="671.36"/>
    <n v="492.9"/>
    <n v="373.4"/>
    <n v="1159.48"/>
    <n v="493.84"/>
    <n v="783.45"/>
    <n v="731.98"/>
    <n v="1919.04"/>
    <n v="1050.46"/>
    <n v="3405.19"/>
    <n v="2343.52"/>
    <x v="1"/>
  </r>
  <r>
    <x v="2"/>
    <n v="880.62"/>
    <n v="0"/>
    <n v="1114.7"/>
    <n v="0"/>
    <n v="216.58"/>
    <n v="581.1"/>
    <n v="642.92999999999995"/>
    <n v="582.9"/>
    <n v="3381.03"/>
    <n v="1759.14"/>
    <n v="3413.48"/>
    <x v="1"/>
  </r>
  <r>
    <x v="2"/>
    <n v="676.24"/>
    <n v="1418.66"/>
    <n v="2016.54"/>
    <n v="212.28"/>
    <n v="83.09"/>
    <n v="504.31"/>
    <n v="1315.56"/>
    <n v="1509.34"/>
    <n v="2446.75"/>
    <n v="2701.2"/>
    <n v="6584.78"/>
    <x v="1"/>
  </r>
  <r>
    <x v="9"/>
    <n v="5264.93"/>
    <n v="3468.13"/>
    <n v="16473.29"/>
    <n v="4169.1000000000004"/>
    <n v="2617.14"/>
    <n v="3028.97"/>
    <n v="8943.65"/>
    <n v="6762.42"/>
    <n v="2465.37"/>
    <n v="14605.59"/>
    <n v="22832.95"/>
    <x v="1"/>
  </r>
  <r>
    <x v="10"/>
    <n v="2020.36"/>
    <n v="3846.51"/>
    <n v="10913.07"/>
    <n v="2970.68"/>
    <n v="2171.19"/>
    <n v="2742.15"/>
    <n v="5634.14"/>
    <n v="958.88"/>
    <n v="9410.42"/>
    <n v="5030.75"/>
    <n v="15138.56"/>
    <x v="1"/>
  </r>
  <r>
    <x v="2"/>
    <n v="0"/>
    <n v="1924.28"/>
    <n v="6253.36"/>
    <n v="192.52"/>
    <n v="707.31"/>
    <n v="1696.36"/>
    <n v="1875.7"/>
    <n v="530.70000000000005"/>
    <n v="5927.43"/>
    <n v="5524.41"/>
    <n v="9449.56"/>
    <x v="1"/>
  </r>
  <r>
    <x v="11"/>
    <n v="1933.17"/>
    <n v="2176.46"/>
    <n v="12145.38"/>
    <n v="3494.91"/>
    <n v="7569.89"/>
    <n v="4903.22"/>
    <n v="8968.91"/>
    <n v="4100.0200000000004"/>
    <n v="7969.79"/>
    <n v="6489.17"/>
    <n v="16721.89"/>
    <x v="2"/>
  </r>
  <r>
    <x v="12"/>
    <n v="1378.04"/>
    <n v="4893.29"/>
    <n v="17255.14"/>
    <n v="4140.66"/>
    <n v="6302.16"/>
    <n v="6187.33"/>
    <n v="19583.54"/>
    <n v="7182.15"/>
    <n v="14467.12"/>
    <n v="13183.21"/>
    <n v="42821.45"/>
    <x v="2"/>
  </r>
  <r>
    <x v="2"/>
    <n v="568.82000000000005"/>
    <n v="1765.71"/>
    <n v="3165.02"/>
    <n v="1764.65"/>
    <n v="1148.8399999999999"/>
    <n v="2610.94"/>
    <n v="3092.64"/>
    <n v="4083.22"/>
    <n v="8536.5"/>
    <n v="7224.13"/>
    <n v="28284.63"/>
    <x v="2"/>
  </r>
  <r>
    <x v="13"/>
    <n v="1401.2"/>
    <n v="2964.21"/>
    <n v="10074.02"/>
    <n v="872.82"/>
    <n v="1700.3"/>
    <n v="6820.37"/>
    <n v="5158.76"/>
    <n v="4288.8"/>
    <n v="3977.04"/>
    <n v="9909.66"/>
    <n v="23057.88"/>
    <x v="2"/>
  </r>
  <r>
    <x v="14"/>
    <n v="700.6"/>
    <n v="2193.36"/>
    <n v="12402.86"/>
    <n v="1023.35"/>
    <n v="3529.72"/>
    <n v="1965.67"/>
    <n v="1458.75"/>
    <n v="3609.18"/>
    <n v="9583.43"/>
    <n v="3116.1"/>
    <n v="10729.71"/>
    <x v="2"/>
  </r>
  <r>
    <x v="2"/>
    <n v="1378.65"/>
    <n v="640.76"/>
    <n v="690.16"/>
    <n v="907.44"/>
    <n v="1700.64"/>
    <n v="0"/>
    <n v="1525.5"/>
    <n v="1236.75"/>
    <n v="2020.38"/>
    <n v="5476.14"/>
    <n v="10739.69"/>
    <x v="2"/>
  </r>
  <r>
    <x v="2"/>
    <n v="363.66"/>
    <n v="437.94"/>
    <n v="904.64"/>
    <n v="0"/>
    <n v="0"/>
    <n v="1014.1"/>
    <n v="0"/>
    <n v="892.43"/>
    <n v="3324.64"/>
    <n v="1484.34"/>
    <n v="3970.76"/>
    <x v="2"/>
  </r>
  <r>
    <x v="15"/>
    <n v="363.66"/>
    <n v="446.82"/>
    <n v="742.02"/>
    <n v="1118.17"/>
    <n v="2275.2800000000002"/>
    <n v="3505.17"/>
    <n v="4603.1000000000004"/>
    <n v="2040.12"/>
    <n v="1064.26"/>
    <n v="4416.53"/>
    <n v="8518.84"/>
    <x v="2"/>
  </r>
  <r>
    <x v="16"/>
    <n v="0"/>
    <n v="979.33"/>
    <n v="5450.87"/>
    <n v="0"/>
    <n v="0"/>
    <n v="0"/>
    <n v="1425.65"/>
    <n v="2990.64"/>
    <n v="607.59"/>
    <n v="3958.45"/>
    <n v="5992.84"/>
    <x v="3"/>
  </r>
  <r>
    <x v="17"/>
    <n v="759.93"/>
    <n v="1942.22"/>
    <n v="1220.54"/>
    <n v="2173.36"/>
    <n v="1950.54"/>
    <n v="3427.75"/>
    <n v="1886.9"/>
    <n v="3464.6"/>
    <n v="15151.65"/>
    <n v="5358.08"/>
    <n v="12732.33"/>
    <x v="3"/>
  </r>
  <r>
    <x v="18"/>
    <n v="1735.5"/>
    <n v="1770.4"/>
    <n v="1841.23"/>
    <n v="864.06"/>
    <n v="7017.88"/>
    <n v="1655.56"/>
    <n v="4834.6899999999996"/>
    <n v="2173.36"/>
    <n v="4321.12"/>
    <n v="6140.05"/>
    <n v="9463.0400000000009"/>
    <x v="3"/>
  </r>
  <r>
    <x v="2"/>
    <n v="1215.3699999999999"/>
    <n v="2427.7600000000002"/>
    <n v="7701.56"/>
    <n v="2423.5"/>
    <n v="4193.0600000000004"/>
    <n v="3420.77"/>
    <n v="3076.38"/>
    <n v="872.88"/>
    <n v="9814.77"/>
    <n v="6189.97"/>
    <n v="11623.47"/>
    <x v="3"/>
  </r>
  <r>
    <x v="2"/>
    <n v="431.28"/>
    <n v="1355.77"/>
    <n v="772.25"/>
    <n v="0"/>
    <n v="774.35"/>
    <n v="0"/>
    <n v="0"/>
    <n v="4253.74"/>
    <n v="2126.85"/>
    <n v="2703.44"/>
    <n v="2729.45"/>
    <x v="3"/>
  </r>
  <r>
    <x v="19"/>
    <n v="431.28"/>
    <n v="469.1"/>
    <n v="800.16"/>
    <n v="523.72"/>
    <n v="1215.18"/>
    <n v="2086.84"/>
    <n v="386.55"/>
    <n v="3313.81"/>
    <n v="6826.33"/>
    <n v="5489.11"/>
    <n v="3858.33"/>
    <x v="3"/>
  </r>
  <r>
    <x v="2"/>
    <n v="3319.52"/>
    <n v="3638.97"/>
    <n v="9375.6200000000008"/>
    <n v="6667.34"/>
    <n v="6760.44"/>
    <n v="8221.56"/>
    <n v="10332.98"/>
    <n v="1642.45"/>
    <n v="5262.45"/>
    <n v="9422.33"/>
    <n v="43172.639999999999"/>
    <x v="3"/>
  </r>
  <r>
    <x v="20"/>
    <n v="2888.24"/>
    <n v="1231.6400000000001"/>
    <n v="2662.28"/>
    <n v="1133.82"/>
    <n v="0"/>
    <n v="994.8"/>
    <n v="1564.51"/>
    <n v="0"/>
    <n v="3799.65"/>
    <n v="3562.66"/>
    <n v="10550.19"/>
    <x v="3"/>
  </r>
  <r>
    <x v="18"/>
    <n v="1811.91"/>
    <n v="1980.47"/>
    <n v="3230.6"/>
    <n v="2337.48"/>
    <n v="2309.2800000000002"/>
    <n v="2788.15"/>
    <n v="6322.67"/>
    <n v="6169.26"/>
    <n v="6981.34"/>
    <n v="7594.9"/>
    <n v="14782.99"/>
    <x v="3"/>
  </r>
  <r>
    <x v="20"/>
    <n v="3215.2"/>
    <n v="1328.35"/>
    <n v="5136.3999999999996"/>
    <n v="4907.5"/>
    <n v="215.64"/>
    <n v="1407.3"/>
    <n v="6633.5"/>
    <n v="4684.28"/>
    <n v="2667.35"/>
    <n v="3887.17"/>
    <n v="12829.98"/>
    <x v="3"/>
  </r>
  <r>
    <x v="2"/>
    <n v="1961.09"/>
    <n v="1285.58"/>
    <n v="3015.89"/>
    <n v="2076.2800000000002"/>
    <n v="3036.25"/>
    <n v="5735.39"/>
    <n v="10204.56"/>
    <n v="2727.45"/>
    <n v="8262.4699999999993"/>
    <n v="7648.84"/>
    <n v="7535.55"/>
    <x v="4"/>
  </r>
  <r>
    <x v="21"/>
    <n v="0"/>
    <n v="949.78"/>
    <n v="2480.02"/>
    <n v="994.43"/>
    <n v="551.86"/>
    <n v="3081.6"/>
    <n v="2238.0700000000002"/>
    <n v="2376.16"/>
    <n v="1003.57"/>
    <n v="396.15"/>
    <n v="2536.02"/>
    <x v="4"/>
  </r>
  <r>
    <x v="22"/>
    <n v="363.82"/>
    <n v="0"/>
    <n v="2180.92"/>
    <n v="1173.6600000000001"/>
    <n v="616.39"/>
    <n v="0"/>
    <n v="512.9"/>
    <n v="136.01"/>
    <n v="1452.65"/>
    <n v="441.99"/>
    <n v="4058.06"/>
    <x v="4"/>
  </r>
  <r>
    <x v="2"/>
    <n v="568.82000000000005"/>
    <n v="2429.64"/>
    <n v="3699.12"/>
    <n v="558.46"/>
    <n v="325.86"/>
    <n v="198.19"/>
    <n v="1103.02"/>
    <n v="892.12"/>
    <n v="760.34"/>
    <n v="1290.4000000000001"/>
    <n v="7419.6"/>
    <x v="4"/>
  </r>
  <r>
    <x v="2"/>
    <n v="0"/>
    <n v="792.76"/>
    <n v="3295.16"/>
    <n v="0"/>
    <n v="1103.72"/>
    <n v="3088.7"/>
    <n v="1767.7"/>
    <n v="558.46"/>
    <n v="1348.36"/>
    <n v="3486.21"/>
    <n v="4778.97"/>
    <x v="4"/>
  </r>
  <r>
    <x v="2"/>
    <n v="429.32"/>
    <n v="1243.6099999999999"/>
    <n v="5344.03"/>
    <n v="0"/>
    <n v="936.81"/>
    <n v="233.88"/>
    <n v="1730.83"/>
    <n v="222.08"/>
    <n v="3401.61"/>
    <n v="3589.71"/>
    <n v="9346.43"/>
    <x v="5"/>
  </r>
  <r>
    <x v="23"/>
    <n v="715.36"/>
    <n v="1431.87"/>
    <n v="7285.27"/>
    <n v="295.64"/>
    <n v="2054.7199999999998"/>
    <n v="6709.65"/>
    <n v="8757.57"/>
    <n v="591.28"/>
    <n v="2214.2800000000002"/>
    <n v="5461.09"/>
    <n v="21102.5"/>
    <x v="5"/>
  </r>
  <r>
    <x v="24"/>
    <n v="0"/>
    <n v="1562.53"/>
    <n v="5020.0200000000004"/>
    <n v="591.28"/>
    <n v="2100.27"/>
    <n v="939.76"/>
    <n v="8705.1299999999992"/>
    <n v="2366.52"/>
    <n v="4368.62"/>
    <n v="9239.19"/>
    <n v="22124.03"/>
    <x v="5"/>
  </r>
  <r>
    <x v="25"/>
    <n v="1816.64"/>
    <n v="2446.4"/>
    <n v="7689.65"/>
    <n v="4385.55"/>
    <n v="6873.3"/>
    <n v="7252.4"/>
    <n v="3657.82"/>
    <n v="3571.14"/>
    <n v="8155.4"/>
    <n v="5097.5"/>
    <n v="16996.240000000002"/>
    <x v="6"/>
  </r>
  <r>
    <x v="2"/>
    <n v="188.4"/>
    <n v="488"/>
    <n v="1100.58"/>
    <n v="643.04999999999995"/>
    <n v="449.16"/>
    <n v="2018.76"/>
    <n v="1560.6"/>
    <n v="2073.65"/>
    <n v="0"/>
    <n v="5365.26"/>
    <n v="3250.52"/>
    <x v="6"/>
  </r>
  <r>
    <x v="26"/>
    <n v="920.74"/>
    <n v="1646.14"/>
    <n v="3927.15"/>
    <n v="3300.75"/>
    <n v="3402.84"/>
    <n v="2110.6"/>
    <n v="6050.52"/>
    <n v="1015.56"/>
    <n v="1236.44"/>
    <n v="4665.0600000000004"/>
    <n v="14852.34"/>
    <x v="6"/>
  </r>
  <r>
    <x v="2"/>
    <n v="188.4"/>
    <n v="732"/>
    <n v="315.42"/>
    <n v="0"/>
    <n v="0"/>
    <n v="0"/>
    <n v="1488.19"/>
    <n v="1871.25"/>
    <n v="0"/>
    <n v="405.64"/>
    <n v="2291.2399999999998"/>
    <x v="6"/>
  </r>
  <r>
    <x v="2"/>
    <n v="108.29"/>
    <n v="1170.51"/>
    <n v="4047.23"/>
    <n v="0"/>
    <n v="536.66"/>
    <n v="5094.3100000000004"/>
    <n v="7166.86"/>
    <n v="0"/>
    <n v="1012.84"/>
    <n v="894.69"/>
    <n v="9951.6299999999992"/>
    <x v="7"/>
  </r>
  <r>
    <x v="2"/>
    <n v="1006.81"/>
    <n v="3975.41"/>
    <n v="2449.31"/>
    <n v="1101.54"/>
    <n v="2121.37"/>
    <n v="499.11"/>
    <n v="775.02"/>
    <n v="7513.94"/>
    <n v="4240.5600000000004"/>
    <n v="4919.67"/>
    <n v="11373.13"/>
    <x v="8"/>
  </r>
  <r>
    <x v="2"/>
    <n v="485.13"/>
    <n v="1098.44"/>
    <n v="620.45000000000005"/>
    <n v="0"/>
    <n v="1461"/>
    <n v="1533.54"/>
    <n v="2117.81"/>
    <n v="839.05"/>
    <n v="2331.2800000000002"/>
    <n v="3742.75"/>
    <n v="4290.26"/>
    <x v="8"/>
  </r>
  <r>
    <x v="6"/>
    <n v="287.66000000000003"/>
    <n v="756.68"/>
    <n v="1517.98"/>
    <n v="3351.64"/>
    <n v="2048.2399999999998"/>
    <n v="1808.42"/>
    <n v="2801.31"/>
    <n v="976.19"/>
    <n v="2228.1799999999998"/>
    <n v="1847.1"/>
    <n v="14000.85"/>
    <x v="8"/>
  </r>
  <r>
    <x v="27"/>
    <n v="682.82"/>
    <n v="1324.29"/>
    <n v="2978.14"/>
    <n v="551.6"/>
    <n v="791.3"/>
    <n v="356.04"/>
    <n v="71.81"/>
    <n v="1393.69"/>
    <n v="2319.6799999999998"/>
    <n v="2166.67"/>
    <n v="2232.9299999999998"/>
    <x v="8"/>
  </r>
  <r>
    <x v="28"/>
    <n v="0"/>
    <n v="756.68"/>
    <n v="2983.86"/>
    <n v="1103.2"/>
    <n v="0"/>
    <n v="212.62"/>
    <n v="85.34"/>
    <n v="69.33"/>
    <n v="143.83000000000001"/>
    <n v="356.04"/>
    <n v="5573.7"/>
    <x v="8"/>
  </r>
  <r>
    <x v="2"/>
    <n v="0"/>
    <n v="237.36"/>
    <n v="1868.08"/>
    <n v="0"/>
    <n v="0"/>
    <n v="1340.17"/>
    <n v="3606.27"/>
    <n v="65.52"/>
    <n v="0"/>
    <n v="603.85"/>
    <n v="1379.38"/>
    <x v="8"/>
  </r>
  <r>
    <x v="2"/>
    <n v="0"/>
    <n v="297.94"/>
    <n v="0"/>
    <n v="0"/>
    <n v="0"/>
    <n v="0"/>
    <n v="0"/>
    <n v="0"/>
    <n v="0"/>
    <n v="2200.77"/>
    <n v="3403.02"/>
    <x v="9"/>
  </r>
  <r>
    <x v="29"/>
    <n v="713.94"/>
    <n v="1096.5999999999999"/>
    <n v="3030.56"/>
    <n v="776.36"/>
    <n v="1408.88"/>
    <n v="1503.1"/>
    <n v="4473.5200000000004"/>
    <n v="0"/>
    <n v="1573.33"/>
    <n v="3233.1"/>
    <n v="10471.64"/>
    <x v="9"/>
  </r>
  <r>
    <x v="2"/>
    <n v="1254.02"/>
    <n v="3228.8"/>
    <n v="11653.27"/>
    <n v="1789.34"/>
    <n v="6965.34"/>
    <n v="5166.79"/>
    <n v="6194.95"/>
    <n v="1585.24"/>
    <n v="868.5"/>
    <n v="8454.65"/>
    <n v="13776.67"/>
    <x v="9"/>
  </r>
  <r>
    <x v="2"/>
    <n v="771.76"/>
    <n v="2111.9"/>
    <n v="8605.59"/>
    <n v="363.55"/>
    <n v="2346.1"/>
    <n v="920.62"/>
    <n v="2386.89"/>
    <n v="2255.19"/>
    <n v="2046.63"/>
    <n v="3893.49"/>
    <n v="8112.35"/>
    <x v="9"/>
  </r>
  <r>
    <x v="2"/>
    <n v="0"/>
    <n v="600.08000000000004"/>
    <n v="2486.16"/>
    <n v="0"/>
    <n v="694.48"/>
    <n v="1017.72"/>
    <n v="404.31"/>
    <n v="776.36"/>
    <n v="868.5"/>
    <n v="557.41"/>
    <n v="509.72"/>
    <x v="9"/>
  </r>
  <r>
    <x v="2"/>
    <n v="0"/>
    <n v="2143.38"/>
    <n v="1553.04"/>
    <n v="0"/>
    <n v="0"/>
    <n v="0"/>
    <n v="0"/>
    <n v="0"/>
    <n v="0"/>
    <n v="1638.67"/>
    <n v="3515.64"/>
    <x v="9"/>
  </r>
  <r>
    <x v="2"/>
    <n v="385.52"/>
    <n v="2102.38"/>
    <n v="2231.91"/>
    <n v="183.4"/>
    <n v="0"/>
    <n v="1340.73"/>
    <n v="2153.9299999999998"/>
    <n v="0"/>
    <n v="437.64"/>
    <n v="3745.4"/>
    <n v="16911.3"/>
    <x v="9"/>
  </r>
  <r>
    <x v="30"/>
    <n v="0"/>
    <n v="751.15"/>
    <n v="5190.22"/>
    <n v="0"/>
    <n v="1698.38"/>
    <n v="654.71"/>
    <n v="1735.31"/>
    <n v="0"/>
    <n v="289.5"/>
    <n v="1399.56"/>
    <n v="8772.56"/>
    <x v="9"/>
  </r>
  <r>
    <x v="31"/>
    <n v="675.02"/>
    <n v="2266.56"/>
    <n v="4545.1899999999996"/>
    <n v="1164.54"/>
    <n v="289.5"/>
    <n v="5571.13"/>
    <n v="3500.72"/>
    <n v="577.15"/>
    <n v="1425.06"/>
    <n v="1622.14"/>
    <n v="16338.53"/>
    <x v="9"/>
  </r>
  <r>
    <x v="2"/>
    <n v="0"/>
    <n v="1522.8"/>
    <n v="4790.1899999999996"/>
    <n v="0"/>
    <n v="0"/>
    <n v="314.89"/>
    <n v="2961.9"/>
    <n v="0"/>
    <n v="1683.4"/>
    <n v="4936.74"/>
    <n v="23639.4"/>
    <x v="9"/>
  </r>
  <r>
    <x v="2"/>
    <n v="0"/>
    <n v="297.94"/>
    <n v="1092.46"/>
    <n v="0"/>
    <n v="0"/>
    <n v="0"/>
    <n v="0"/>
    <n v="194.09"/>
    <n v="0"/>
    <n v="1695.67"/>
    <n v="3465.2"/>
    <x v="9"/>
  </r>
  <r>
    <x v="2"/>
    <n v="0"/>
    <n v="895.92"/>
    <n v="1642.03"/>
    <n v="0"/>
    <n v="96.38"/>
    <n v="451.11"/>
    <n v="2693.16"/>
    <n v="0"/>
    <n v="868.5"/>
    <n v="3186.17"/>
    <n v="4379.28"/>
    <x v="9"/>
  </r>
  <r>
    <x v="32"/>
    <n v="2572.41"/>
    <n v="3670.99"/>
    <n v="70848.039999999994"/>
    <n v="0"/>
    <n v="476.76"/>
    <n v="1925.87"/>
    <n v="3527.17"/>
    <n v="4078.22"/>
    <n v="3090.07"/>
    <n v="9715.24"/>
    <n v="25600.36"/>
    <x v="10"/>
  </r>
  <r>
    <x v="33"/>
    <n v="317.83999999999997"/>
    <n v="4002.65"/>
    <n v="6758.57"/>
    <n v="1073.3399999999999"/>
    <n v="2470.04"/>
    <n v="370.1"/>
    <n v="591.54999999999995"/>
    <n v="3831.41"/>
    <n v="2972.82"/>
    <n v="1448.11"/>
    <n v="3752.87"/>
    <x v="10"/>
  </r>
  <r>
    <x v="34"/>
    <n v="1110.58"/>
    <n v="1758.81"/>
    <n v="5053.1099999999997"/>
    <n v="1971.31"/>
    <n v="613.23"/>
    <n v="3776.87"/>
    <n v="5111.43"/>
    <n v="3486.72"/>
    <n v="1905.37"/>
    <n v="9493.26"/>
    <n v="20854.3"/>
    <x v="10"/>
  </r>
  <r>
    <x v="35"/>
    <n v="780.71"/>
    <n v="3219.45"/>
    <n v="14061.41"/>
    <n v="3134.37"/>
    <n v="3877.53"/>
    <n v="4776.83"/>
    <n v="8365.85"/>
    <n v="8915.58"/>
    <n v="8033.87"/>
    <n v="11912.04"/>
    <n v="33839.35"/>
    <x v="10"/>
  </r>
  <r>
    <x v="36"/>
    <n v="2864.71"/>
    <n v="7458.55"/>
    <n v="18087.22"/>
    <n v="1137.57"/>
    <n v="6029.28"/>
    <n v="2463.5100000000002"/>
    <n v="27834.01"/>
    <n v="10016.299999999999"/>
    <n v="11272.57"/>
    <n v="10991.08"/>
    <n v="56340.69"/>
    <x v="10"/>
  </r>
  <r>
    <x v="2"/>
    <n v="476.76"/>
    <n v="2509.4699999999998"/>
    <n v="12929.35"/>
    <n v="727.1"/>
    <n v="2863"/>
    <n v="1865.66"/>
    <n v="7743.74"/>
    <n v="3250.11"/>
    <n v="4615.71"/>
    <n v="6184.59"/>
    <n v="26198.46"/>
    <x v="10"/>
  </r>
  <r>
    <x v="37"/>
    <n v="119.8"/>
    <n v="6049.89"/>
    <n v="10632.5"/>
    <n v="1320.22"/>
    <n v="2333.5700000000002"/>
    <n v="532.41"/>
    <n v="2019.9"/>
    <n v="4562.47"/>
    <n v="6459.72"/>
    <n v="6424.98"/>
    <n v="10790.35"/>
    <x v="10"/>
  </r>
  <r>
    <x v="38"/>
    <n v="1704.14"/>
    <n v="2517.5300000000002"/>
    <n v="2522.4299999999998"/>
    <n v="4398.29"/>
    <n v="1918.38"/>
    <n v="3045.34"/>
    <n v="2265.6999999999998"/>
    <n v="5464.94"/>
    <n v="7923.36"/>
    <n v="4288.41"/>
    <n v="8709.5300000000007"/>
    <x v="10"/>
  </r>
  <r>
    <x v="39"/>
    <n v="635.67999999999995"/>
    <n v="2183.69"/>
    <n v="6063.06"/>
    <n v="1021.58"/>
    <n v="536.66"/>
    <n v="2936.97"/>
    <n v="7360.84"/>
    <n v="1761.63"/>
    <n v="3881.44"/>
    <n v="3972.01"/>
    <n v="34123.589999999997"/>
    <x v="10"/>
  </r>
  <r>
    <x v="40"/>
    <n v="1278.6600000000001"/>
    <n v="3566.35"/>
    <n v="23542.11"/>
    <n v="916.07"/>
    <n v="2998.59"/>
    <n v="6264.4"/>
    <n v="12480.74"/>
    <n v="2764.31"/>
    <n v="5872.73"/>
    <n v="4304.42"/>
    <n v="26058.06"/>
    <x v="10"/>
  </r>
  <r>
    <x v="41"/>
    <n v="476.76"/>
    <n v="6781.6"/>
    <n v="13205.28"/>
    <n v="2533.21"/>
    <n v="1987.72"/>
    <n v="5741.95"/>
    <n v="14151.19"/>
    <n v="2851.87"/>
    <n v="8521.0499999999993"/>
    <n v="12078.38"/>
    <n v="19983.95"/>
    <x v="10"/>
  </r>
  <r>
    <x v="2"/>
    <n v="437.64"/>
    <n v="354.94"/>
    <n v="1147.07"/>
    <n v="496.4"/>
    <n v="1089.99"/>
    <n v="354.94"/>
    <n v="930.76"/>
    <n v="3261.62"/>
    <n v="4710.37"/>
    <n v="4892.07"/>
    <n v="4400.78"/>
    <x v="10"/>
  </r>
  <r>
    <x v="23"/>
    <n v="317.83999999999997"/>
    <n v="4433.1099999999997"/>
    <n v="4425.67"/>
    <n v="3509.9"/>
    <n v="8431.31"/>
    <n v="7218.48"/>
    <n v="8494.3799999999992"/>
    <n v="3792.96"/>
    <n v="6323.61"/>
    <n v="9160.1299999999992"/>
    <n v="18627.419999999998"/>
    <x v="10"/>
  </r>
  <r>
    <x v="2"/>
    <n v="975.64"/>
    <n v="3362.91"/>
    <n v="6367.8"/>
    <n v="1866.42"/>
    <n v="2662.8"/>
    <n v="10791.8"/>
    <n v="8116.82"/>
    <n v="2699.13"/>
    <n v="8876.01"/>
    <n v="6365.73"/>
    <n v="24222.69"/>
    <x v="10"/>
  </r>
  <r>
    <x v="2"/>
    <n v="568.82000000000005"/>
    <n v="385.26"/>
    <n v="11079.43"/>
    <n v="0"/>
    <n v="749.7"/>
    <n v="902.51"/>
    <n v="3548.16"/>
    <n v="349.16"/>
    <n v="3301.23"/>
    <n v="6649.93"/>
    <n v="62894.86"/>
    <x v="10"/>
  </r>
  <r>
    <x v="2"/>
    <n v="295.39"/>
    <n v="4513.3100000000004"/>
    <n v="8490.59"/>
    <n v="602.20000000000005"/>
    <n v="1505.18"/>
    <n v="3142.79"/>
    <n v="9962.17"/>
    <n v="2203.35"/>
    <n v="945.96"/>
    <n v="5093.9799999999996"/>
    <n v="42432.959999999999"/>
    <x v="10"/>
  </r>
  <r>
    <x v="42"/>
    <n v="1934.17"/>
    <n v="2497.62"/>
    <n v="21586.98"/>
    <n v="2378.09"/>
    <n v="3026.37"/>
    <n v="4136.55"/>
    <n v="20412.53"/>
    <n v="3542.84"/>
    <n v="8248.75"/>
    <n v="13959.47"/>
    <n v="31694.240000000002"/>
    <x v="10"/>
  </r>
  <r>
    <x v="43"/>
    <n v="1342.6"/>
    <n v="1977.79"/>
    <n v="13415.15"/>
    <n v="2140.29"/>
    <n v="4039.63"/>
    <n v="6985.1"/>
    <n v="17114.080000000002"/>
    <n v="2597.6799999999998"/>
    <n v="13689.66"/>
    <n v="14998.56"/>
    <n v="37855.72"/>
    <x v="10"/>
  </r>
  <r>
    <x v="2"/>
    <n v="4155.07"/>
    <n v="11644.56"/>
    <n v="16937.45"/>
    <n v="1314.62"/>
    <n v="1034.2"/>
    <n v="5342.45"/>
    <n v="4726.8100000000004"/>
    <n v="1725.09"/>
    <n v="2121.19"/>
    <n v="2582.0300000000002"/>
    <n v="8829.81"/>
    <x v="10"/>
  </r>
  <r>
    <x v="41"/>
    <n v="1189.94"/>
    <n v="4144.09"/>
    <n v="25687.119999999999"/>
    <n v="1012.79"/>
    <n v="1492.66"/>
    <n v="1927.32"/>
    <n v="5967.82"/>
    <n v="831.89"/>
    <n v="5524.29"/>
    <n v="2652.86"/>
    <n v="13843.65"/>
    <x v="10"/>
  </r>
  <r>
    <x v="2"/>
    <n v="2358.8000000000002"/>
    <n v="1903.24"/>
    <n v="9975.06"/>
    <n v="0"/>
    <n v="886.17"/>
    <n v="192.63"/>
    <n v="1761.04"/>
    <n v="0"/>
    <n v="3854.54"/>
    <n v="3730.68"/>
    <n v="13688.09"/>
    <x v="10"/>
  </r>
  <r>
    <x v="26"/>
    <n v="437.64"/>
    <n v="1468.5"/>
    <n v="4979.74"/>
    <n v="1047.48"/>
    <n v="1226.46"/>
    <n v="1242.29"/>
    <n v="1396.1"/>
    <n v="2100.16"/>
    <n v="3719.31"/>
    <n v="3770.54"/>
    <n v="4221.1499999999996"/>
    <x v="10"/>
  </r>
  <r>
    <x v="2"/>
    <n v="610.58000000000004"/>
    <n v="322.64999999999998"/>
    <n v="4361.1400000000003"/>
    <n v="473.94"/>
    <n v="429.32"/>
    <n v="177.47"/>
    <n v="2883.15"/>
    <n v="377.94"/>
    <n v="755.48"/>
    <n v="2678.07"/>
    <n v="8586.5"/>
    <x v="10"/>
  </r>
  <r>
    <x v="2"/>
    <n v="437.64"/>
    <n v="3729.17"/>
    <n v="3199.01"/>
    <n v="2158.85"/>
    <n v="1286.3599999999999"/>
    <n v="740.2"/>
    <n v="3517.41"/>
    <n v="1753.15"/>
    <n v="1746.45"/>
    <n v="6972.55"/>
    <n v="13740.27"/>
    <x v="10"/>
  </r>
  <r>
    <x v="2"/>
    <n v="0"/>
    <n v="2383.61"/>
    <n v="5755.36"/>
    <n v="335.49"/>
    <n v="1753.68"/>
    <n v="2402.52"/>
    <n v="7479.81"/>
    <n v="1713.86"/>
    <n v="1382.81"/>
    <n v="532.41"/>
    <n v="20628.169999999998"/>
    <x v="10"/>
  </r>
  <r>
    <x v="2"/>
    <n v="805.94"/>
    <n v="342"/>
    <n v="4387.08"/>
    <n v="0"/>
    <n v="343.07"/>
    <n v="0"/>
    <n v="5912.18"/>
    <n v="1047.48"/>
    <n v="158.91999999999999"/>
    <n v="525.27"/>
    <n v="13667.19"/>
    <x v="10"/>
  </r>
  <r>
    <x v="2"/>
    <n v="178.8"/>
    <n v="4981.58"/>
    <n v="7982.13"/>
    <n v="0"/>
    <n v="0"/>
    <n v="6800.65"/>
    <n v="7417.74"/>
    <n v="0"/>
    <n v="399.46"/>
    <n v="2059.06"/>
    <n v="37602.03"/>
    <x v="10"/>
  </r>
  <r>
    <x v="2"/>
    <n v="437.64"/>
    <n v="4112.0200000000004"/>
    <n v="1027.28"/>
    <n v="324.26"/>
    <n v="0"/>
    <n v="447.44"/>
    <n v="3895.94"/>
    <n v="349.16"/>
    <n v="1029.21"/>
    <n v="1896.99"/>
    <n v="3931.5"/>
    <x v="10"/>
  </r>
  <r>
    <x v="44"/>
    <n v="2546.5700000000002"/>
    <n v="1000.24"/>
    <n v="4953.8"/>
    <n v="299.36"/>
    <n v="4749.18"/>
    <n v="3635.33"/>
    <n v="16687.060000000001"/>
    <n v="1482.98"/>
    <n v="11810.76"/>
    <n v="11478.91"/>
    <n v="24930.9"/>
    <x v="10"/>
  </r>
  <r>
    <x v="2"/>
    <n v="0"/>
    <n v="3285.04"/>
    <n v="15073.51"/>
    <n v="0"/>
    <n v="317.83999999999997"/>
    <n v="817.01"/>
    <n v="25569.13"/>
    <n v="1726.22"/>
    <n v="5718.14"/>
    <n v="13034.03"/>
    <n v="67051.429999999993"/>
    <x v="10"/>
  </r>
  <r>
    <x v="37"/>
    <n v="1372.01"/>
    <n v="3057.26"/>
    <n v="23224.07"/>
    <n v="1085.08"/>
    <n v="2302.56"/>
    <n v="3807.41"/>
    <n v="24534.639999999999"/>
    <n v="1921.72"/>
    <n v="2302.56"/>
    <n v="6850.33"/>
    <n v="54675.03"/>
    <x v="10"/>
  </r>
  <r>
    <x v="23"/>
    <n v="686.14"/>
    <n v="1764.57"/>
    <n v="9895.06"/>
    <n v="0"/>
    <n v="158.91999999999999"/>
    <n v="3004.1"/>
    <n v="8927.0300000000007"/>
    <n v="1147.3599999999999"/>
    <n v="660.91"/>
    <n v="5612.79"/>
    <n v="14583.18"/>
    <x v="10"/>
  </r>
  <r>
    <x v="2"/>
    <n v="686.14"/>
    <n v="1355.38"/>
    <n v="4293.2299999999996"/>
    <n v="0"/>
    <n v="437.64"/>
    <n v="0"/>
    <n v="0"/>
    <n v="0"/>
    <n v="596.55999999999995"/>
    <n v="709.88"/>
    <n v="6932.1"/>
    <x v="10"/>
  </r>
  <r>
    <x v="26"/>
    <n v="926.48"/>
    <n v="3490.6"/>
    <n v="6466.26"/>
    <n v="299.36"/>
    <n v="2813.9"/>
    <n v="2443.5500000000002"/>
    <n v="16366.84"/>
    <n v="1575.41"/>
    <n v="1162.9000000000001"/>
    <n v="2490.87"/>
    <n v="32509.63"/>
    <x v="10"/>
  </r>
  <r>
    <x v="45"/>
    <n v="626.04"/>
    <n v="4487.05"/>
    <n v="8098.87"/>
    <n v="1314.62"/>
    <n v="3934.77"/>
    <n v="3902.37"/>
    <n v="9628.42"/>
    <n v="5858.58"/>
    <n v="3606.83"/>
    <n v="7130.97"/>
    <n v="26335.29"/>
    <x v="10"/>
  </r>
  <r>
    <x v="46"/>
    <n v="1045.68"/>
    <n v="2926.22"/>
    <n v="8954.51"/>
    <n v="1236.45"/>
    <n v="5936.95"/>
    <n v="4418.37"/>
    <n v="15567.38"/>
    <n v="1201.04"/>
    <n v="8188.66"/>
    <n v="8300.9500000000007"/>
    <n v="16804.37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2">
  <r>
    <x v="0"/>
    <n v="0.11797472478656114"/>
    <n v="5.3180894441109496E-2"/>
    <n v="0.21898659577249707"/>
    <n v="0.60985778499983234"/>
    <n v="4.3979250979636411E-2"/>
    <n v="8.4208325986914495E-2"/>
    <n v="0.23555164429938399"/>
    <n v="0.63626077873406517"/>
    <n v="5.2210716098265636E-2"/>
    <n v="9.8974635360020616E-2"/>
    <n v="0.26867433478399355"/>
    <n v="0.63626077873406517"/>
    <n v="4.943632647004436E-2"/>
    <n v="9.3715289725246884E-2"/>
    <n v="0.25439743257887854"/>
    <n v="0.60245095122583026"/>
    <n v="-1.0894699642977401"/>
    <n v="4.6975120437935105E-3"/>
    <n v="1.6430372010506993E-3"/>
    <n v="1.2539273633281802E-3"/>
    <n v="5.4861186555697989E-5"/>
    <n v="722.24347210696601"/>
    <n v="1369.140085311275"/>
    <n v="3716.6370990814066"/>
    <n v="8801.5493435003536"/>
  </r>
  <r>
    <x v="0"/>
    <n v="3.7745192631840806E-2"/>
    <n v="9.5455697350280505E-2"/>
    <n v="0.1748891590970913"/>
    <n v="0.69190995092078744"/>
    <n v="4.3979250979636411E-2"/>
    <n v="8.4208325986914495E-2"/>
    <n v="0.23555164429938399"/>
    <n v="0.63626077873406517"/>
    <n v="3.5381452141363602E-2"/>
    <n v="6.7071792649015416E-2"/>
    <n v="0.18207159043521237"/>
    <n v="0.63626077873406517"/>
    <n v="3.8425287716228169E-2"/>
    <n v="7.2841920673137397E-2"/>
    <n v="0.19773505110733591"/>
    <n v="0.69099774050329854"/>
    <n v="-0.91226379602938668"/>
    <n v="4.6252932380785543E-7"/>
    <n v="5.1138289560370156E-4"/>
    <n v="5.2193478174375886E-4"/>
    <n v="8.3212784577527543E-7"/>
    <n v="661.10092711167101"/>
    <n v="1253.2335904740212"/>
    <n v="3401.9999166935372"/>
    <n v="11888.50556572077"/>
  </r>
  <r>
    <x v="0"/>
    <n v="0"/>
    <n v="0.10378704810812897"/>
    <n v="0.33978191275408154"/>
    <n v="0.55643103913778957"/>
    <n v="4.3979250979636411E-2"/>
    <n v="8.4208325986914495E-2"/>
    <n v="0.23555164429938399"/>
    <n v="0.63626077873406517"/>
    <n v="4.1906882723875861E-2"/>
    <n v="7.94418990320752E-2"/>
    <n v="0.21565120496560658"/>
    <n v="0.63626077873406517"/>
    <n v="4.3058226747954391E-2"/>
    <n v="8.1624475014037204E-2"/>
    <n v="0.22157597698356979"/>
    <n v="0.65374132125443862"/>
    <n v="-1.0086068124453367"/>
    <n v="1.854010890678255E-3"/>
    <n v="4.9117964615096033E-4"/>
    <n v="1.3972643251382349E-2"/>
    <n v="9.4692910056218271E-3"/>
    <n v="312.58033591223995"/>
    <n v="592.55124387490275"/>
    <n v="1608.5263733926852"/>
    <n v="4745.8220468201716"/>
  </r>
  <r>
    <x v="0"/>
    <n v="0.12784966505234463"/>
    <n v="0.1154551518139373"/>
    <n v="0.21869558913087608"/>
    <n v="0.53799959400284203"/>
    <n v="4.3979250979636411E-2"/>
    <n v="8.4208325986914495E-2"/>
    <n v="0.23555164429938399"/>
    <n v="0.63626077873406517"/>
    <n v="4.6862089764976175E-2"/>
    <n v="8.8835369313219295E-2"/>
    <n v="0.2411505096098655"/>
    <n v="0.63626077873406517"/>
    <n v="4.6255735017803001E-2"/>
    <n v="8.7685916777702821E-2"/>
    <n v="0.23803023142725541"/>
    <n v="0.6280281167772388"/>
    <n v="-1.2381398451726131"/>
    <n v="6.6575694184816741E-3"/>
    <n v="7.7113041449763237E-4"/>
    <n v="3.7382839272894028E-4"/>
    <n v="8.1051349129400777E-3"/>
    <n v="398.75912765472521"/>
    <n v="755.91836706138156"/>
    <n v="2051.9991175765122"/>
    <n v="5414.0733877073817"/>
  </r>
  <r>
    <x v="0"/>
    <n v="0"/>
    <n v="0"/>
    <n v="1"/>
    <n v="0"/>
    <n v="4.3979250979636411E-2"/>
    <n v="8.4208325986914495E-2"/>
    <n v="0.23555164429938399"/>
    <n v="0.63626077873406517"/>
    <n v="6.4959199906733697E-2"/>
    <n v="0.12314163843198515"/>
    <n v="0.33427754161031109"/>
    <n v="0.63626077873406517"/>
    <n v="5.6065082402847563E-2"/>
    <n v="0.10628126756215238"/>
    <n v="0.28850875538355675"/>
    <n v="0.54914489465144334"/>
    <n v="-1.2430298455445359"/>
    <n v="3.1432934648380874E-3"/>
    <n v="1.1295707834617823E-2"/>
    <n v="0.50621979116585536"/>
    <n v="0.30156011532174481"/>
    <n v="32.942721118265176"/>
    <n v="62.448747194169499"/>
    <n v="169.52197448827027"/>
    <n v="322.66655719929508"/>
  </r>
  <r>
    <x v="0"/>
    <n v="8.969008871132781E-3"/>
    <n v="3.1376473189138353E-2"/>
    <n v="0.22409449217709959"/>
    <n v="0.73556002576262924"/>
    <n v="4.3979250979636411E-2"/>
    <n v="8.4208325986914495E-2"/>
    <n v="0.23555164429938399"/>
    <n v="0.63626077873406517"/>
    <n v="3.9519083590264882E-2"/>
    <n v="7.4915403970844438E-2"/>
    <n v="0.20336368256094767"/>
    <n v="0.63626077873406517"/>
    <n v="4.1422056401909602E-2"/>
    <n v="7.852282509447131E-2"/>
    <n v="0.21315630737992913"/>
    <n v="0.66689881112368987"/>
    <n v="-0.75276734454713956"/>
    <n v="1.0532002940348596E-3"/>
    <n v="2.2227784979814928E-3"/>
    <n v="1.1964388665705094E-4"/>
    <n v="4.7143623956945021E-3"/>
    <n v="605.18908486938392"/>
    <n v="1147.2428167060052"/>
    <n v="3114.2797292760529"/>
    <n v="9743.598369148558"/>
  </r>
  <r>
    <x v="0"/>
    <n v="6.9236792172461883E-2"/>
    <n v="0.13924370756463891"/>
    <n v="0.12786045767322773"/>
    <n v="0.66365904258967157"/>
    <n v="4.3979250979636411E-2"/>
    <n v="8.4208325986914495E-2"/>
    <n v="0.23555164429938399"/>
    <n v="0.63626077873406517"/>
    <n v="4.8705656655745187E-2"/>
    <n v="9.2330176019801341E-2"/>
    <n v="0.25063743384731368"/>
    <n v="0.63626077873406517"/>
    <n v="4.7382083393853858E-2"/>
    <n v="8.9821109093360177E-2"/>
    <n v="0.24382637680287014"/>
    <n v="0.61897043070991575"/>
    <n v="-1.0455117756964216"/>
    <n v="4.7762829579776672E-4"/>
    <n v="2.4425932396532433E-3"/>
    <n v="1.3448094399582763E-2"/>
    <n v="1.9970720317394526E-3"/>
    <n v="331.62151582357586"/>
    <n v="628.6471640113366"/>
    <n v="1706.5115520780716"/>
    <n v="4332.099768087015"/>
  </r>
  <r>
    <x v="0"/>
    <n v="8.3501951149009962E-2"/>
    <n v="0"/>
    <n v="0"/>
    <n v="0.91649804885098995"/>
    <n v="4.3979250979636411E-2"/>
    <n v="8.4208325986914495E-2"/>
    <n v="0.23555164429938399"/>
    <n v="0.63626077873406517"/>
    <n v="6.354793231307132E-2"/>
    <n v="0.120466331408514"/>
    <n v="0.32701521291104924"/>
    <n v="0.63626077873406517"/>
    <n v="5.5389586040508969E-2"/>
    <n v="0.10500074488125959"/>
    <n v="0.28503267711144975"/>
    <n v="0.55457699196678167"/>
    <n v="-0.78192260057147156"/>
    <n v="7.9030507199366411E-4"/>
    <n v="1.102515642561936E-2"/>
    <n v="8.1243627021319972E-2"/>
    <n v="0.13098685141618233"/>
    <n v="91.977730995427578"/>
    <n v="174.36003692002444"/>
    <n v="473.31386230418906"/>
    <n v="920.90836978035907"/>
  </r>
  <r>
    <x v="0"/>
    <n v="4.5714817312835783E-2"/>
    <n v="2.0896806753959579E-2"/>
    <n v="0.21394748470823546"/>
    <n v="0.71944089122496924"/>
    <n v="4.3979250979636411E-2"/>
    <n v="8.4208325986914495E-2"/>
    <n v="0.23555164429938399"/>
    <n v="0.63626077873406517"/>
    <n v="4.6527301404966234E-2"/>
    <n v="8.8200718836631331E-2"/>
    <n v="0.23942770159953672"/>
    <n v="0.63626077873406517"/>
    <n v="4.6047646073158595E-2"/>
    <n v="8.7291447424325846E-2"/>
    <n v="0.236959413730118"/>
    <n v="0.62970149277239751"/>
    <n v="-0.83247468895159027"/>
    <n v="1.107749836980198E-7"/>
    <n v="4.4082483097470544E-3"/>
    <n v="5.2954887730815984E-4"/>
    <n v="8.053159634629433E-3"/>
    <n v="395.98212764151998"/>
    <n v="750.65407298074763"/>
    <n v="2037.7087824307766"/>
    <n v="5415.0550169469552"/>
  </r>
  <r>
    <x v="0"/>
    <n v="0.15322947885668295"/>
    <n v="8.7993900049773907E-2"/>
    <n v="0.67615724316138393"/>
    <n v="8.2619377932159233E-2"/>
    <n v="4.3979250979636411E-2"/>
    <n v="8.4208325986914495E-2"/>
    <n v="0.23555164429938399"/>
    <n v="0.63626077873406517"/>
    <n v="7.9847106188819211E-2"/>
    <n v="0.15136429473055529"/>
    <n v="0.41089013411215269"/>
    <n v="0.63626077873406517"/>
    <n v="6.2460466277059243E-2"/>
    <n v="0.11840484743694524"/>
    <n v="0.32141915456019599"/>
    <n v="0.49771553172579952"/>
    <n v="-1.4377775270606952"/>
    <n v="8.2390136446798875E-3"/>
    <n v="9.2482572098530281E-4"/>
    <n v="0.12583911150442426"/>
    <n v="0.17230481689427346"/>
    <n v="235.91817796575492"/>
    <n v="447.2245811571371"/>
    <n v="1214.025860306225"/>
    <n v="1879.9113805708828"/>
  </r>
  <r>
    <x v="1"/>
    <n v="0"/>
    <n v="0.38057026227878132"/>
    <n v="5.7322785196556453E-2"/>
    <n v="0.56210695252466225"/>
    <n v="3.8947520725145401E-2"/>
    <n v="0.12987472509779874"/>
    <n v="0.20099252298106182"/>
    <n v="0.63018523119599412"/>
    <n v="7.6309443920436038E-2"/>
    <n v="0.25193016330890805"/>
    <n v="0.37836119998984852"/>
    <n v="0.63018523119599412"/>
    <n v="5.7084261600236295E-2"/>
    <n v="0.18845960091532774"/>
    <n v="0.28303796502723116"/>
    <n v="0.47141817245720485"/>
    <n v="-1.1301841533206167"/>
    <n v="3.2586129224442119E-3"/>
    <n v="3.6906506209503538E-2"/>
    <n v="5.0947342405993822E-2"/>
    <n v="8.2244548301236581E-3"/>
    <n v="327.23267541027457"/>
    <n v="1080.3352392670704"/>
    <n v="1622.5009826203511"/>
    <n v="2702.3811027023039"/>
  </r>
  <r>
    <x v="1"/>
    <n v="0"/>
    <n v="0.43661147457825533"/>
    <n v="0.32055200759595753"/>
    <n v="0.24283651782578725"/>
    <n v="3.8947520725145401E-2"/>
    <n v="0.12987472509779874"/>
    <n v="0.20099252298106182"/>
    <n v="0.63018523119599412"/>
    <n v="8.4842601658785946E-2"/>
    <n v="0.28010177238005535"/>
    <n v="0.420670718126962"/>
    <n v="0.63018523119599412"/>
    <n v="5.9925541941767906E-2"/>
    <n v="0.19783988445133122"/>
    <n v="0.29712573954502675"/>
    <n v="0.44510883406187424"/>
    <n v="-1.2930229703791321"/>
    <n v="3.5910705770145846E-3"/>
    <n v="5.7011872251739849E-2"/>
    <n v="5.487900347940606E-4"/>
    <n v="4.0914089915511584E-2"/>
    <n v="92.145108822178827"/>
    <n v="304.21047672543392"/>
    <n v="456.87836466880577"/>
    <n v="684.42604978358145"/>
  </r>
  <r>
    <x v="1"/>
    <n v="0"/>
    <n v="0.44134274201631812"/>
    <n v="0"/>
    <n v="0.55865725798368182"/>
    <n v="3.8947520725145401E-2"/>
    <n v="0.12987472509779874"/>
    <n v="0.20099252298106182"/>
    <n v="0.63018523119599412"/>
    <n v="5.5032669692510597E-2"/>
    <n v="0.18168641718074999"/>
    <n v="0.27286566214810248"/>
    <n v="0.63018523119599412"/>
    <n v="4.8284014009577367E-2"/>
    <n v="0.15940621382754955"/>
    <n v="0.23940414898106568"/>
    <n v="0.55290562318180725"/>
    <n v="-1.1414798591812017"/>
    <n v="2.3313460088770633E-3"/>
    <n v="7.9488205927136305E-2"/>
    <n v="5.7314346549348291E-2"/>
    <n v="3.3081302894134752E-5"/>
    <n v="96.342058833589917"/>
    <n v="318.06640657438618"/>
    <n v="477.68788654490004"/>
    <n v="1103.2236480471238"/>
  </r>
  <r>
    <x v="1"/>
    <n v="0"/>
    <n v="0.16447765259860289"/>
    <n v="0.34505185531103455"/>
    <n v="0.49047049209036242"/>
    <n v="3.8947520725145401E-2"/>
    <n v="0.12987472509779874"/>
    <n v="0.20099252298106182"/>
    <n v="0.63018523119599412"/>
    <n v="5.8929757393400409E-2"/>
    <n v="0.19455237308966705"/>
    <n v="0.29218839211730191"/>
    <n v="0.63018523119599412"/>
    <n v="5.0116485124251015E-2"/>
    <n v="0.16545598595876748"/>
    <n v="0.24848999647613543"/>
    <n v="0.53593753244084619"/>
    <n v="-1.0822623318383999"/>
    <n v="2.5116620812092733E-3"/>
    <n v="9.571361636109383E-7"/>
    <n v="9.3241925816509863E-3"/>
    <n v="2.0672517582325189E-3"/>
    <n v="206.05092159925061"/>
    <n v="680.26235891031502"/>
    <n v="1021.6517111118424"/>
    <n v="2203.475008378593"/>
  </r>
  <r>
    <x v="1"/>
    <n v="3.3512561363201514E-2"/>
    <n v="0.20187328630690438"/>
    <n v="0.13297855820297028"/>
    <n v="0.63163559412692383"/>
    <n v="3.8947520725145401E-2"/>
    <n v="0.12987472509779874"/>
    <n v="0.20099252298106182"/>
    <n v="0.63018523119599412"/>
    <n v="4.136766653081949E-2"/>
    <n v="0.1365723880216457"/>
    <n v="0.20511117818785596"/>
    <n v="0.63018523119599412"/>
    <n v="4.0827258002648796E-2"/>
    <n v="0.1347882679735751"/>
    <n v="0.20243169831356148"/>
    <n v="0.62195277571021479"/>
    <n v="-1.0241227324933633"/>
    <n v="5.3504786927141364E-5"/>
    <n v="4.5003996847831256E-3"/>
    <n v="4.8237386712214119E-3"/>
    <n v="9.3756972490959724E-5"/>
    <n v="1064.7899947945416"/>
    <n v="3515.3279004099891"/>
    <n v="5279.4935917460598"/>
    <n v="16220.758513049415"/>
  </r>
  <r>
    <x v="1"/>
    <n v="2.4677264669127265E-2"/>
    <n v="0.1174320671917231"/>
    <n v="0.22357580865471244"/>
    <n v="0.63431485948443722"/>
    <n v="3.8947520725145401E-2"/>
    <n v="0.12987472509779874"/>
    <n v="0.20099252298106182"/>
    <n v="0.63018523119599412"/>
    <n v="4.6117734999844437E-2"/>
    <n v="0.15225439884035477"/>
    <n v="0.22866319892919584"/>
    <n v="0.63018523119599412"/>
    <n v="4.3621677984457201E-2"/>
    <n v="0.14401384538840584"/>
    <n v="0.2162871275143696"/>
    <n v="0.59607734911276744"/>
    <n v="-0.97537204384729215"/>
    <n v="3.588907958620502E-4"/>
    <n v="7.0659093209763789E-4"/>
    <n v="5.3124872765589402E-5"/>
    <n v="1.4621071994235541E-3"/>
    <n v="750.48915888359386"/>
    <n v="2477.686202984828"/>
    <n v="3721.1118853209719"/>
    <n v="10255.212752810607"/>
  </r>
  <r>
    <x v="1"/>
    <n v="0"/>
    <n v="0"/>
    <n v="0.23530994272186109"/>
    <n v="0.76469005727813899"/>
    <n v="3.8947520725145401E-2"/>
    <n v="0.12987472509779874"/>
    <n v="0.20099252298106182"/>
    <n v="0.63018523119599412"/>
    <n v="5.1863102542055201E-2"/>
    <n v="0.17122231825918871"/>
    <n v="0.2571501599915792"/>
    <n v="0.63018523119599412"/>
    <n v="4.6705809169017537E-2"/>
    <n v="0.1541958835880618"/>
    <n v="0.23157901690532154"/>
    <n v="0.56751929033759907"/>
    <n v="-0.77740145258845583"/>
    <n v="2.1814326101326827E-3"/>
    <n v="2.3776370515503107E-2"/>
    <n v="1.3919807448521339E-5"/>
    <n v="3.8876311335920712E-2"/>
    <n v="381.94329329292452"/>
    <n v="1260.9584254650777"/>
    <n v="1893.7698318056334"/>
    <n v="4640.9684494363637"/>
  </r>
  <r>
    <x v="2"/>
    <n v="5.6364961003602138E-2"/>
    <n v="0.1122242895166885"/>
    <n v="0.12634774860022235"/>
    <n v="0.70506300087948715"/>
    <n v="3.03174143366923E-2"/>
    <n v="0.10513313630321595"/>
    <n v="0.18328375747560124"/>
    <n v="0.68126569188449049"/>
    <n v="2.7823248212823955E-2"/>
    <n v="9.552396626198946E-2"/>
    <n v="0.16160986646558384"/>
    <n v="0.68126569188449049"/>
    <n v="2.8795893654502455E-2"/>
    <n v="9.8863294209793617E-2"/>
    <n v="0.16725942609807751"/>
    <n v="0.70508138603762638"/>
    <n v="-0.93195977198514623"/>
    <n v="7.6005347449919418E-4"/>
    <n v="1.7851619559086713E-4"/>
    <n v="1.6737653556885077E-3"/>
    <n v="3.3801403980462683E-10"/>
    <n v="496.03662429777648"/>
    <n v="1703.014162893194"/>
    <n v="2881.2025109941778"/>
    <n v="12145.696701814848"/>
  </r>
  <r>
    <x v="2"/>
    <n v="3.0131048831757112E-2"/>
    <n v="5.680912646342122E-2"/>
    <n v="0.20172384722663669"/>
    <n v="0.711335977478185"/>
    <n v="3.03174143366923E-2"/>
    <n v="0.10513313630321595"/>
    <n v="0.18328375747560124"/>
    <n v="0.68126569188449049"/>
    <n v="2.3138487849259641E-2"/>
    <n v="7.9440046530850239E-2"/>
    <n v="0.13439868353727519"/>
    <n v="0.68126569188449049"/>
    <n v="2.5198656697770865E-2"/>
    <n v="8.6513106371810256E-2"/>
    <n v="0.14636506539023936"/>
    <n v="0.74192317154017939"/>
    <n v="-0.84993285782269112"/>
    <n v="2.4328492163409397E-5"/>
    <n v="8.8232642239797956E-4"/>
    <n v="3.0645947264098354E-3"/>
    <n v="9.3557644058610506E-4"/>
    <n v="611.25313902080597"/>
    <n v="2098.5804311103589"/>
    <n v="3550.4315462452305"/>
    <n v="17997.1048836236"/>
  </r>
  <r>
    <x v="2"/>
    <n v="0"/>
    <n v="0.10343028065932668"/>
    <n v="0.32106445072778683"/>
    <n v="0.57550526861288653"/>
    <n v="3.03174143366923E-2"/>
    <n v="0.10513313630321595"/>
    <n v="0.18328375747560124"/>
    <n v="0.68126569188449049"/>
    <n v="4.1637266263643544E-2"/>
    <n v="0.14295084410656847"/>
    <n v="0.24184786008406978"/>
    <n v="0.68126569188449049"/>
    <n v="3.7588881265856106E-2"/>
    <n v="0.1290517555103653"/>
    <n v="0.21833302982812045"/>
    <n v="0.61502633339565815"/>
    <n v="-0.980099886881866"/>
    <n v="1.412923994818628E-3"/>
    <n v="6.5645997354240443E-4"/>
    <n v="1.0553744840064412E-2"/>
    <n v="1.5619145615640311E-3"/>
    <n v="206.72193196563896"/>
    <n v="709.7265820170295"/>
    <n v="1200.7334141912399"/>
    <n v="3382.3680718260921"/>
  </r>
  <r>
    <x v="2"/>
    <n v="7.6036732189169107E-2"/>
    <n v="8.9661249152946904E-2"/>
    <n v="0.1896765425004687"/>
    <n v="0.64462547615741528"/>
    <n v="3.03174143366923E-2"/>
    <n v="0.10513313630321595"/>
    <n v="0.18328375747560124"/>
    <n v="0.68126569188449049"/>
    <n v="3.6973523619115871E-2"/>
    <n v="0.12693908330772946"/>
    <n v="0.21475875746575729"/>
    <n v="0.68126569188449049"/>
    <n v="3.4882754027848704E-2"/>
    <n v="0.11976096368739893"/>
    <n v="0.20261463281609637"/>
    <n v="0.64274164946865597"/>
    <n v="-1.0331869739704014"/>
    <n v="1.6936499185024366E-3"/>
    <n v="9.0599281505550247E-4"/>
    <n v="1.6739418101533867E-4"/>
    <n v="3.5488029932818464E-6"/>
    <n v="545.13756394855147"/>
    <n v="1871.5896098272012"/>
    <n v="3166.4027234064379"/>
    <n v="10044.58010281781"/>
  </r>
  <r>
    <x v="2"/>
    <n v="5.6021060660478302E-2"/>
    <n v="4.3234583717483038E-2"/>
    <n v="0.13535399163942136"/>
    <n v="0.76539036398261728"/>
    <n v="3.03174143366923E-2"/>
    <n v="0.10513313630321595"/>
    <n v="0.18328375747560124"/>
    <n v="0.68126569188449049"/>
    <n v="3.5844857933790268E-2"/>
    <n v="0.12306409998366109"/>
    <n v="0.20820296249550341"/>
    <n v="0.68126569188449049"/>
    <n v="3.4190789190202943E-2"/>
    <n v="0.11738528039908715"/>
    <n v="0.19859539163492948"/>
    <n v="0.6498285387757804"/>
    <n v="-0.83045383452083832"/>
    <n v="4.7656075246591825E-4"/>
    <n v="5.4983258183672543E-3"/>
    <n v="3.9994746733918547E-3"/>
    <n v="1.3354535445135521E-2"/>
    <n v="554.04874632734641"/>
    <n v="1902.1838624606557"/>
    <n v="3218.1628551952113"/>
    <n v="10530.224536016787"/>
  </r>
  <r>
    <x v="2"/>
    <n v="0"/>
    <n v="0.50880767058979837"/>
    <n v="0.23648032713677813"/>
    <n v="0.25471200227342344"/>
    <n v="3.03174143366923E-2"/>
    <n v="0.10513313630321595"/>
    <n v="0.18328375747560124"/>
    <n v="0.68126569188449049"/>
    <n v="9.101545927131198E-2"/>
    <n v="0.31247816912854454"/>
    <n v="0.52865848396381765"/>
    <n v="0.68126569188449049"/>
    <n v="5.6411587272476027E-2"/>
    <n v="0.19367467515592218"/>
    <n v="0.32766372267111982"/>
    <n v="0.42225001490048203"/>
    <n v="-1.3187051441416062"/>
    <n v="3.1822671786001793E-3"/>
    <n v="9.930880481112743E-2"/>
    <n v="8.3144116211722029E-3"/>
    <n v="2.8068985675024444E-2"/>
    <n v="152.85114452588289"/>
    <n v="524.7750895622321"/>
    <n v="887.82779303798623"/>
    <n v="1144.1159728738992"/>
  </r>
  <r>
    <x v="2"/>
    <n v="0"/>
    <n v="0.2131353150787697"/>
    <n v="0.25666963615903976"/>
    <n v="0.53019504876219059"/>
    <n v="3.03174143366923E-2"/>
    <n v="0.10513313630321595"/>
    <n v="0.18328375747560124"/>
    <n v="0.68126569188449049"/>
    <n v="3.1312295103372051E-2"/>
    <n v="0.10750271133552838"/>
    <n v="0.18187581089308416"/>
    <n v="0.68126569188449049"/>
    <n v="3.1251151936582663E-2"/>
    <n v="0.10729279199912076"/>
    <n v="0.18152066404090744"/>
    <n v="0.67993539202338915"/>
    <n v="-1.1182634628688417"/>
    <n v="9.7663449736337432E-4"/>
    <n v="1.120263969186602E-2"/>
    <n v="5.6473680104118283E-3"/>
    <n v="2.2422170399981574E-2"/>
    <n v="53.321965480274805"/>
    <n v="183.06725342057979"/>
    <n v="309.71781781315792"/>
    <n v="1160.1329632859874"/>
  </r>
  <r>
    <x v="2"/>
    <n v="0.10728147803136159"/>
    <n v="0.20911176663389056"/>
    <n v="0.25693042833238455"/>
    <n v="0.42667632700236335"/>
    <n v="3.03174143366923E-2"/>
    <n v="0.10513313630321595"/>
    <n v="0.18328375747560124"/>
    <n v="0.68126569188449049"/>
    <n v="4.0958230663063457E-2"/>
    <n v="0.1406195500281652"/>
    <n v="0.23790371769294"/>
    <n v="0.68126569188449049"/>
    <n v="3.7209480092396864E-2"/>
    <n v="0.12774917916787434"/>
    <n v="0.21612929816779716"/>
    <n v="0.61891204257193155"/>
    <n v="-1.3816724870153589"/>
    <n v="4.9100848951582786E-3"/>
    <n v="6.6198706391651383E-3"/>
    <n v="1.6647322227076029E-3"/>
    <n v="3.6954570340543925E-2"/>
    <n v="64.709890544284619"/>
    <n v="222.16476501547524"/>
    <n v="375.86397856467102"/>
    <n v="1076.331365875569"/>
  </r>
  <r>
    <x v="3"/>
    <n v="0.18599293114448617"/>
    <n v="0"/>
    <n v="0.12397461085849124"/>
    <n v="0.69003245799702251"/>
    <n v="5.3903527040731251E-2"/>
    <n v="0.16716491351134036"/>
    <n v="0.22532732922714432"/>
    <n v="0.55360423022078409"/>
    <n v="7.6993537188523101E-2"/>
    <n v="0.23639553654291923"/>
    <n v="0.30922826157078181"/>
    <n v="0.55360423022078409"/>
    <n v="6.5458362136293455E-2"/>
    <n v="0.20097874709328736"/>
    <n v="0.26289967012574122"/>
    <n v="0.47066322064467786"/>
    <n v="-1.1927251735363877"/>
    <n v="1.4528582325990773E-2"/>
    <n v="4.0392456783187564E-2"/>
    <n v="1.9300172092408922E-2"/>
    <n v="4.8122862296549322E-2"/>
    <n v="517.08440419392196"/>
    <n v="1587.6195539385981"/>
    <n v="2076.7601701780854"/>
    <n v="3717.9758716893944"/>
  </r>
  <r>
    <x v="3"/>
    <n v="6.2577816013669338E-2"/>
    <n v="0.1816037566763451"/>
    <n v="0.46414070808091668"/>
    <n v="0.29167771922906882"/>
    <n v="5.3903527040731251E-2"/>
    <n v="0.16716491351134036"/>
    <n v="0.22532732922714432"/>
    <n v="0.55360423022078409"/>
    <n v="8.8464002563202609E-2"/>
    <n v="0.27161364595390669"/>
    <n v="0.35529696027902513"/>
    <n v="0.55360423022078409"/>
    <n v="6.9712748426708146E-2"/>
    <n v="0.21404111526739605"/>
    <n v="0.27998651305665168"/>
    <n v="0.43625962324924411"/>
    <n v="-1.2794354178497134"/>
    <n v="5.0907260538631792E-5"/>
    <n v="1.0521822323644274E-3"/>
    <n v="3.3912767545035027E-2"/>
    <n v="2.0903926970099178E-2"/>
    <n v="291.71648142898158"/>
    <n v="895.66574889218225"/>
    <n v="1171.6175632112117"/>
    <n v="1825.5502064676245"/>
  </r>
  <r>
    <x v="3"/>
    <n v="0.1012214820828564"/>
    <n v="0.29171352068216083"/>
    <n v="0.29757972746510952"/>
    <n v="0.30948526976987323"/>
    <n v="5.3903527040731251E-2"/>
    <n v="0.16716491351134036"/>
    <n v="0.22532732922714432"/>
    <n v="0.55360423022078409"/>
    <n v="4.7690740951224941E-2"/>
    <n v="0.14642629377696276"/>
    <n v="0.19153977666021643"/>
    <n v="0.55360423022078409"/>
    <n v="5.0774746144606211E-2"/>
    <n v="0.15589520622094369"/>
    <n v="0.20392603139598026"/>
    <n v="0.58940401623846983"/>
    <n v="-1.4806049301324089"/>
    <n v="2.5448731668235437E-3"/>
    <n v="1.8446614543086066E-2"/>
    <n v="8.7710147874088384E-3"/>
    <n v="7.8354504624550458E-2"/>
    <n v="302.07572048049008"/>
    <n v="927.47202722644693"/>
    <n v="1213.2232563650473"/>
    <n v="3506.5589959280155"/>
  </r>
  <r>
    <x v="3"/>
    <n v="0"/>
    <n v="0.10713117766990547"/>
    <n v="0.21399967738210565"/>
    <n v="0.67886914494798889"/>
    <n v="5.3903527040731251E-2"/>
    <n v="0.16716491351134036"/>
    <n v="0.22532732922714432"/>
    <n v="0.55360423022078409"/>
    <n v="5.8905593949772517E-2"/>
    <n v="0.1808595889423758"/>
    <n v="0.23658186230983744"/>
    <n v="0.55360423022078409"/>
    <n v="5.7192602558400835E-2"/>
    <n v="0.17560014076213201"/>
    <n v="0.22970199460428486"/>
    <n v="0.53750526207518212"/>
    <n v="-0.9226005492230851"/>
    <n v="3.2709937874031976E-3"/>
    <n v="4.68799890692468E-3"/>
    <n v="2.4656276614594592E-4"/>
    <n v="1.9983747380876632E-2"/>
    <n v="648.8323463182644"/>
    <n v="1992.1291609027514"/>
    <n v="2605.8979211672845"/>
    <n v="6097.8305716116984"/>
  </r>
  <r>
    <x v="3"/>
    <n v="0"/>
    <n v="0.16851482827335598"/>
    <n v="0.52974250771695386"/>
    <n v="0.30174266400969013"/>
    <n v="5.3903527040731251E-2"/>
    <n v="0.16716491351134036"/>
    <n v="0.22532732922714432"/>
    <n v="0.55360423022078409"/>
    <n v="6.6776801232378544E-2"/>
    <n v="0.20502678968100546"/>
    <n v="0.26819490196670831"/>
    <n v="0.55360423022078409"/>
    <n v="6.1061297509423733E-2"/>
    <n v="0.18747830939891813"/>
    <n v="0.24523978982628178"/>
    <n v="0.50622060326537655"/>
    <n v="-1.2320936019185289"/>
    <n v="3.728482053534357E-3"/>
    <n v="3.5961361639955184E-4"/>
    <n v="8.0941796487179321E-2"/>
    <n v="4.1811227642252181E-2"/>
    <n v="156.27417871586817"/>
    <n v="479.81323724465119"/>
    <n v="627.64219410240298"/>
    <n v="1295.5703899370783"/>
  </r>
  <r>
    <x v="3"/>
    <n v="0.41460408820836231"/>
    <n v="0.14846434005521628"/>
    <n v="0.16148354182874688"/>
    <n v="0.27544802990767447"/>
    <n v="5.3903527040731251E-2"/>
    <n v="0.16716491351134036"/>
    <n v="0.22532732922714432"/>
    <n v="0.55360423022078409"/>
    <n v="0.20005923613825949"/>
    <n v="0.61424779525936746"/>
    <n v="0.80349561873920716"/>
    <n v="0.55360423022078409"/>
    <n v="9.2133463308042438E-2"/>
    <n v="0.282880099909329"/>
    <n v="0.37003457344064239"/>
    <n v="0.25495186334198622"/>
    <n v="-1.7130909658460083"/>
    <n v="0.10398730392360279"/>
    <n v="1.80675964971585E-2"/>
    <n v="4.349353278638584E-2"/>
    <n v="4.2009284388843716E-4"/>
    <n v="267.6421829020648"/>
    <n v="821.74971743060621"/>
    <n v="1074.9282337706597"/>
    <n v="740.61986589666947"/>
  </r>
  <r>
    <x v="3"/>
    <n v="0"/>
    <n v="0.20322625475155975"/>
    <n v="0.22278348805046616"/>
    <n v="0.57399025719797403"/>
    <n v="5.3903527040731251E-2"/>
    <n v="0.16716491351134036"/>
    <n v="0.22532732922714432"/>
    <n v="0.55360423022078409"/>
    <n v="5.3092058827054547E-2"/>
    <n v="0.16301011995147874"/>
    <n v="0.21323302778133715"/>
    <n v="0.55360423022078409"/>
    <n v="5.4013560592240412E-2"/>
    <n v="0.16583943410122312"/>
    <n v="0.21693404476650441"/>
    <n v="0.563212960540032"/>
    <n v="-1.035119361344587"/>
    <n v="2.9174647278516264E-3"/>
    <n v="1.3977743583404377E-3"/>
    <n v="3.4215986732285252E-5"/>
    <n v="1.1615012325328836E-4"/>
    <n v="882.26344020532008"/>
    <n v="2708.8395589471297"/>
    <n v="3543.4245499610074"/>
    <n v="9199.5824508865426"/>
  </r>
  <r>
    <x v="3"/>
    <n v="0.11335041572974951"/>
    <n v="0.37758719866129786"/>
    <n v="0.16101553103592534"/>
    <n v="0.34804685457302725"/>
    <n v="5.3903527040731251E-2"/>
    <n v="0.16716491351134036"/>
    <n v="0.22532732922714432"/>
    <n v="0.55360423022078409"/>
    <n v="5.7198547984759748E-2"/>
    <n v="0.17561839518068989"/>
    <n v="0.22972587315207471"/>
    <n v="0.55360423022078409"/>
    <n v="5.6289636602908123E-2"/>
    <n v="0.17282773765762172"/>
    <n v="0.22607542277928977"/>
    <n v="0.54480720296018037"/>
    <n v="-1.4397648923248829"/>
    <n v="3.2559325145621772E-3"/>
    <n v="4.1926436870515969E-2"/>
    <n v="4.2327895136582997E-3"/>
    <n v="3.8714634697433865E-2"/>
    <n v="430.57068830296487"/>
    <n v="1321.9939308906801"/>
    <n v="1729.2961239233434"/>
    <n v="4167.3392568830122"/>
  </r>
  <r>
    <x v="3"/>
    <n v="7.8975184848095389E-2"/>
    <n v="0.23762193154784542"/>
    <n v="0.2597276392163857"/>
    <n v="0.42367524438767346"/>
    <n v="5.3903527040731251E-2"/>
    <n v="0.16716491351134036"/>
    <n v="0.22532732922714432"/>
    <n v="0.55360423022078409"/>
    <n v="6.1519862590890803E-2"/>
    <n v="0.1888862553438852"/>
    <n v="0.24708151951083848"/>
    <n v="0.55360423022078409"/>
    <n v="5.8529482039924141E-2"/>
    <n v="0.17970480141116929"/>
    <n v="0.23507128835408186"/>
    <n v="0.52669442819482459"/>
    <n v="-1.2796969023627742"/>
    <n v="4.1802676332006167E-4"/>
    <n v="3.3543939632686777E-3"/>
    <n v="6.0793563784503101E-4"/>
    <n v="1.0612952232291591E-2"/>
    <n v="446.29783586118879"/>
    <n v="1370.28145762442"/>
    <n v="1792.460886531778"/>
    <n v="4016.1398199826126"/>
  </r>
  <r>
    <x v="3"/>
    <n v="8.2207340672552073E-2"/>
    <n v="0.30484526865010775"/>
    <n v="0.12594588598263579"/>
    <n v="0.48700150469470432"/>
    <n v="5.3903527040731251E-2"/>
    <n v="0.16716491351134036"/>
    <n v="0.22532732922714432"/>
    <n v="0.55360423022078409"/>
    <n v="8.2615501881105669E-2"/>
    <n v="0.25365682117092964"/>
    <n v="0.33180769397486631"/>
    <n v="0.55360423022078409"/>
    <n v="6.7624267127311261E-2"/>
    <n v="0.20762878930655718"/>
    <n v="0.27159856953414185"/>
    <n v="0.45314837403198976"/>
    <n v="-1.2503077239106954"/>
    <n v="2.1266603402590246E-4"/>
    <n v="9.4510438559549954E-3"/>
    <n v="2.1214704225755165E-2"/>
    <n v="1.1460344556668246E-3"/>
    <n v="713.23246914908054"/>
    <n v="2189.8587645283656"/>
    <n v="2864.5473968908987"/>
    <n v="4779.3513694316553"/>
  </r>
  <r>
    <x v="4"/>
    <n v="0"/>
    <n v="0.31314510359980585"/>
    <n v="0.20528026877187605"/>
    <n v="0.48157462762831815"/>
    <n v="7.3724263489366712E-2"/>
    <n v="0.10994847534852682"/>
    <n v="0.26213734369241803"/>
    <n v="0.55418991746968849"/>
    <n v="8.7303456082715808E-2"/>
    <n v="0.12890425714059769"/>
    <n v="0.29824839063430791"/>
    <n v="0.55418991746968849"/>
    <n v="8.1695392431518812E-2"/>
    <n v="0.1206239059220867"/>
    <n v="0.27908997430586885"/>
    <n v="0.51859072734052558"/>
    <n v="-1.2405305571468219"/>
    <n v="6.6741371445398611E-3"/>
    <n v="3.706441155526341E-2"/>
    <n v="5.4478726310147269E-3"/>
    <n v="1.3701916379040828E-3"/>
    <n v="511.62229682593244"/>
    <n v="755.41444827142323"/>
    <n v="1747.8177094889618"/>
    <n v="3247.7055454136816"/>
  </r>
  <r>
    <x v="4"/>
    <n v="0.14002597624026519"/>
    <n v="0"/>
    <n v="0.2381439525005892"/>
    <n v="0.62183007125914558"/>
    <n v="7.3724263489366712E-2"/>
    <n v="0.10994847534852682"/>
    <n v="0.26213734369241803"/>
    <n v="0.55418991746968849"/>
    <n v="9.1417178488405887E-2"/>
    <n v="0.13497820145599457"/>
    <n v="0.31230179862139745"/>
    <n v="0.55418991746968849"/>
    <n v="8.3647413186620279E-2"/>
    <n v="0.12350608031299491"/>
    <n v="0.28575851957104353"/>
    <n v="0.50708798692934132"/>
    <n v="-1.0679923886247928"/>
    <n v="3.1785423719938154E-3"/>
    <n v="1.525375187427995E-2"/>
    <n v="2.2671469973067943E-3"/>
    <n v="1.3165745916347912E-2"/>
    <n v="333.60763211567019"/>
    <n v="492.57435986910514"/>
    <n v="1139.6792732644101"/>
    <n v="2022.3987347508148"/>
  </r>
  <r>
    <x v="4"/>
    <n v="0.13818550039454477"/>
    <n v="0.12321311852938088"/>
    <n v="0"/>
    <n v="0.73860138107607431"/>
    <n v="7.3724263489366712E-2"/>
    <n v="0.10994847534852682"/>
    <n v="0.26213734369241803"/>
    <n v="0.55418991746968849"/>
    <n v="0.11140855554118897"/>
    <n v="0.16449563093513267"/>
    <n v="0.38059687306732903"/>
    <n v="0.55418991746968849"/>
    <n v="9.2020637517282414E-2"/>
    <n v="0.13586921357994089"/>
    <n v="0.31436335141955524"/>
    <n v="0.45774679748322145"/>
    <n v="-1.152788088517942"/>
    <n v="2.1311945644764364E-3"/>
    <n v="1.6017674192880951E-4"/>
    <n v="9.8824316715734786E-2"/>
    <n v="7.8879297125114781E-2"/>
    <n v="271.715777841906"/>
    <n v="401.19053778244205"/>
    <n v="928.24267317112015"/>
    <n v="1351.6210112045317"/>
  </r>
  <r>
    <x v="4"/>
    <n v="0"/>
    <n v="8.492918337668233E-2"/>
    <n v="0.36276386396280447"/>
    <n v="0.55230695266051322"/>
    <n v="7.3724263489366712E-2"/>
    <n v="0.10994847534852682"/>
    <n v="0.26213734369241803"/>
    <n v="0.55418991746968849"/>
    <n v="9.241419657877957E-2"/>
    <n v="0.13645030670889072"/>
    <n v="0.31570783836174299"/>
    <n v="0.55418991746968849"/>
    <n v="8.4107545387361371E-2"/>
    <n v="0.12418546921905152"/>
    <n v="0.28733043544365261"/>
    <n v="0.50437654994993453"/>
    <n v="-1.0075880812093736"/>
    <n v="7.0740791910870529E-3"/>
    <n v="1.5410559781377957E-3"/>
    <n v="5.6902021381539927E-3"/>
    <n v="2.2973235039982489E-3"/>
    <n v="563.31701383548375"/>
    <n v="831.74211493213511"/>
    <n v="1924.4185778186989"/>
    <n v="3378.1022934136827"/>
  </r>
  <r>
    <x v="4"/>
    <n v="0"/>
    <n v="0"/>
    <n v="0.19392747411886729"/>
    <n v="0.80607252588113265"/>
    <n v="7.3724263489366712E-2"/>
    <n v="0.10994847534852682"/>
    <n v="0.26213734369241803"/>
    <n v="0.55418991746968849"/>
    <n v="0.10688393172867136"/>
    <n v="0.15781498737801339"/>
    <n v="0.36513973275629141"/>
    <n v="0.55418991746968849"/>
    <n v="9.0271412782643126E-2"/>
    <n v="0.13328646914910183"/>
    <n v="0.30838760331778936"/>
    <n v="0.46805451475046572"/>
    <n v="-0.84008234748722632"/>
    <n v="8.1489279657743444E-3"/>
    <n v="1.7765282858234473E-2"/>
    <n v="1.3101121176233932E-2"/>
    <n v="0.11425617584873167"/>
    <n v="369.02231374242251"/>
    <n v="544.86442296399639"/>
    <n v="1260.6638513548576"/>
    <n v="1913.3694119387239"/>
  </r>
  <r>
    <x v="5"/>
    <n v="0"/>
    <n v="6.1183190441444733E-2"/>
    <n v="0.17722917046698286"/>
    <n v="0.76158763909157245"/>
    <n v="6.4133123320450666E-2"/>
    <n v="3.9613884163021564E-2"/>
    <n v="0.24592407091387156"/>
    <n v="0.65032892160265621"/>
    <n v="7.5158496026156249E-2"/>
    <n v="4.5962132737241826E-2"/>
    <n v="0.27690127164130429"/>
    <n v="0.65032892160265621"/>
    <n v="7.1692122950067855E-2"/>
    <n v="4.3842320502248067E-2"/>
    <n v="0.26413035200478019"/>
    <n v="0.62033520454290392"/>
    <n v="-0.7909312943068747"/>
    <n v="5.1397604930876464E-3"/>
    <n v="3.007057702481346E-4"/>
    <n v="7.5518153526652068E-3"/>
    <n v="1.995225026592589E-2"/>
    <n v="503.06075905570805"/>
    <n v="307.63980927145457"/>
    <n v="1853.3921148034622"/>
    <n v="4352.8673168693749"/>
  </r>
  <r>
    <x v="5"/>
    <n v="3.2992561244658776E-2"/>
    <n v="7.3337762140261956E-2"/>
    <n v="0.1467934207612627"/>
    <n v="0.74687625585381667"/>
    <n v="6.4133123320450666E-2"/>
    <n v="3.9613884163021564E-2"/>
    <n v="0.24592407091387156"/>
    <n v="0.65032892160265621"/>
    <n v="8.9566293210079778E-2"/>
    <n v="5.4773020682475478E-2"/>
    <n v="0.32998292671314089"/>
    <n v="0.65032892160265621"/>
    <n v="7.9639177213144396E-2"/>
    <n v="4.8702230987716928E-2"/>
    <n v="0.2934091368075325"/>
    <n v="0.57824945499160618"/>
    <n v="-0.89420598287207909"/>
    <n v="2.1759067813113776E-3"/>
    <n v="6.0690939516801657E-4"/>
    <n v="2.1496168191760416E-2"/>
    <n v="2.8434997969023594E-2"/>
    <n v="776.82601907371861"/>
    <n v="475.05714576810698"/>
    <n v="2862.0066113444504"/>
    <n v="5640.4302238137243"/>
  </r>
  <r>
    <x v="5"/>
    <n v="8.2421802579654105E-2"/>
    <n v="0"/>
    <n v="0.21780973343388399"/>
    <n v="0.69976846398646197"/>
    <n v="6.4133123320450666E-2"/>
    <n v="3.9613884163021564E-2"/>
    <n v="0.24592407091387156"/>
    <n v="0.65032892160265621"/>
    <n v="7.1224782526953204E-2"/>
    <n v="4.3556524967526357E-2"/>
    <n v="0.26240856186405148"/>
    <n v="0.65032892160265621"/>
    <n v="6.9317255463840557E-2"/>
    <n v="4.2390003327123213E-2"/>
    <n v="0.25538079125402924"/>
    <n v="0.63291194995500688"/>
    <n v="-0.83738990636085708"/>
    <n v="1.7172915511057716E-4"/>
    <n v="1.796912382073517E-3"/>
    <n v="1.4115843857246974E-3"/>
    <n v="4.4697934684381517E-3"/>
    <n v="497.27020676416328"/>
    <n v="304.09867756821632"/>
    <n v="1832.0583817218926"/>
    <n v="4540.4027339457271"/>
  </r>
  <r>
    <x v="6"/>
    <n v="5.9164080278141386E-2"/>
    <n v="0.14299376669214356"/>
    <n v="0.19256426745841773"/>
    <n v="0.60527788557129736"/>
    <n v="4.6443450376428795E-2"/>
    <n v="0.10597397324654689"/>
    <n v="0.19339820900389509"/>
    <n v="0.65418436737312913"/>
    <n v="5.2867848783655143E-2"/>
    <n v="0.1194327507340147"/>
    <n v="0.211518243287457"/>
    <n v="0.65418436737312913"/>
    <n v="5.0932259423914661E-2"/>
    <n v="0.11506009765952897"/>
    <n v="0.20377417065129599"/>
    <n v="0.63023347226526039"/>
    <n v="-1.0710981181819181"/>
    <n v="6.7762874576082012E-5"/>
    <n v="7.8028986562365108E-4"/>
    <n v="1.2566192959370226E-4"/>
    <n v="6.2278130723990451E-4"/>
    <n v="647.06023136702174"/>
    <n v="1461.7614504988837"/>
    <n v="2588.8143094303791"/>
    <n v="8006.6940087037156"/>
  </r>
  <r>
    <x v="6"/>
    <n v="0"/>
    <n v="0.10602257763171223"/>
    <n v="0.2746232371776835"/>
    <n v="0.61935418519060426"/>
    <n v="4.6443450376428795E-2"/>
    <n v="0.10597397324654689"/>
    <n v="0.19339820900389509"/>
    <n v="0.65418436737312913"/>
    <n v="6.6979988590363332E-2"/>
    <n v="0.151313217116434"/>
    <n v="0.26797930780243229"/>
    <n v="0.65418436737312913"/>
    <n v="5.8730838239619949E-2"/>
    <n v="0.13267771859937805"/>
    <n v="0.23497539652275121"/>
    <n v="0.57361604663825083"/>
    <n v="-0.95611161324471716"/>
    <n v="3.4493113603284047E-3"/>
    <n v="7.1049654000613651E-4"/>
    <n v="1.5719512685989018E-3"/>
    <n v="2.0919773182342784E-3"/>
    <n v="104.36352493503986"/>
    <n v="235.7656523967228"/>
    <n v="417.54658011299847"/>
    <n v="1019.3042425552389"/>
  </r>
  <r>
    <x v="6"/>
    <n v="4.7372953086195185E-2"/>
    <n v="0.13506587237438333"/>
    <n v="0.24147678514061233"/>
    <n v="0.57608438939880913"/>
    <n v="4.6443450376428795E-2"/>
    <n v="0.10597397324654689"/>
    <n v="0.19339820900389509"/>
    <n v="0.65418436737312913"/>
    <n v="5.0680407907095486E-2"/>
    <n v="0.11449114469241775"/>
    <n v="0.2027665414090912"/>
    <n v="0.65418436737312913"/>
    <n v="4.9583498868212228E-2"/>
    <n v="0.11201313836469792"/>
    <n v="0.19837793324195785"/>
    <n v="0.64002542952513186"/>
    <n v="-1.08567541725981"/>
    <n v="4.8865126543933385E-6"/>
    <n v="5.3142854532130636E-4"/>
    <n v="1.8575110349821526E-3"/>
    <n v="4.0884566124360141E-3"/>
    <n v="338.00922427963673"/>
    <n v="763.59020383799486"/>
    <n v="1352.3364195724293"/>
    <n v="4363.0341523099387"/>
  </r>
  <r>
    <x v="6"/>
    <n v="0"/>
    <n v="0.15244938583288831"/>
    <n v="0.59231926979657235"/>
    <n v="0.2552313443705394"/>
    <n v="4.6443450376428795E-2"/>
    <n v="0.10597397324654689"/>
    <n v="0.19339820900389509"/>
    <n v="0.65418436737312913"/>
    <n v="6.5426331773776783E-2"/>
    <n v="0.14780338057928044"/>
    <n v="0.26176330378341556"/>
    <n v="0.65418436737312913"/>
    <n v="5.7941588920621907E-2"/>
    <n v="0.13089474048788685"/>
    <n v="0.23181769986379616"/>
    <n v="0.579345970727695"/>
    <n v="-1.3151588489601367"/>
    <n v="3.3572277266463355E-3"/>
    <n v="4.646027359487929E-4"/>
    <n v="0.12996138192399631"/>
    <n v="0.10505029101863858"/>
    <n v="71.605374419882963"/>
    <n v="161.76233818974032"/>
    <n v="286.48494984567657"/>
    <n v="715.96733754470006"/>
  </r>
  <r>
    <x v="7"/>
    <n v="0"/>
    <n v="2.0332217430243542E-2"/>
    <n v="0.21977157470010497"/>
    <n v="0.75989620786965151"/>
    <n v="0"/>
    <n v="0"/>
    <n v="0"/>
    <n v="1"/>
    <n v="0"/>
    <n v="0"/>
    <n v="0"/>
    <n v="1"/>
    <n v="0"/>
    <n v="0"/>
    <n v="0"/>
    <n v="1"/>
    <m/>
    <n v="0"/>
    <n v="4.1339906563069928E-4"/>
    <n v="4.8299545046163822E-2"/>
    <n v="5.7649830995373595E-2"/>
    <n v="0"/>
    <n v="0"/>
    <n v="0"/>
    <n v="5326.03"/>
  </r>
  <r>
    <x v="8"/>
    <n v="0"/>
    <n v="0.13547815860260271"/>
    <n v="0.53493829668991455"/>
    <n v="0.32958354470748291"/>
    <n v="2.3381821468511945E-2"/>
    <n v="8.3046105323082611E-2"/>
    <n v="0.32367314149425119"/>
    <n v="0.56989893171415429"/>
    <n v="2.7259764165522331E-2"/>
    <n v="9.5856171472002719E-2"/>
    <n v="0.36255895619065576"/>
    <n v="0.56989893171415429"/>
    <n v="2.5824592802086519E-2"/>
    <n v="9.0809538219055963E-2"/>
    <n v="0.34347096157989832"/>
    <n v="0.53989490739895918"/>
    <n v="-1.0998230964717697"/>
    <n v="6.6690959339357888E-4"/>
    <n v="1.9952856469694076E-3"/>
    <n v="3.6659740414131253E-2"/>
    <n v="4.4230869277145674E-2"/>
    <n v="191.91623614649001"/>
    <n v="674.85380756106088"/>
    <n v="2552.5147551098612"/>
    <n v="4012.2452011825867"/>
  </r>
  <r>
    <x v="8"/>
    <n v="0"/>
    <n v="0.22011143274561931"/>
    <n v="0.49838023248427865"/>
    <n v="0.28150833477010184"/>
    <n v="2.3381821468511945E-2"/>
    <n v="8.3046105323082611E-2"/>
    <n v="0.32367314149425119"/>
    <n v="0.56989893171415429"/>
    <n v="4.3682820958032061E-2"/>
    <n v="0.15360617027750728"/>
    <n v="0.58098807729373236"/>
    <n v="0.56989893171415429"/>
    <n v="3.2401423070982358E-2"/>
    <n v="0.11393628891908195"/>
    <n v="0.430943791603492"/>
    <n v="0.42271849640644371"/>
    <n v="-1.1400252727139555"/>
    <n v="1.0498522170247879E-3"/>
    <n v="1.1273161166585896E-2"/>
    <n v="4.5476735586678328E-3"/>
    <n v="1.9940309749361798E-2"/>
    <n v="71.413384476906543"/>
    <n v="251.11785950343503"/>
    <n v="949.80873556992867"/>
    <n v="931.68002044973025"/>
  </r>
  <r>
    <x v="8"/>
    <n v="5.1336922154181071E-2"/>
    <n v="0.10650208442861481"/>
    <n v="0.28015016771690271"/>
    <n v="0.56201082570030136"/>
    <n v="2.3381821468511945E-2"/>
    <n v="8.3046105323082611E-2"/>
    <n v="0.32367314149425119"/>
    <n v="0.56989893171415429"/>
    <n v="3.3371357084652845E-2"/>
    <n v="0.11734696263461315"/>
    <n v="0.4438440596114947"/>
    <n v="0.56989893171415429"/>
    <n v="2.8658193078744256E-2"/>
    <n v="0.10077360365825577"/>
    <n v="0.38115827069704594"/>
    <n v="0.48940993256595411"/>
    <n v="-1.0985781008401394"/>
    <n v="5.1432475247706311E-4"/>
    <n v="3.2815491936373239E-5"/>
    <n v="1.0202636867647221E-2"/>
    <n v="5.2708896839049101E-3"/>
    <n v="77.405206341826656"/>
    <n v="272.18748800887568"/>
    <n v="1029.5008659873072"/>
    <n v="1321.8864396619908"/>
  </r>
  <r>
    <x v="8"/>
    <n v="5.2696686219850762E-2"/>
    <n v="0.12975029310774014"/>
    <n v="0.25164320854639466"/>
    <n v="0.56590981212601443"/>
    <n v="2.3381821468511945E-2"/>
    <n v="8.3046105323082611E-2"/>
    <n v="0.32367314149425119"/>
    <n v="0.56989893171415429"/>
    <n v="3.0981243900991769E-2"/>
    <n v="0.10894237418038577"/>
    <n v="0.41205519541648855"/>
    <n v="0.56989893171415429"/>
    <n v="2.7615525874556606E-2"/>
    <n v="9.7107171120322994E-2"/>
    <n v="0.36729064033498182"/>
    <n v="0.50798666267013859"/>
    <n v="-1.1270552434055046"/>
    <n v="6.2906460426635606E-4"/>
    <n v="1.0655734130853966E-3"/>
    <n v="1.337432847929592E-2"/>
    <n v="3.35509124288773E-3"/>
    <n v="145.32863800166535"/>
    <n v="511.03328552267817"/>
    <n v="1932.8927051076653"/>
    <n v="2673.3153713679912"/>
  </r>
  <r>
    <x v="8"/>
    <n v="1.8197471304795178E-2"/>
    <n v="0"/>
    <n v="0.19861045127524035"/>
    <n v="0.78319207741996455"/>
    <n v="2.3381821468511945E-2"/>
    <n v="8.3046105323082611E-2"/>
    <n v="0.32367314149425119"/>
    <n v="0.56989893171415429"/>
    <n v="4.2479942818956271E-2"/>
    <n v="0.14937637237980553"/>
    <n v="0.56498961744353793"/>
    <n v="0.56989893171415429"/>
    <n v="3.2018170154788146E-2"/>
    <n v="0.11258861925368105"/>
    <n v="0.42584647027640066"/>
    <n v="0.42954674031513007"/>
    <n v="-0.89399143796813252"/>
    <n v="1.9101171670219693E-4"/>
    <n v="1.2676197185450358E-2"/>
    <n v="5.1636208331495688E-2"/>
    <n v="0.12506502445599202"/>
    <n v="121.98506592762271"/>
    <n v="428.94800283602183"/>
    <n v="1622.4196917119505"/>
    <n v="1636.5172395244047"/>
  </r>
  <r>
    <x v="8"/>
    <n v="0"/>
    <n v="0"/>
    <n v="0.11273653013146896"/>
    <n v="0.887263469868531"/>
    <n v="2.3381821468511945E-2"/>
    <n v="8.3046105323082611E-2"/>
    <n v="0.32367314149425119"/>
    <n v="0.56989893171415429"/>
    <n v="3.2801772666988735E-2"/>
    <n v="0.11534407730971198"/>
    <n v="0.43626850133898593"/>
    <n v="0.56989893171415429"/>
    <n v="2.8416698611394869E-2"/>
    <n v="9.9924413073508855E-2"/>
    <n v="0.377946358023247"/>
    <n v="0.49371253029184919"/>
    <n v="-0.73592518413416896"/>
    <n v="8.0750875997085108E-4"/>
    <n v="9.9848883280852282E-3"/>
    <n v="7.0336252810386538E-2"/>
    <n v="0.15488234204168905"/>
    <n v="59.829653924375215"/>
    <n v="210.38485626148849"/>
    <n v="795.74338003646517"/>
    <n v="1039.482109777671"/>
  </r>
  <r>
    <x v="9"/>
    <n v="0"/>
    <n v="0"/>
    <n v="1"/>
    <n v="0"/>
    <n v="3.3514262874080526E-2"/>
    <n v="3.5511246709644777E-2"/>
    <n v="0.19591971844456521"/>
    <n v="0.73505477197170943"/>
    <n v="8.2669739882543211E-2"/>
    <n v="8.6724114483449299E-2"/>
    <n v="0.46432628368519702"/>
    <n v="0.73505477197170943"/>
    <n v="6.0396884306682816E-2"/>
    <n v="6.3358930565141969E-2"/>
    <n v="0.33922764092558438"/>
    <n v="0.53701654420259082"/>
    <n v="-1.0810838898066186"/>
    <n v="3.6477836339548291E-3"/>
    <n v="4.0143540823584815E-3"/>
    <n v="0.43662011051676852"/>
    <n v="0.28838676874729319"/>
    <n v="17.994647710333076"/>
    <n v="18.877159772578398"/>
    <n v="101.06948333736861"/>
    <n v="159.9987091797199"/>
  </r>
  <r>
    <x v="9"/>
    <n v="0.13820481142722868"/>
    <n v="0.12709302780972184"/>
    <n v="0.19521278300157008"/>
    <n v="0.53948937776147943"/>
    <n v="3.3514262874080526E-2"/>
    <n v="3.5511246709644777E-2"/>
    <n v="0.19591971844456521"/>
    <n v="0.73505477197170943"/>
    <n v="4.060321649978027E-2"/>
    <n v="4.2594521297952999E-2"/>
    <n v="0.22805370683148274"/>
    <n v="0.73505477197170943"/>
    <n v="3.8806246064068697E-2"/>
    <n v="4.0709421985780953E-2"/>
    <n v="0.21796076828478345"/>
    <n v="0.70252356366536695"/>
    <n v="-1.3437897869286124"/>
    <n v="9.8800747962543879E-3"/>
    <n v="7.462127355145994E-3"/>
    <n v="5.1747083444529196E-4"/>
    <n v="2.6580145773343354E-2"/>
    <n v="217.99253501506334"/>
    <n v="228.68354962824506"/>
    <n v="1224.3858974090397"/>
    <n v="3946.3980179476521"/>
  </r>
  <r>
    <x v="9"/>
    <n v="0"/>
    <n v="7.7715233368182743E-2"/>
    <n v="0.20009804109917584"/>
    <n v="0.7221867255326414"/>
    <n v="3.3514262874080526E-2"/>
    <n v="3.5511246709644777E-2"/>
    <n v="0.19591971844456521"/>
    <n v="0.73505477197170943"/>
    <n v="3.3228266291562426E-2"/>
    <n v="3.485788117938067E-2"/>
    <n v="0.18663125615714279"/>
    <n v="0.73505477197170943"/>
    <n v="3.3571631038654244E-2"/>
    <n v="3.5218085574346469E-2"/>
    <n v="0.18855981281151443"/>
    <n v="0.74265047057548483"/>
    <n v="-0.80875398915102725"/>
    <n v="1.127054410595533E-3"/>
    <n v="1.8060075706111632E-3"/>
    <n v="1.3313071201818987E-4"/>
    <n v="4.1876486117849903E-4"/>
    <n v="541.71485988651841"/>
    <n v="568.28219845535637"/>
    <n v="3042.6181099097498"/>
    <n v="11983.474831748375"/>
  </r>
  <r>
    <x v="9"/>
    <n v="0"/>
    <n v="6.7172356768283398E-2"/>
    <n v="0.18381530561176754"/>
    <n v="0.74901233761994912"/>
    <n v="3.3514262874080526E-2"/>
    <n v="3.5511246709644777E-2"/>
    <n v="0.19591971844456521"/>
    <n v="0.73505477197170943"/>
    <n v="4.5271166568819556E-2"/>
    <n v="4.7491401786092423E-2"/>
    <n v="0.25427190844992953"/>
    <n v="0.73505477197170943"/>
    <n v="4.1836813941183472E-2"/>
    <n v="4.3888618096693879E-2"/>
    <n v="0.2349823812937967"/>
    <n v="0.67929218666832591"/>
    <n v="-0.76584308243910937"/>
    <n v="1.7503190007492036E-3"/>
    <n v="5.4213248652687322E-4"/>
    <n v="2.6180696338505001E-3"/>
    <n v="4.8608994487171261E-3"/>
    <n v="480.67361457374221"/>
    <n v="504.24730546744013"/>
    <n v="2699.7713242797536"/>
    <n v="7804.5577556790631"/>
  </r>
  <r>
    <x v="9"/>
    <n v="0"/>
    <n v="0"/>
    <n v="0.19443724402509205"/>
    <n v="0.80556275597490801"/>
    <n v="3.3514262874080526E-2"/>
    <n v="3.5511246709644777E-2"/>
    <n v="0.19591971844456521"/>
    <n v="0.73505477197170943"/>
    <n v="3.7840549377604983E-2"/>
    <n v="3.9696364606960625E-2"/>
    <n v="0.21253679629418701"/>
    <n v="0.73505477197170943"/>
    <n v="3.6912982160571442E-2"/>
    <n v="3.8723306682314877E-2"/>
    <n v="0.20732698386021378"/>
    <n v="0.71703672729689993"/>
    <n v="-0.5738917590228092"/>
    <n v="1.3625682519866655E-3"/>
    <n v="1.4994944804126121E-3"/>
    <n v="1.6614539301712403E-4"/>
    <n v="7.8368577534995085E-3"/>
    <n v="113.92232206324199"/>
    <n v="119.50941801522745"/>
    <n v="639.86083066874619"/>
    <n v="2212.9474292527843"/>
  </r>
  <r>
    <x v="9"/>
    <n v="0"/>
    <n v="0"/>
    <n v="0.57985293878942334"/>
    <n v="0.42014706121057671"/>
    <n v="3.3514262874080526E-2"/>
    <n v="3.5511246709644777E-2"/>
    <n v="0.19591971844456521"/>
    <n v="0.73505477197170943"/>
    <n v="4.0593419940486035E-2"/>
    <n v="4.2584244285699374E-2"/>
    <n v="0.22799868307095733"/>
    <n v="0.73505477197170943"/>
    <n v="3.8799667867702427E-2"/>
    <n v="4.0702521174727557E-2"/>
    <n v="0.2179238209147247"/>
    <n v="0.70257399004284526"/>
    <n v="-1.0317834034553028"/>
    <n v="1.5054142266440202E-3"/>
    <n v="1.6566952299791452E-3"/>
    <n v="0.13099268636555747"/>
    <n v="7.9764970129627286E-2"/>
    <n v="143.4198682995326"/>
    <n v="150.45361332068643"/>
    <n v="805.53797010560675"/>
    <n v="2597.0085482741742"/>
  </r>
  <r>
    <x v="9"/>
    <n v="0"/>
    <n v="8.1681254118280186E-2"/>
    <n v="0.44543742226911681"/>
    <n v="0.47288132361260304"/>
    <n v="3.3514262874080526E-2"/>
    <n v="3.5511246709644777E-2"/>
    <n v="0.19591971844456521"/>
    <n v="0.73505477197170943"/>
    <n v="4.1992544051744622E-2"/>
    <n v="4.4051985683866826E-2"/>
    <n v="0.23585706148025284"/>
    <n v="0.73505477197170943"/>
    <n v="3.9729685646721795E-2"/>
    <n v="4.1678149844346125E-2"/>
    <n v="0.22314739727660474"/>
    <n v="0.69544476723232729"/>
    <n v="-1.0994388780384472"/>
    <n v="1.5784479215873318E-3"/>
    <n v="1.6002483515512415E-3"/>
    <n v="4.9412855211171641E-2"/>
    <n v="4.9534486435870169E-2"/>
    <n v="187.51656761225397"/>
    <n v="196.71294841684326"/>
    <n v="1053.2133171400917"/>
    <n v="3282.3671668308102"/>
  </r>
  <r>
    <x v="9"/>
    <n v="9.6359961246735695E-2"/>
    <n v="0"/>
    <n v="0.11424456229952257"/>
    <n v="0.78939547645374175"/>
    <n v="3.3514262874080526E-2"/>
    <n v="3.5511246709644777E-2"/>
    <n v="0.19591971844456521"/>
    <n v="0.73505477197170943"/>
    <n v="3.7369946474290781E-2"/>
    <n v="3.9202681910955411E-2"/>
    <n v="0.20989358854371137"/>
    <n v="0.73505477197170943"/>
    <n v="3.6582651634507579E-2"/>
    <n v="3.837677574608063E-2"/>
    <n v="0.20547163575130564"/>
    <n v="0.71956893686810619"/>
    <n v="-0.75935458040669279"/>
    <n v="3.5733267444761799E-3"/>
    <n v="1.4727769166649625E-3"/>
    <n v="8.3223789305770235E-3"/>
    <n v="4.8757456305043301E-3"/>
    <n v="240.52837371127293"/>
    <n v="252.32461415617792"/>
    <n v="1350.9616220503322"/>
    <n v="4731.1153900822173"/>
  </r>
  <r>
    <x v="9"/>
    <n v="0.23343050133158044"/>
    <n v="6.9115218310587423E-2"/>
    <n v="0.2320728114930595"/>
    <n v="0.46538146886477261"/>
    <n v="3.3514262874080526E-2"/>
    <n v="3.5511246709644777E-2"/>
    <n v="0.19591971844456521"/>
    <n v="0.73505477197170943"/>
    <n v="4.5521766900037827E-2"/>
    <n v="4.7754292317078027E-2"/>
    <n v="0.25567944064550896"/>
    <n v="0.73505477197170943"/>
    <n v="4.1993851979840617E-2"/>
    <n v="4.4053357756720736E-2"/>
    <n v="0.23586440764334712"/>
    <n v="0.67808838262009141"/>
    <n v="-1.4718500653176771"/>
    <n v="3.6647990715020985E-2"/>
    <n v="6.2809685442145901E-4"/>
    <n v="1.437620136687593E-5"/>
    <n v="4.5244231159312635E-2"/>
    <n v="410.13673480779158"/>
    <n v="430.25108333321117"/>
    <n v="2303.5909650454378"/>
    <n v="6622.6112168135587"/>
  </r>
  <r>
    <x v="9"/>
    <n v="0"/>
    <n v="0"/>
    <n v="0.24121691939952383"/>
    <n v="0.75878308060047617"/>
    <n v="3.3514262874080526E-2"/>
    <n v="3.5511246709644777E-2"/>
    <n v="0.19591971844456521"/>
    <n v="0.73505477197170943"/>
    <n v="5.5838936045197088E-2"/>
    <n v="5.857744670659415E-2"/>
    <n v="0.31362728001369561"/>
    <n v="0.73505477197170943"/>
    <n v="4.8008779289445074E-2"/>
    <n v="5.0363275331747663E-2"/>
    <n v="0.26964809739818812"/>
    <n v="0.63197984798061924"/>
    <n v="-0.66435180804755856"/>
    <n v="2.3048428888626502E-3"/>
    <n v="2.5364595021414226E-3"/>
    <n v="8.0833188239173251E-4"/>
    <n v="1.607905980284555E-2"/>
    <n v="303.07894356647387"/>
    <n v="317.94285353656966"/>
    <n v="1702.2857423937876"/>
    <n v="3989.6824605031693"/>
  </r>
  <r>
    <x v="9"/>
    <n v="0"/>
    <n v="0"/>
    <n v="0.21428365937859606"/>
    <n v="0.78571634062140394"/>
    <n v="3.3514262874080526E-2"/>
    <n v="3.5511246709644777E-2"/>
    <n v="0.19591971844456521"/>
    <n v="0.73505477197170943"/>
    <n v="5.7617050705112249E-2"/>
    <n v="6.0442765498576259E-2"/>
    <n v="0.32361431242939714"/>
    <n v="0.73505477197170943"/>
    <n v="4.8963742350085243E-2"/>
    <n v="5.136507267520235E-2"/>
    <n v="0.27501178246159452"/>
    <n v="0.62465940251311802"/>
    <n v="-0.64634546289761463"/>
    <n v="2.397448064925531E-3"/>
    <n v="2.6383706909288191E-3"/>
    <n v="3.6879049331838107E-3"/>
    <n v="2.5939337312816241E-2"/>
    <n v="68.079187363558532"/>
    <n v="71.417997047601347"/>
    <n v="382.37638233460103"/>
    <n v="868.52643325423935"/>
  </r>
  <r>
    <x v="9"/>
    <n v="0"/>
    <n v="0"/>
    <n v="0.35300931854449458"/>
    <n v="0.64699068145550542"/>
    <n v="3.3514262874080526E-2"/>
    <n v="3.5511246709644777E-2"/>
    <n v="0.19591971844456521"/>
    <n v="0.73505477197170943"/>
    <n v="4.7403832627262325E-2"/>
    <n v="4.9728660251767275E-2"/>
    <n v="0.26625032892960243"/>
    <n v="0.73505477197170943"/>
    <n v="4.3155690314748862E-2"/>
    <n v="4.5272176164895261E-2"/>
    <n v="0.2423900369371785"/>
    <n v="0.6691820965831774"/>
    <n v="-0.7601828732278596"/>
    <n v="1.8624136065425088E-3"/>
    <n v="2.0495699347053108E-3"/>
    <n v="1.2236625463318695E-2"/>
    <n v="4.9245890536866858E-4"/>
    <n v="109.52698423431687"/>
    <n v="114.89851949769591"/>
    <n v="615.1737942447121"/>
    <n v="1698.3507020232751"/>
  </r>
  <r>
    <x v="10"/>
    <n v="2.9268475726876589E-2"/>
    <n v="3.2391656977161482E-2"/>
    <n v="4.622492092885272E-2"/>
    <n v="0.8921149463671092"/>
    <n v="2.5690096786737723E-2"/>
    <n v="6.7734851894402023E-2"/>
    <n v="0.19915266041239793"/>
    <n v="0.70742239090646231"/>
    <n v="7.9396563780669005E-3"/>
    <n v="2.0725509092329803E-2"/>
    <n v="5.9135775919673131E-2"/>
    <n v="0.70742239090646231"/>
    <n v="9.9841843864639894E-3"/>
    <n v="2.6062501250405257E-2"/>
    <n v="7.4363733454467978E-2"/>
    <n v="0.8895895809086628"/>
    <n v="-0.4774751276030022"/>
    <n v="3.7188389250191237E-4"/>
    <n v="4.0058212213531106E-5"/>
    <n v="7.9179277035172223E-4"/>
    <n v="6.3774706987141637E-6"/>
    <n v="792.9021900822346"/>
    <n v="2069.7749080519588"/>
    <n v="5905.6568705480067"/>
    <n v="70647.486031317792"/>
  </r>
  <r>
    <x v="10"/>
    <n v="5.9899176663156549E-2"/>
    <n v="2.6969945617171701E-2"/>
    <n v="0.33964023667434029"/>
    <n v="0.57349064104533143"/>
    <n v="2.5690096786737723E-2"/>
    <n v="6.7734851894402023E-2"/>
    <n v="0.19915266041239793"/>
    <n v="0.70742239090646231"/>
    <n v="3.8668760581698922E-2"/>
    <n v="0.10094010507042273"/>
    <n v="0.2880108473167437"/>
    <n v="0.70742239090646231"/>
    <n v="3.4068128794230414E-2"/>
    <n v="8.8930714310761744E-2"/>
    <n v="0.25374463760718663"/>
    <n v="0.62325651928782111"/>
    <n v="-1.0046238265924166"/>
    <n v="6.6724303400675345E-4"/>
    <n v="3.8391368571005684E-3"/>
    <n v="7.3780539391052084E-3"/>
    <n v="2.4766426372463076E-3"/>
    <n v="401.49187579614158"/>
    <n v="1048.0458002308978"/>
    <n v="2990.3729418615662"/>
    <n v="7345.0593821113926"/>
  </r>
  <r>
    <x v="10"/>
    <n v="6.056829541021358E-2"/>
    <n v="0.13169000473124962"/>
    <n v="0.20855561708419848"/>
    <n v="0.59918608277433838"/>
    <n v="2.5690096786737723E-2"/>
    <n v="6.7734851894402023E-2"/>
    <n v="0.19915266041239793"/>
    <n v="0.70742239090646231"/>
    <n v="3.587282578709295E-2"/>
    <n v="9.3641656718521135E-2"/>
    <n v="0.26718629703058988"/>
    <n v="0.70742239090646231"/>
    <n v="3.2489876806688862E-2"/>
    <n v="8.4810879098731556E-2"/>
    <n v="0.24198957524228867"/>
    <n v="0.64070966885229097"/>
    <n v="-1.0951362752917309"/>
    <n v="7.8839759127476291E-4"/>
    <n v="2.1976524200694116E-3"/>
    <n v="1.1178295581169258E-3"/>
    <n v="1.7242082007731382E-3"/>
    <n v="273.99655317508109"/>
    <n v="715.2347385945418"/>
    <n v="2040.7682649950405"/>
    <n v="5403.2904432353362"/>
  </r>
  <r>
    <x v="10"/>
    <n v="3.1119496140103179E-2"/>
    <n v="4.1879786650244701E-2"/>
    <n v="0.17270161664527198"/>
    <n v="0.75429910056438021"/>
    <n v="2.5690096786737723E-2"/>
    <n v="6.7734851894402023E-2"/>
    <n v="0.19915266041239793"/>
    <n v="0.70742239090646231"/>
    <n v="3.4087628977090861E-2"/>
    <n v="8.8981617170776295E-2"/>
    <n v="0.2538898779537605"/>
    <n v="0.70742239090646231"/>
    <n v="3.1435088578429478E-2"/>
    <n v="8.2057482481257951E-2"/>
    <n v="0.23413335107604297"/>
    <n v="0.6523740778642696"/>
    <n v="-0.78531019084709519"/>
    <n v="9.9598587128738726E-8"/>
    <n v="1.6142472422894195E-3"/>
    <n v="3.7738579951727739E-3"/>
    <n v="1.0388710252418063E-2"/>
    <n v="586.00317640162302"/>
    <n v="1529.6901505960413"/>
    <n v="4364.6413494207591"/>
    <n v="12161.355323581574"/>
  </r>
  <r>
    <x v="10"/>
    <n v="2.0319492519588107E-2"/>
    <n v="9.8783989097833286E-2"/>
    <n v="0.25719368518476371"/>
    <n v="0.62370283319781483"/>
    <n v="2.5690096786737723E-2"/>
    <n v="6.7734851894402023E-2"/>
    <n v="0.19915266041239793"/>
    <n v="0.70742239090646231"/>
    <n v="2.1888914917353897E-2"/>
    <n v="5.7138355054517559E-2"/>
    <n v="0.16303198854464623"/>
    <n v="0.70742239090646231"/>
    <n v="2.3053541825327799E-2"/>
    <n v="6.017847221085499E-2"/>
    <n v="0.171706308008927"/>
    <n v="0.7450616779548902"/>
    <n v="-0.99094564661478057"/>
    <n v="7.4750256062156964E-6"/>
    <n v="1.4903859341107663E-3"/>
    <n v="7.3080916564037673E-3"/>
    <n v="1.472796920077192E-2"/>
    <n v="668.54671901363167"/>
    <n v="1745.1600477120201"/>
    <n v="4979.4382886188014"/>
    <n v="21606.59494465555"/>
  </r>
  <r>
    <x v="10"/>
    <n v="0"/>
    <n v="2.9955552986444728E-2"/>
    <n v="0.15767380139460829"/>
    <n v="0.81237064561894701"/>
    <n v="2.5690096786737723E-2"/>
    <n v="6.7734851894402023E-2"/>
    <n v="0.19915266041239793"/>
    <n v="0.70742239090646231"/>
    <n v="2.9478353850504936E-2"/>
    <n v="7.6949664023659714E-2"/>
    <n v="0.21955929133153781"/>
    <n v="0.70742239090646231"/>
    <n v="2.8525331093084767E-2"/>
    <n v="7.446191381337694E-2"/>
    <n v="0.21246103196796701"/>
    <n v="0.68455172312557133"/>
    <n v="-0.62992599472706745"/>
    <n v="8.1369451397010856E-4"/>
    <n v="1.9808161540570859E-3"/>
    <n v="3.0016406338983716E-3"/>
    <n v="1.6337676947367579E-2"/>
    <n v="453.99718903847804"/>
    <n v="1185.1045462499058"/>
    <n v="3381.4405511687364"/>
    <n v="10895.037713542881"/>
  </r>
  <r>
    <x v="10"/>
    <n v="1.7504846051966051E-2"/>
    <n v="7.0052129777710206E-3"/>
    <n v="0.3537626706351179"/>
    <n v="0.62172727033514508"/>
    <n v="2.5690096786737723E-2"/>
    <n v="6.7734851894402023E-2"/>
    <n v="0.19915266041239793"/>
    <n v="0.70742239090646231"/>
    <n v="4.6277202154193557E-2"/>
    <n v="0.12080101812263101"/>
    <n v="0.34467968466994348"/>
    <n v="0.70742239090646231"/>
    <n v="3.7957636218035294E-2"/>
    <n v="9.9083801250322623E-2"/>
    <n v="0.28271428421398748"/>
    <n v="0.58024427831765468"/>
    <n v="-0.85878277390110502"/>
    <n v="4.1831662557725873E-4"/>
    <n v="8.4784664182660785E-3"/>
    <n v="5.0478732130462703E-3"/>
    <n v="1.7208386267231718E-3"/>
    <n v="649.13441366454151"/>
    <n v="1694.4865812724547"/>
    <n v="4834.8524671997175"/>
    <n v="9923.0765378632877"/>
  </r>
  <r>
    <x v="10"/>
    <n v="6.242614491028952E-2"/>
    <n v="0.23691183544321393"/>
    <n v="0.3499904075271717"/>
    <n v="0.35067161211932474"/>
    <n v="2.5690096786737723E-2"/>
    <n v="6.7734851894402023E-2"/>
    <n v="0.19915266041239793"/>
    <n v="0.70742239090646231"/>
    <n v="3.3405972754636339E-2"/>
    <n v="8.7202236355839305E-2"/>
    <n v="0.24881279807701953"/>
    <n v="0.70742239090646231"/>
    <n v="3.102212709272846E-2"/>
    <n v="8.0979496656793049E-2"/>
    <n v="0.23105755072411183"/>
    <n v="0.65694082552636657"/>
    <n v="-1.4724069098809687"/>
    <n v="9.8621233508569247E-4"/>
    <n v="2.4314894279403136E-2"/>
    <n v="1.4145024427337146E-2"/>
    <n v="9.3800831080968136E-2"/>
    <n v="223.14650327578883"/>
    <n v="582.49685658184444"/>
    <n v="1662.0293104156381"/>
    <n v="4725.4673297267291"/>
  </r>
  <r>
    <x v="10"/>
    <n v="0.10006595684537831"/>
    <n v="6.4404681213646481E-2"/>
    <n v="0.22124317002175259"/>
    <n v="0.61428619191922262"/>
    <n v="2.5690096786737723E-2"/>
    <n v="6.7734851894402023E-2"/>
    <n v="0.19915266041239793"/>
    <n v="0.70742239090646231"/>
    <n v="3.3549248609487416E-2"/>
    <n v="8.757624058108894E-2"/>
    <n v="0.24987993857324786"/>
    <n v="0.70742239090646231"/>
    <n v="3.1109405774467143E-2"/>
    <n v="8.1207327059748355E-2"/>
    <n v="0.23170761570426904"/>
    <n v="0.65597565146151549"/>
    <n v="-1.0914791452058952"/>
    <n v="4.7550059355951808E-3"/>
    <n v="2.8232890742952457E-4"/>
    <n v="1.0950462344233714E-4"/>
    <n v="1.7380110369284733E-3"/>
    <n v="307.05263484051039"/>
    <n v="801.52362673915161"/>
    <n v="2286.9750206865488"/>
    <n v="6474.5387177337898"/>
  </r>
  <r>
    <x v="10"/>
    <n v="3.0105981665469121E-2"/>
    <n v="4.3687583857877493E-2"/>
    <n v="0.12185038610071589"/>
    <n v="0.80435604837593755"/>
    <n v="2.5690096786737723E-2"/>
    <n v="6.7734851894402023E-2"/>
    <n v="0.19915266041239793"/>
    <n v="0.70742239090646231"/>
    <n v="2.1012461879082615E-2"/>
    <n v="5.4850480800428716E-2"/>
    <n v="0.15650403216878775"/>
    <n v="0.70742239090646231"/>
    <n v="2.2358692963297299E-2"/>
    <n v="5.8364653611905189E-2"/>
    <n v="0.16653096733340519"/>
    <n v="0.75274568609139236"/>
    <n v="-0.68542272058611342"/>
    <n v="6.0020482234799156E-5"/>
    <n v="2.154163765645946E-4"/>
    <n v="1.9963543392909483E-3"/>
    <n v="2.663629495142004E-3"/>
    <n v="654.40026249688549"/>
    <n v="1708.2324403697164"/>
    <n v="4874.0733152752837"/>
    <n v="22031.563981858118"/>
  </r>
  <r>
    <x v="10"/>
    <n v="7.261324231128222E-3"/>
    <n v="2.3128734235921239E-2"/>
    <n v="0.3289911571740991"/>
    <n v="0.64061878435885156"/>
    <n v="2.5690096786737723E-2"/>
    <n v="6.7734851894402023E-2"/>
    <n v="0.19915266041239793"/>
    <n v="0.70742239090646231"/>
    <n v="3.0911696119995422E-2"/>
    <n v="8.0691230008909404E-2"/>
    <n v="0.23023504393702054"/>
    <n v="0.70742239090646231"/>
    <n v="2.946046307453036E-2"/>
    <n v="7.6902962324937083E-2"/>
    <n v="0.21942603809378006"/>
    <n v="0.67421053650675256"/>
    <n v="-0.83645833778202361"/>
    <n v="4.9280176538864565E-4"/>
    <n v="2.8916676065695005E-3"/>
    <n v="1.2004515319084492E-2"/>
    <n v="1.1284058123660113E-3"/>
    <n v="607.27795270347815"/>
    <n v="1585.2253713518721"/>
    <n v="4523.0991395592782"/>
    <n v="13897.717536385373"/>
  </r>
  <r>
    <x v="10"/>
    <n v="0"/>
    <n v="0.22562833500889337"/>
    <n v="0.18299177686696055"/>
    <n v="0.5913798881241461"/>
    <n v="2.5690096786737723E-2"/>
    <n v="6.7734851894402023E-2"/>
    <n v="0.19915266041239793"/>
    <n v="0.70742239090646231"/>
    <n v="3.1834568306948391E-2"/>
    <n v="8.3100275815298427E-2"/>
    <n v="0.23710873723701154"/>
    <n v="0.70742239090646231"/>
    <n v="3.0047749659074547E-2"/>
    <n v="7.8436002656682172E-2"/>
    <n v="0.22380023846348052"/>
    <n v="0.66771600922076269"/>
    <n v="-1.0871234145377251"/>
    <n v="9.028672595744146E-4"/>
    <n v="2.1665582703283795E-2"/>
    <n v="1.6653305378746446E-3"/>
    <n v="5.8272033840773112E-3"/>
    <n v="58.282117626223943"/>
    <n v="152.13839255303355"/>
    <n v="434.09413253568994"/>
    <n v="1295.1353572850524"/>
  </r>
  <r>
    <x v="10"/>
    <n v="3.3881353148517021E-2"/>
    <n v="3.3462336973229291E-2"/>
    <n v="0.46671979819844106"/>
    <n v="0.46593651167981276"/>
    <n v="2.5690096786737723E-2"/>
    <n v="6.7734851894402023E-2"/>
    <n v="0.19915266041239793"/>
    <n v="0.70742239090646231"/>
    <n v="4.2482274587507599E-2"/>
    <n v="0.11089482041798518"/>
    <n v="0.31641448331502398"/>
    <n v="0.70742239090646231"/>
    <n v="3.6087130885308558E-2"/>
    <n v="9.4201074160549222E-2"/>
    <n v="0.26878247420288293"/>
    <n v="0.60092932075125916"/>
    <n v="-1.0420889338367048"/>
    <n v="4.8654554241251935E-6"/>
    <n v="3.6891941951103209E-3"/>
    <n v="3.9179184230522551E-2"/>
    <n v="1.8223058500999981E-2"/>
    <n v="342.77144748625017"/>
    <n v="894.76325084952703"/>
    <n v="2553.0142042676312"/>
    <n v="5707.8910973965894"/>
  </r>
  <r>
    <x v="10"/>
    <n v="0"/>
    <n v="9.1127228233711763E-2"/>
    <n v="0.31410424654527452"/>
    <n v="0.59476852522101364"/>
    <n v="2.5690096786737723E-2"/>
    <n v="6.7734851894402023E-2"/>
    <n v="0.19915266041239793"/>
    <n v="0.70742239090646231"/>
    <n v="2.8552327468364468E-2"/>
    <n v="7.453238457365631E-2"/>
    <n v="0.2126621051030203"/>
    <n v="0.70742239090646231"/>
    <n v="2.7905772812239701E-2"/>
    <n v="7.2844632136256166E-2"/>
    <n v="0.20784646706482543"/>
    <n v="0.6914031279866788"/>
    <n v="-0.95163365255276244"/>
    <n v="7.7873215624833651E-4"/>
    <n v="3.3425332006269863E-4"/>
    <n v="1.1290715700115748E-2"/>
    <n v="9.3382464516778996E-3"/>
    <n v="298.76897074832254"/>
    <n v="779.90012727200622"/>
    <n v="2225.2770226594939"/>
    <n v="7402.4038793201789"/>
  </r>
  <r>
    <x v="10"/>
    <n v="0"/>
    <n v="4.7269666124015355E-2"/>
    <n v="3.2015596446921972E-2"/>
    <n v="0.92071473742906274"/>
    <n v="2.5690096786737723E-2"/>
    <n v="6.7734851894402023E-2"/>
    <n v="0.19915266041239793"/>
    <n v="0.70742239090646231"/>
    <n v="3.0586848071232901E-2"/>
    <n v="7.9843253614508752E-2"/>
    <n v="0.22781552594973953"/>
    <n v="0.70742239090646231"/>
    <n v="2.9251012299183185E-2"/>
    <n v="7.635621650343713E-2"/>
    <n v="0.21786601666119662"/>
    <n v="0.67652675453618294"/>
    <n v="-0.5301816242284435"/>
    <n v="8.5562172052696599E-4"/>
    <n v="8.4602741297464098E-4"/>
    <n v="3.4540378693822461E-2"/>
    <n v="5.9627770989293359E-2"/>
    <n v="351.99234901234388"/>
    <n v="918.83329485627576"/>
    <n v="2621.6928901526762"/>
    <n v="8140.9914659787028"/>
  </r>
  <r>
    <x v="10"/>
    <n v="0"/>
    <n v="2.2210960133962038E-2"/>
    <n v="0.33936473300454384"/>
    <n v="0.6384243068614941"/>
    <n v="2.5690096786737723E-2"/>
    <n v="6.7734851894402023E-2"/>
    <n v="0.19915266041239793"/>
    <n v="0.70742239090646231"/>
    <n v="3.1292741500144119E-2"/>
    <n v="8.1685902714478661E-2"/>
    <n v="0.23307312824983137"/>
    <n v="0.70742239090646231"/>
    <n v="2.9704327441703284E-2"/>
    <n v="7.7539540650051975E-2"/>
    <n v="0.22124237722550483"/>
    <n v="0.67151375468273999"/>
    <n v="-0.82295701800088117"/>
    <n v="8.8234706876392675E-4"/>
    <n v="3.0612518219254471E-3"/>
    <n v="1.3952890934789871E-2"/>
    <n v="1.0949115571149549E-3"/>
    <n v="395.0464649021701"/>
    <n v="1031.2208375718299"/>
    <n v="2942.3665350113843"/>
    <n v="8930.6561625146169"/>
  </r>
  <r>
    <x v="10"/>
    <n v="4.1111081218635166E-2"/>
    <n v="7.1281393395589129E-2"/>
    <n v="9.2046631771091111E-2"/>
    <n v="0.79556089361468452"/>
    <n v="2.5690096786737723E-2"/>
    <n v="6.7734851894402023E-2"/>
    <n v="0.19915266041239793"/>
    <n v="0.70742239090646231"/>
    <n v="2.0832472629246812E-2"/>
    <n v="5.438064071461611E-2"/>
    <n v="0.1551634446874903"/>
    <n v="0.70742239090646231"/>
    <n v="2.221422049240129E-2"/>
    <n v="5.7987525765740684E-2"/>
    <n v="0.16545491425772435"/>
    <n v="0.75434333948413368"/>
    <n v="-0.74935833773074645"/>
    <n v="3.570913453066803E-4"/>
    <n v="1.7672691655993232E-4"/>
    <n v="5.3887759376373447E-3"/>
    <n v="1.6988867685048883E-3"/>
    <n v="602.76710096475938"/>
    <n v="1573.4503405100797"/>
    <n v="4489.5016253942276"/>
    <n v="20468.570933130934"/>
  </r>
  <r>
    <x v="10"/>
    <n v="6.7454804918508707E-2"/>
    <n v="7.4812953685175987E-2"/>
    <n v="0.11020729306495175"/>
    <n v="0.74752494833136351"/>
    <n v="2.5690096786737723E-2"/>
    <n v="6.7734851894402023E-2"/>
    <n v="0.19915266041239793"/>
    <n v="0.70742239090646231"/>
    <n v="2.8723811061689752E-2"/>
    <n v="7.4980021675743844E-2"/>
    <n v="0.21393934115278165"/>
    <n v="0.70742239090646231"/>
    <n v="2.8021437894450333E-2"/>
    <n v="7.3146561791504708E-2"/>
    <n v="0.20870795830042019"/>
    <n v="0.69012404201362476"/>
    <n v="-0.88671393993963088"/>
    <n v="1.5549904348540946E-3"/>
    <n v="2.7768619432933514E-6"/>
    <n v="9.7023810518298212E-3"/>
    <n v="3.2948640460978207E-3"/>
    <n v="502.87524638321617"/>
    <n v="1312.6947811009047"/>
    <n v="3745.4918033755876"/>
    <n v="12385.028169140291"/>
  </r>
  <r>
    <x v="10"/>
    <n v="0"/>
    <n v="0.12692243779836196"/>
    <n v="0.35569940874384637"/>
    <n v="0.51737815345779159"/>
    <n v="2.5690096786737723E-2"/>
    <n v="6.7734851894402023E-2"/>
    <n v="0.19915266041239793"/>
    <n v="0.70742239090646231"/>
    <n v="2.8393962262443635E-2"/>
    <n v="7.4118991429302131E-2"/>
    <n v="0.2114825768105015"/>
    <n v="0.70742239090646231"/>
    <n v="2.7798574576881827E-2"/>
    <n v="7.2564804156832682E-2"/>
    <n v="0.20704803820049578"/>
    <n v="0.69258858306578974"/>
    <n v="-1.0831523952901756"/>
    <n v="7.7276074850646064E-4"/>
    <n v="2.9547523351067155E-3"/>
    <n v="2.2097229964416518E-2"/>
    <n v="3.0698694643419275E-2"/>
    <n v="910.04415980934652"/>
    <n v="2375.5597988665641"/>
    <n v="6778.1481904126867"/>
    <n v="22673.327850911406"/>
  </r>
  <r>
    <x v="10"/>
    <n v="4.8019253898596865E-3"/>
    <n v="3.8174793548968702E-2"/>
    <n v="0.1329476950084422"/>
    <n v="0.82407558605272946"/>
    <n v="2.5690096786737723E-2"/>
    <n v="6.7734851894402023E-2"/>
    <n v="0.19915266041239793"/>
    <n v="0.70742239090646231"/>
    <n v="2.7101965778866612E-2"/>
    <n v="7.0746391458652871E-2"/>
    <n v="0.20185958925239025"/>
    <n v="0.70742239090646231"/>
    <n v="2.6910087773674329E-2"/>
    <n v="7.0245517220289544E-2"/>
    <n v="0.2004304525015467"/>
    <n v="0.70241394250448941"/>
    <n v="-0.6235186397751814"/>
    <n v="4.8877084398911668E-4"/>
    <n v="1.0285313168022189E-3"/>
    <n v="4.5539225588731519E-3"/>
    <n v="1.4801555510859019E-2"/>
    <n v="838.80977127828089"/>
    <n v="2189.6110755357176"/>
    <n v="6247.5835617487865"/>
    <n v="21894.825591437213"/>
  </r>
  <r>
    <x v="10"/>
    <n v="0"/>
    <n v="0.16567980838794422"/>
    <n v="0.13368171888938057"/>
    <n v="0.70063847272267532"/>
    <n v="2.5690096786737723E-2"/>
    <n v="6.7734851894402023E-2"/>
    <n v="0.19915266041239793"/>
    <n v="0.70742239090646231"/>
    <n v="6.2578782085554618E-2"/>
    <n v="0.1633543135045433"/>
    <n v="0.46609634706110842"/>
    <n v="0.70742239090646231"/>
    <n v="4.4716638747378419E-2"/>
    <n v="0.11672735680317488"/>
    <n v="0.33305636956164775"/>
    <n v="0.50549963488779892"/>
    <n v="-0.98082268291566477"/>
    <n v="1.999577780863545E-3"/>
    <n v="2.3963425161591862E-3"/>
    <n v="3.9750251330688567E-2"/>
    <n v="3.8079166031546187E-2"/>
    <n v="636.63525751030124"/>
    <n v="1661.859051542481"/>
    <n v="4741.7568390861343"/>
    <n v="7196.8488518610811"/>
  </r>
  <r>
    <x v="10"/>
    <n v="4.4797900349849214E-2"/>
    <n v="6.0708964851390379E-2"/>
    <n v="0.2037087900655031"/>
    <n v="0.69078434473325734"/>
    <n v="2.5690096786737723E-2"/>
    <n v="6.7734851894402023E-2"/>
    <n v="0.19915266041239793"/>
    <n v="0.70742239090646231"/>
    <n v="3.0906358577653031E-2"/>
    <n v="8.0677297002607826E-2"/>
    <n v="0.23019528910470899"/>
    <n v="0.70742239090646231"/>
    <n v="2.9457033201574414E-2"/>
    <n v="7.6894009057975748E-2"/>
    <n v="0.2194004918750399"/>
    <n v="0.6742484658654101"/>
    <n v="-0.89491721965724569"/>
    <n v="2.35342204861017E-4"/>
    <n v="2.6195565596912263E-4"/>
    <n v="2.4622950567942053E-4"/>
    <n v="2.7343528993211698E-4"/>
    <n v="212.35045008417364"/>
    <n v="554.31507037731672"/>
    <n v="1581.6186538386251"/>
    <n v="4860.5358256998852"/>
  </r>
  <r>
    <x v="10"/>
    <n v="0"/>
    <n v="0.11532628055840448"/>
    <n v="6.0942095093467201E-2"/>
    <n v="0.82373162434812819"/>
    <n v="2.5690096786737723E-2"/>
    <n v="6.7734851894402023E-2"/>
    <n v="0.19915266041239793"/>
    <n v="0.70742239090646231"/>
    <n v="3.8620016318640066E-2"/>
    <n v="0.10081286408931225"/>
    <n v="0.28764779258485612"/>
    <n v="0.70742239090646231"/>
    <n v="3.4041350391689221E-2"/>
    <n v="8.8860812541854128E-2"/>
    <n v="0.25354518796645181"/>
    <n v="0.62355264910000474"/>
    <n v="-0.751860665767486"/>
    <n v="1.1588135364897598E-3"/>
    <n v="7.004209973350495E-4"/>
    <n v="3.7095951384239531E-2"/>
    <n v="4.0071622131388818E-2"/>
    <n v="180.22750427324769"/>
    <n v="470.46202009721634"/>
    <n v="1342.3620368139436"/>
    <n v="3301.3184388155928"/>
  </r>
  <r>
    <x v="10"/>
    <n v="0"/>
    <n v="5.9414973485640427E-2"/>
    <n v="0.50628035982416075"/>
    <n v="0.43430466669019879"/>
    <n v="2.5690096786737723E-2"/>
    <n v="6.7734851894402023E-2"/>
    <n v="0.19915266041239793"/>
    <n v="0.70742239090646231"/>
    <n v="2.9520433200646286E-2"/>
    <n v="7.7059507058726454E-2"/>
    <n v="0.21987270477190771"/>
    <n v="0.70742239090646231"/>
    <n v="2.8553192769444076E-2"/>
    <n v="7.453464333707617E-2"/>
    <n v="0.21266854999790119"/>
    <n v="0.68424361389557864"/>
    <n v="-1.1027959101200038"/>
    <n v="8.1528481732903344E-4"/>
    <n v="2.2860441641641495E-4"/>
    <n v="8.6207894869451615E-2"/>
    <n v="6.2469477330133652E-2"/>
    <n v="210.31767836502658"/>
    <n v="549.00876658510242"/>
    <n v="1566.4782589455406"/>
    <n v="5040.0152961043314"/>
  </r>
  <r>
    <x v="10"/>
    <n v="0"/>
    <n v="0"/>
    <n v="0.29286383903614344"/>
    <n v="0.70713616096385667"/>
    <n v="2.5690096786737723E-2"/>
    <n v="6.7734851894402023E-2"/>
    <n v="0.19915266041239793"/>
    <n v="0.70742239090646231"/>
    <n v="2.4155186651310306E-2"/>
    <n v="6.3054182288244706E-2"/>
    <n v="0.17991152728672025"/>
    <n v="0.70742239090646231"/>
    <n v="2.4786160830658158E-2"/>
    <n v="6.4701263782504945E-2"/>
    <n v="0.1846111195491878"/>
    <n v="0.7259014558376492"/>
    <n v="-0.72131925772611227"/>
    <n v="6.1435376872325269E-4"/>
    <n v="4.1862535350532864E-3"/>
    <n v="1.1718651276321506E-2"/>
    <n v="3.5213629170038408E-4"/>
    <n v="201.73381941590182"/>
    <n v="526.60164488789428"/>
    <n v="1502.5443636772529"/>
    <n v="5908.0901720189513"/>
  </r>
  <r>
    <x v="10"/>
    <n v="0"/>
    <n v="0.14560742327941001"/>
    <n v="6.1788394621880315E-2"/>
    <n v="0.79260418209870964"/>
    <n v="2.5690096786737723E-2"/>
    <n v="6.7734851894402023E-2"/>
    <n v="0.19915266041239793"/>
    <n v="0.70742239090646231"/>
    <n v="3.7264235725421146E-2"/>
    <n v="9.7273763443900652E-2"/>
    <n v="0.27754973121556098"/>
    <n v="0.70742239090646231"/>
    <n v="3.3286198147487206E-2"/>
    <n v="8.6889579284639459E-2"/>
    <n v="0.24792069847069345"/>
    <n v="0.63190352409717998"/>
    <n v="-0.8057289758137467"/>
    <n v="1.1079709871137807E-3"/>
    <n v="3.4477852033942117E-3"/>
    <n v="3.4645234536066896E-2"/>
    <n v="2.5824701482124599E-2"/>
    <n v="184.23977247030464"/>
    <n v="480.93555913206512"/>
    <n v="1372.2460244492577"/>
    <n v="3497.5986439483736"/>
  </r>
  <r>
    <x v="10"/>
    <n v="0"/>
    <n v="1.3604707167808889E-2"/>
    <n v="0.3790432725560034"/>
    <n v="0.60735202027618773"/>
    <n v="2.5690096786737723E-2"/>
    <n v="6.7734851894402023E-2"/>
    <n v="0.19915266041239793"/>
    <n v="0.70742239090646231"/>
    <n v="3.340676042481544E-2"/>
    <n v="8.7204292473217856E-2"/>
    <n v="0.2488186647650715"/>
    <n v="0.70742239090646231"/>
    <n v="3.1022607616185291E-2"/>
    <n v="8.0980751004941051E-2"/>
    <n v="0.23106112973636553"/>
    <n v="0.65693551164250819"/>
    <n v="-0.84471282810523007"/>
    <n v="9.6240218330779766E-4"/>
    <n v="4.5395312831431551E-3"/>
    <n v="2.18987145934917E-2"/>
    <n v="2.4585226160739751E-3"/>
    <n v="407.71493082179137"/>
    <n v="1064.2903298899478"/>
    <n v="3036.7232081714815"/>
    <n v="8633.7815311167797"/>
  </r>
  <r>
    <x v="10"/>
    <n v="0"/>
    <n v="7.8473141184950884E-2"/>
    <n v="0.73732548673645404"/>
    <n v="0.18420137207859505"/>
    <n v="2.5690096786737723E-2"/>
    <n v="6.7734851894402023E-2"/>
    <n v="0.19915266041239793"/>
    <n v="0.70742239090646231"/>
    <n v="5.9709721801593452E-2"/>
    <n v="0.15586497994019105"/>
    <n v="0.44472714693790721"/>
    <n v="0.70742239090646231"/>
    <n v="4.3656257652975733E-2"/>
    <n v="0.11395936068761396"/>
    <n v="0.32515848887234228"/>
    <n v="0.5172258927870681"/>
    <n v="-1.120219160312462"/>
    <n v="1.9058688322630022E-3"/>
    <n v="1.2592717745911854E-3"/>
    <n v="0.1698816341283147"/>
    <n v="0.11090533139310819"/>
    <n v="243.4683295551865"/>
    <n v="635.5445169931819"/>
    <n v="1813.3893829317208"/>
    <n v="2884.5377705199116"/>
  </r>
  <r>
    <x v="10"/>
    <n v="4.256776162774327E-2"/>
    <n v="0.28682273569445466"/>
    <n v="0.11265803537739835"/>
    <n v="0.5579514673004039"/>
    <n v="2.5690096786737723E-2"/>
    <n v="6.7734851894402023E-2"/>
    <n v="0.19915266041239793"/>
    <n v="0.70742239090646231"/>
    <n v="2.2816449049735153E-2"/>
    <n v="5.9559570303482072E-2"/>
    <n v="0.16994040472772806"/>
    <n v="0.70742239090646231"/>
    <n v="2.3773602456658504E-2"/>
    <n v="6.2058103072827719E-2"/>
    <n v="0.17706942980102122"/>
    <n v="0.73709886466949259"/>
    <n v="-1.3216739688908519"/>
    <n v="3.5322041894806961E-4"/>
    <n v="5.0519140077534927E-2"/>
    <n v="4.148827731595515E-3"/>
    <n v="3.2093789984118166E-2"/>
    <n v="211.07511809156534"/>
    <n v="550.98597103725456"/>
    <n v="1572.1197859598569"/>
    <n v="6544.3691249113226"/>
  </r>
  <r>
    <x v="10"/>
    <n v="0"/>
    <n v="0"/>
    <n v="0.17893787908086423"/>
    <n v="0.82106212091913577"/>
    <n v="2.5690096786737723E-2"/>
    <n v="6.7734851894402023E-2"/>
    <n v="0.19915266041239793"/>
    <n v="0.70742239090646231"/>
    <n v="3.3543460628497911E-2"/>
    <n v="8.7561131759382793E-2"/>
    <n v="0.24983682880495003"/>
    <n v="0.70742239090646231"/>
    <n v="3.1105884908357171E-2"/>
    <n v="8.1198136266205104E-2"/>
    <n v="0.23168139175459057"/>
    <n v="0.65601458707084703"/>
    <n v="-0.60781436086076845"/>
    <n v="9.6757607593196237E-4"/>
    <n v="6.5931373331052125E-3"/>
    <n v="2.7818781291635316E-3"/>
    <n v="2.7240688429402016E-2"/>
    <n v="571.05894338432051"/>
    <n v="1490.6800445499396"/>
    <n v="4253.3344145962383"/>
    <n v="12043.476597469498"/>
  </r>
  <r>
    <x v="10"/>
    <n v="1.0709520010589318E-2"/>
    <n v="4.9083272814432949E-2"/>
    <n v="0.1093726187452375"/>
    <n v="0.83083458842974023"/>
    <n v="2.5690096786737723E-2"/>
    <n v="6.7734851894402023E-2"/>
    <n v="0.19915266041239793"/>
    <n v="0.70742239090646231"/>
    <n v="1.7609176704758943E-2"/>
    <n v="4.5966618015247353E-2"/>
    <n v="0.13115584329558735"/>
    <n v="0.70742239090646231"/>
    <n v="1.9519035708125552E-2"/>
    <n v="5.0952073084649233E-2"/>
    <n v="0.14538076546895176"/>
    <n v="0.78414812573827342"/>
    <n v="-0.60120867353602281"/>
    <n v="7.7607566825137314E-5"/>
    <n v="3.4924144499604549E-6"/>
    <n v="1.296586630476534E-3"/>
    <n v="2.1796257986417228E-3"/>
    <n v="545.60974943852113"/>
    <n v="1424.2480133132747"/>
    <n v="4063.7849229239682"/>
    <n v="21919.057314324236"/>
  </r>
  <r>
    <x v="10"/>
    <n v="2.5404990215186943E-2"/>
    <n v="5.4164999025071069E-2"/>
    <n v="0.13929800380340696"/>
    <n v="0.781132006956335"/>
    <n v="2.5690096786737723E-2"/>
    <n v="6.7734851894402023E-2"/>
    <n v="0.19915266041239793"/>
    <n v="0.70742239090646231"/>
    <n v="2.8071738362825921E-2"/>
    <n v="7.3277865057669561E-2"/>
    <n v="0.20908260388769404"/>
    <n v="0.70742239090646231"/>
    <n v="2.7579320673173369E-2"/>
    <n v="7.1992468458855693E-2"/>
    <n v="0.20541500156744522"/>
    <n v="0.69501320930052568"/>
    <n v="-0.73840508030672702"/>
    <n v="4.7277129405274572E-6"/>
    <n v="3.1781866641252508E-4"/>
    <n v="4.3714573933298405E-3"/>
    <n v="7.4164473096822291E-3"/>
    <n v="349.36352676628422"/>
    <n v="911.97107352471585"/>
    <n v="2602.1130197057532"/>
    <n v="8804.1423800032462"/>
  </r>
  <r>
    <x v="10"/>
    <n v="0"/>
    <n v="0.10831366667982162"/>
    <n v="0.21395950905718458"/>
    <n v="0.67772682426299369"/>
    <n v="2.5690096786737723E-2"/>
    <n v="6.7734851894402023E-2"/>
    <n v="0.19915266041239793"/>
    <n v="0.70742239090646231"/>
    <n v="2.4416768268178502E-2"/>
    <n v="6.3737009342796414E-2"/>
    <n v="0.1818598272059152"/>
    <n v="0.70742239090646231"/>
    <n v="2.4980426723602345E-2"/>
    <n v="6.5208371311952534E-2"/>
    <n v="0.18605804165348919"/>
    <n v="0.72375316031095582"/>
    <n v="-0.87464181567433952"/>
    <n v="6.2402171929326622E-4"/>
    <n v="1.8580664887512359E-3"/>
    <n v="7.7849188327947666E-4"/>
    <n v="2.1184236099999385E-3"/>
    <n v="158.24475818733995"/>
    <n v="413.0787301683913"/>
    <n v="1178.6311793644406"/>
    <n v="4584.7953322798276"/>
  </r>
  <r>
    <x v="10"/>
    <n v="2.8817770036086907E-2"/>
    <n v="8.2675071477778528E-2"/>
    <n v="0.31148605960229442"/>
    <n v="0.57702109888384012"/>
    <n v="2.5690096786737723E-2"/>
    <n v="6.7734851894402023E-2"/>
    <n v="0.19915266041239793"/>
    <n v="0.70742239090646231"/>
    <n v="2.6182718136931821E-2"/>
    <n v="6.83468070870102E-2"/>
    <n v="0.19501289211845471"/>
    <n v="0.70742239090646231"/>
    <n v="2.626242964676059E-2"/>
    <n v="6.8554884306357283E-2"/>
    <n v="0.19560659564402222"/>
    <n v="0.70957609040285996"/>
    <n v="-1.0326696964569657"/>
    <n v="6.5297645053223757E-6"/>
    <n v="1.9937968575596909E-4"/>
    <n v="1.3428050167256506E-2"/>
    <n v="1.7570825776607422E-2"/>
    <n v="294.30414010190026"/>
    <n v="768.2452289046455"/>
    <n v="2192.0222806336933"/>
    <n v="7951.7083503597623"/>
  </r>
  <r>
    <x v="10"/>
    <n v="7.8909886689956577E-2"/>
    <n v="4.3645246771608415E-2"/>
    <n v="0.31282091324283684"/>
    <n v="0.56462395329559822"/>
    <n v="2.5690096786737723E-2"/>
    <n v="6.7734851894402023E-2"/>
    <n v="0.19915266041239793"/>
    <n v="0.70742239090646231"/>
    <n v="3.0124907777612196E-2"/>
    <n v="7.8637414558048166E-2"/>
    <n v="0.22437492393989872"/>
    <n v="0.70742239090646231"/>
    <n v="2.8950678751286749E-2"/>
    <n v="7.5572232237461276E-2"/>
    <n v="0.21562908642846929"/>
    <n v="0.67984800258278266"/>
    <n v="-1.090041629952434"/>
    <n v="2.4959224578592503E-3"/>
    <n v="1.0193324009367798E-3"/>
    <n v="9.4462511995140157E-3"/>
    <n v="1.3276581534135509E-2"/>
    <n v="415.26361439306942"/>
    <n v="1083.9952519346641"/>
    <n v="3092.9469587852705"/>
    <n v="9751.6241748869961"/>
  </r>
  <r>
    <x v="10"/>
    <n v="8.3764879665555722E-2"/>
    <n v="7.4118702766763689E-2"/>
    <n v="0.2074130043705141"/>
    <n v="0.6347034131971665"/>
    <n v="2.5690096786737723E-2"/>
    <n v="6.7734851894402023E-2"/>
    <n v="0.19915266041239793"/>
    <n v="0.70742239090646231"/>
    <n v="2.1544948033860357E-2"/>
    <n v="5.6240471263098182E-2"/>
    <n v="0.16047007055002707"/>
    <n v="0.70742239090646231"/>
    <n v="2.2782544111843765E-2"/>
    <n v="5.9471065579211634E-2"/>
    <n v="0.1696878755609427"/>
    <n v="0.74805851474800189"/>
    <n v="-1.0781073786114481"/>
    <n v="3.7188452495855212E-3"/>
    <n v="2.1455327517815788E-4"/>
    <n v="1.4231853436987546E-3"/>
    <n v="1.2849379047600204E-2"/>
    <n v="321.42023318783197"/>
    <n v="839.02849798332204"/>
    <n v="2393.9870922313808"/>
    <n v="10553.74417659746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2">
  <r>
    <x v="0"/>
    <n v="0.15532999888566704"/>
    <n v="0.27467906809696785"/>
    <n v="6.8201987681409795E-2"/>
    <n v="0.50178894533595531"/>
    <n v="0.10286149535062949"/>
    <n v="0.13465830123543654"/>
    <n v="0.13260781947601305"/>
    <n v="0.62987238393792078"/>
    <n v="0.10292686168387974"/>
    <n v="0.13474387377512659"/>
    <n v="0.13269208897734502"/>
    <n v="0.62987238393792078"/>
    <n v="0.10290265811695577"/>
    <n v="0.13471218834031243"/>
    <n v="0.13266088602601336"/>
    <n v="0.62972426751671851"/>
    <n v="-1.2736709199783407"/>
    <n v="2.7486260600785742E-3"/>
    <n v="1.9590727428814039E-2"/>
    <n v="4.154949575799937E-3"/>
    <n v="1.6367446661495682E-2"/>
    <n v="1283.5902638990265"/>
    <n v="1680.3769362850394"/>
    <n v="1654.7893399378663"/>
    <n v="7855.0734598780691"/>
  </r>
  <r>
    <x v="0"/>
    <n v="0.15808717801240707"/>
    <n v="0.16813533866648916"/>
    <n v="0.17526713015857498"/>
    <n v="0.49851035316252879"/>
    <n v="0.10286149535062949"/>
    <n v="0.13465830123543654"/>
    <n v="0.13260781947601305"/>
    <n v="0.62987238393792078"/>
    <n v="9.4275069801349032E-2"/>
    <n v="0.12341761807980729"/>
    <n v="0.12153830152566719"/>
    <n v="0.62987238393792078"/>
    <n v="9.7280715756844299E-2"/>
    <n v="0.12735237692326482"/>
    <n v="0.12541314463305633"/>
    <n v="0.64995376268683458"/>
    <n v="-1.2935250479822904"/>
    <n v="3.6974258520371798E-3"/>
    <n v="1.663249968549301E-3"/>
    <n v="2.4854198727786228E-3"/>
    <n v="2.2935106288346593E-2"/>
    <n v="1870.648822767504"/>
    <n v="2448.9085232844591"/>
    <n v="2411.6182692754469"/>
    <n v="12498.21438467259"/>
  </r>
  <r>
    <x v="0"/>
    <n v="0.14928832598812719"/>
    <n v="0.11727842733806948"/>
    <n v="0.23798134271295304"/>
    <n v="0.49545190396085032"/>
    <n v="0.10286149535062949"/>
    <n v="0.13465830123543654"/>
    <n v="0.13260781947601305"/>
    <n v="0.62987238393792078"/>
    <n v="8.4208237038770214E-2"/>
    <n v="0.11023890048476112"/>
    <n v="0.10856026015921826"/>
    <n v="0.62987238393792078"/>
    <n v="9.0266976193306703E-2"/>
    <n v="0.11817053242728193"/>
    <n v="0.1163711147974705"/>
    <n v="0.67519137658194084"/>
    <n v="-1.3159830909511168"/>
    <n v="3.4835197316025563E-3"/>
    <n v="7.9585149019874821E-7"/>
    <n v="1.4789047533655609E-2"/>
    <n v="3.2306278018107752E-2"/>
    <n v="1623.2033326520896"/>
    <n v="2124.9720567404906"/>
    <n v="2092.6144790668141"/>
    <n v="12141.460131540605"/>
  </r>
  <r>
    <x v="0"/>
    <n v="0.18021160642171555"/>
    <n v="0.15225948754001495"/>
    <n v="0.57154127076552363"/>
    <n v="9.5987635272745814E-2"/>
    <n v="0.10286149535062949"/>
    <n v="0.13465830123543654"/>
    <n v="0.13260781947601305"/>
    <n v="0.62987238393792078"/>
    <n v="0.14020381395611028"/>
    <n v="0.18354397191780142"/>
    <n v="0.18074909359974234"/>
    <n v="0.62987238393792078"/>
    <n v="0.12359627369878866"/>
    <n v="0.16180266676637511"/>
    <n v="0.15933884972883164"/>
    <n v="0.55526220980600471"/>
    <n v="-1.7603302383562922"/>
    <n v="3.2052958993277164E-3"/>
    <n v="9.1072269746432207E-5"/>
    <n v="0.16991083590851033"/>
    <n v="0.21093313481270601"/>
    <n v="460.60994108148674"/>
    <n v="602.99485231825315"/>
    <n v="593.81287144992882"/>
    <n v="2069.3123351503323"/>
  </r>
  <r>
    <x v="0"/>
    <n v="0"/>
    <n v="0"/>
    <n v="0.25065398808398898"/>
    <n v="0.74934601191601102"/>
    <n v="0.10286149535062949"/>
    <n v="0.13465830123543654"/>
    <n v="0.13260781947601305"/>
    <n v="0.62987238393792078"/>
    <n v="0.10184728780535822"/>
    <n v="0.13333057928582989"/>
    <n v="0.13130031514102264"/>
    <n v="0.62987238393792078"/>
    <n v="0.102220334150909"/>
    <n v="0.13381894266225877"/>
    <n v="0.13178124206395292"/>
    <n v="0.63217948112287936"/>
    <n v="-0.85161492205921574"/>
    <n v="1.0448996713923494E-2"/>
    <n v="1.79075094152449E-2"/>
    <n v="1.4130729746343999E-2"/>
    <n v="1.372799593809787E-2"/>
    <n v="102.76925734529938"/>
    <n v="134.53755038435511"/>
    <n v="132.48890733383635"/>
    <n v="635.57428493650923"/>
  </r>
  <r>
    <x v="0"/>
    <n v="0"/>
    <n v="2.6344579391334732E-2"/>
    <n v="0.10076711809830476"/>
    <n v="0.87288830251036054"/>
    <n v="0.10286149535062949"/>
    <n v="0.13465830123543654"/>
    <n v="0.13260781947601305"/>
    <n v="0.62987238393792078"/>
    <n v="7.937680983697587E-2"/>
    <n v="0.10391397027332877"/>
    <n v="0.10233164152983604"/>
    <n v="0.62987238393792078"/>
    <n v="8.6703724972918658E-2"/>
    <n v="0.11350579996760926"/>
    <n v="0.11177741359790876"/>
    <n v="0.68801306146156338"/>
    <n v="-0.60454308689029601"/>
    <n v="7.5175359241795182E-3"/>
    <n v="7.5970783723459815E-3"/>
    <n v="1.212266069886001E-4"/>
    <n v="3.4178854752850853E-2"/>
    <n v="1592.9780596609437"/>
    <n v="2085.4034708328959"/>
    <n v="2053.6484157137543"/>
    <n v="12640.630053792407"/>
  </r>
  <r>
    <x v="0"/>
    <n v="0"/>
    <n v="0.25473793025854641"/>
    <n v="0.21264282735348433"/>
    <n v="0.53261924238796932"/>
    <n v="0.10286149535062949"/>
    <n v="0.13465830123543654"/>
    <n v="0.13260781947601305"/>
    <n v="0.62987238393792078"/>
    <n v="9.3528681475949602E-2"/>
    <n v="0.12244050430542899"/>
    <n v="0.1205760665515772"/>
    <n v="0.62987238393792078"/>
    <n v="9.6778740335130342E-2"/>
    <n v="0.12669522958820489"/>
    <n v="0.12476600387472753"/>
    <n v="0.65176002620193729"/>
    <n v="-1.1968609281610014"/>
    <n v="9.3661245808545849E-3"/>
    <n v="1.6394933194954674E-2"/>
    <n v="7.7223361047165833E-3"/>
    <n v="1.4194526367806654E-2"/>
    <n v="1144.030199588206"/>
    <n v="1497.675711532833"/>
    <n v="1474.8701607435028"/>
    <n v="7704.5139281354586"/>
  </r>
  <r>
    <x v="0"/>
    <n v="0"/>
    <n v="0.35071888943976198"/>
    <n v="0"/>
    <n v="0.64928111056023796"/>
    <n v="0.10286149535062949"/>
    <n v="0.13465830123543654"/>
    <n v="0.13260781947601305"/>
    <n v="0.62987238393792078"/>
    <n v="0.11197029495944853"/>
    <n v="0.14658283604252337"/>
    <n v="0.14435077586656547"/>
    <n v="0.62987238393792078"/>
    <n v="0.10841679457224461"/>
    <n v="0.1419308686182775"/>
    <n v="0.1397696453254626"/>
    <n v="0.6098826914840153"/>
    <n v="-1.0058110232904582"/>
    <n v="1.1754201345320289E-2"/>
    <n v="4.3592437638552639E-2"/>
    <n v="1.9535553754405608E-2"/>
    <n v="1.5522354257056653E-3"/>
    <n v="65.603002395665214"/>
    <n v="85.882368600919719"/>
    <n v="84.574612386437423"/>
    <n v="369.04001661697765"/>
  </r>
  <r>
    <x v="0"/>
    <n v="5.5650817487063971E-2"/>
    <n v="2.4704464893747051E-2"/>
    <n v="0.16244390507953693"/>
    <n v="0.75720081253965199"/>
    <n v="0.10286149535062949"/>
    <n v="0.13465830123543654"/>
    <n v="0.13260781947601305"/>
    <n v="0.62987238393792078"/>
    <n v="9.4291081302195739E-2"/>
    <n v="0.12343857909633635"/>
    <n v="0.12155894336260126"/>
    <n v="0.62987238393792078"/>
    <n v="9.729145363770586E-2"/>
    <n v="0.12736643412504625"/>
    <n v="0.1254269877816708"/>
    <n v="0.64991512445557709"/>
    <n v="-0.84410374278689693"/>
    <n v="1.7339425790301442E-3"/>
    <n v="1.0539479926448223E-2"/>
    <n v="1.3702521662370608E-3"/>
    <n v="1.1510218867673411E-2"/>
    <n v="835.76763875666654"/>
    <n v="1094.1222473860912"/>
    <n v="1077.4617244902759"/>
    <n v="5582.9983893669669"/>
  </r>
  <r>
    <x v="0"/>
    <n v="0.19892410158823101"/>
    <n v="0"/>
    <n v="0"/>
    <n v="0.80107589841176907"/>
    <n v="0.10286149535062949"/>
    <n v="0.13465830123543654"/>
    <n v="0.13260781947601305"/>
    <n v="0.62987238393792078"/>
    <n v="0.1179474924559076"/>
    <n v="0.15440771996316099"/>
    <n v="0.15205650796661968"/>
    <n v="0.62987238393792078"/>
    <n v="0.11187448617711873"/>
    <n v="0.146457410606815"/>
    <n v="0.14422726032104383"/>
    <n v="0.59744084289502242"/>
    <n v="-0.84835311667049274"/>
    <n v="7.5776355432225564E-3"/>
    <n v="2.1449773121653207E-2"/>
    <n v="2.0801502619714144E-2"/>
    <n v="4.1467235835308494E-2"/>
    <n v="611.4164418551893"/>
    <n v="800.41904044836531"/>
    <n v="788.23082310656866"/>
    <n v="3265.1336945898765"/>
  </r>
  <r>
    <x v="1"/>
    <n v="0.12231035638476148"/>
    <n v="0"/>
    <n v="0.31466556011299612"/>
    <n v="0.56302408350224231"/>
    <n v="0.1756543869024369"/>
    <n v="0.14239094749807696"/>
    <n v="0.23077968874436158"/>
    <n v="0.45117497685512464"/>
    <n v="0.18161527951552633"/>
    <n v="0.14722303374471038"/>
    <n v="0.238611277616955"/>
    <n v="0.45117497685512464"/>
    <n v="0.17829461930202817"/>
    <n v="0.14453120257295721"/>
    <n v="0.23424850055222654"/>
    <n v="0.44292567757278817"/>
    <n v="-1.1260994797995187"/>
    <n v="3.1342376943896419E-3"/>
    <n v="2.0889268517185193E-2"/>
    <n v="6.4669034684003623E-3"/>
    <n v="1.4423627106795947E-2"/>
    <n v="558.57029808035895"/>
    <n v="452.79457798068898"/>
    <n v="733.86541495504287"/>
    <n v="1387.6197089839093"/>
  </r>
  <r>
    <x v="1"/>
    <n v="0.36591084812623276"/>
    <n v="0.15584694280078895"/>
    <n v="0.24724260355029587"/>
    <n v="0.23099960552268245"/>
    <n v="0.1756543869024369"/>
    <n v="0.14239094749807696"/>
    <n v="0.23077968874436158"/>
    <n v="0.45117497685512464"/>
    <n v="0.15202787777655447"/>
    <n v="0.12323855922111962"/>
    <n v="0.19973851454803798"/>
    <n v="0.45117497685512464"/>
    <n v="0.16414507928178626"/>
    <n v="0.1330611422706019"/>
    <n v="0.21565843571336191"/>
    <n v="0.48713534273424991"/>
    <n v="-1.5209603768214048"/>
    <n v="4.0709425477390614E-2"/>
    <n v="5.1919270580147274E-4"/>
    <n v="9.9755965795161384E-4"/>
    <n v="6.5605515876913142E-2"/>
    <n v="520.13471997416025"/>
    <n v="421.63749456996976"/>
    <n v="683.36766816671559"/>
    <n v="1543.6101172891545"/>
  </r>
  <r>
    <x v="1"/>
    <n v="0"/>
    <n v="0.15033909246777408"/>
    <n v="0.40337079431629652"/>
    <n v="0.44629011321592926"/>
    <n v="0.1756543869024369"/>
    <n v="0.14239094749807696"/>
    <n v="0.23077968874436158"/>
    <n v="0.45117497685512464"/>
    <n v="0.22094773172031476"/>
    <n v="0.1791071513897389"/>
    <n v="0.29028736289693857"/>
    <n v="0.45117497685512464"/>
    <n v="0.19355619634571461"/>
    <n v="0.1569027149153869"/>
    <n v="0.25429959100319433"/>
    <n v="0.39524149773570416"/>
    <n v="-1.2450322684661115"/>
    <n v="3.7464001143820827E-2"/>
    <n v="4.3081139634806996E-5"/>
    <n v="2.2222223657216253E-2"/>
    <n v="2.6059611424478777E-3"/>
    <n v="278.83899201759994"/>
    <n v="226.03562013425554"/>
    <n v="366.34653379511178"/>
    <n v="569.38885405303279"/>
  </r>
  <r>
    <x v="1"/>
    <n v="0.10035740625177286"/>
    <n v="3.9281594523552892E-2"/>
    <n v="0.2384173899888429"/>
    <n v="0.62194360923583147"/>
    <n v="0.1756543869024369"/>
    <n v="0.14239094749807696"/>
    <n v="0.23077968874436158"/>
    <n v="0.45117497685512464"/>
    <n v="0.26219644777086148"/>
    <n v="0.21254465252529975"/>
    <n v="0.34448108967551899"/>
    <n v="0.45117497685512464"/>
    <n v="0.20638935178498169"/>
    <n v="0.16730567264739207"/>
    <n v="0.27116015264420268"/>
    <n v="0.35514482292342359"/>
    <n v="-1.183595945024539"/>
    <n v="1.1242773473557363E-2"/>
    <n v="1.6390164579458875E-2"/>
    <n v="1.0720885063052227E-3"/>
    <n v="7.1181592377773883E-2"/>
    <n v="436.56301246966461"/>
    <n v="353.89165101066959"/>
    <n v="573.56880127912325"/>
    <n v="751.21653524054238"/>
  </r>
  <r>
    <x v="1"/>
    <n v="0.22224698089329523"/>
    <n v="0.13951487457126924"/>
    <n v="0.16146876729182902"/>
    <n v="0.47676937724360646"/>
    <n v="0.1756543869024369"/>
    <n v="0.14239094749807696"/>
    <n v="0.23077968874436158"/>
    <n v="0.45117497685512464"/>
    <n v="0.17271071483817471"/>
    <n v="0.14000471472731946"/>
    <n v="0.22691220934498157"/>
    <n v="0.45117497685512464"/>
    <n v="0.17431394718787646"/>
    <n v="0.14130434508303835"/>
    <n v="0.22901858123340224"/>
    <n v="0.45536312649568295"/>
    <n v="-1.2743035142131764"/>
    <n v="2.2975757202048112E-3"/>
    <n v="3.2022047124912166E-6"/>
    <n v="4.56297736354116E-3"/>
    <n v="4.5822757108297612E-4"/>
    <n v="3269.9309313447684"/>
    <n v="2650.708426804405"/>
    <n v="4296.1275027560205"/>
    <n v="8542.0931390948081"/>
  </r>
  <r>
    <x v="1"/>
    <n v="0.21975475952348544"/>
    <n v="0.16061283488285388"/>
    <n v="0.20284935227871251"/>
    <n v="0.41678305331494819"/>
    <n v="0.1756543869024369"/>
    <n v="0.14239094749807696"/>
    <n v="0.23077968874436158"/>
    <n v="0.45117497685512464"/>
    <n v="0.1835134390400136"/>
    <n v="0.14876174130539524"/>
    <n v="0.2411051331475409"/>
    <n v="0.45117497685512464"/>
    <n v="0.17911521297954372"/>
    <n v="0.14519640150884985"/>
    <n v="0.23532661967479543"/>
    <n v="0.44036176583681103"/>
    <n v="-1.3231542272193026"/>
    <n v="1.6515727432972057E-3"/>
    <n v="2.3766641797510525E-4"/>
    <n v="1.0547728975166706E-3"/>
    <n v="5.5595568418865117E-4"/>
    <n v="2421.3081074915485"/>
    <n v="1962.7881870208737"/>
    <n v="3181.1828970230326"/>
    <n v="5952.8808084645452"/>
  </r>
  <r>
    <x v="1"/>
    <n v="4.3051148395868419E-2"/>
    <n v="0.15816802291648499"/>
    <n v="0.37933848998969116"/>
    <n v="0.4194423386979555"/>
    <n v="0.1756543869024369"/>
    <n v="0.14239094749807696"/>
    <n v="0.23077968874436158"/>
    <n v="0.45117497685512464"/>
    <n v="0.18883498812766106"/>
    <n v="0.15307555566614056"/>
    <n v="0.24809673446044889"/>
    <n v="0.45117497685512464"/>
    <n v="0.18136593012510011"/>
    <n v="0.14702090331923698"/>
    <n v="0.23828367535363595"/>
    <n v="0.43332949120202707"/>
    <n v="-1.2715794701976544"/>
    <n v="1.9130978844805E-2"/>
    <n v="1.2425827531535068E-4"/>
    <n v="1.9896460732011893E-2"/>
    <n v="1.9285300467134143E-4"/>
    <n v="811.04848926713385"/>
    <n v="657.46130734426254"/>
    <n v="1065.578384977171"/>
    <n v="1937.8018184114326"/>
  </r>
  <r>
    <x v="2"/>
    <n v="0.14014997034518684"/>
    <n v="0.30356142476239056"/>
    <n v="0.19662484515936807"/>
    <n v="0.35966375973305453"/>
    <n v="0.1092987375532533"/>
    <n v="0.21653936745801758"/>
    <n v="0.23317556833773206"/>
    <n v="0.44098632665099702"/>
    <n v="0.10887749551029666"/>
    <n v="0.21570481540764178"/>
    <n v="0.23227689965250314"/>
    <n v="0.44098632665099702"/>
    <n v="0.10911257449070991"/>
    <n v="0.21617054680455347"/>
    <n v="0.23277841207697564"/>
    <n v="0.44193846662776104"/>
    <n v="-1.3557557331510701"/>
    <n v="9.6331994142750163E-4"/>
    <n v="7.6371655502415767E-3"/>
    <n v="1.3070804008659285E-3"/>
    <n v="6.7691273946098663E-3"/>
    <n v="2720.9326321946187"/>
    <n v="5390.6297937268737"/>
    <n v="5804.7789674746964"/>
    <n v="11020.588606603813"/>
  </r>
  <r>
    <x v="2"/>
    <n v="0.11433963233241351"/>
    <n v="0.17402700470457441"/>
    <n v="0.17085610441797008"/>
    <n v="0.54077725854504188"/>
    <n v="0.1092987375532533"/>
    <n v="0.21653936745801758"/>
    <n v="0.23317556833773206"/>
    <n v="0.44098632665099702"/>
    <n v="8.6668533627891925E-2"/>
    <n v="0.17170508891883388"/>
    <n v="0.18489677957931747"/>
    <n v="0.44098632665099702"/>
    <n v="9.8012863015198889E-2"/>
    <n v="0.19418013268195125"/>
    <n v="0.20909852711557711"/>
    <n v="0.49870847718727274"/>
    <n v="-1.1944146715325854"/>
    <n v="2.6656339633754079E-4"/>
    <n v="4.0614856727252908E-4"/>
    <n v="1.4624828937824491E-3"/>
    <n v="1.7697823649277849E-3"/>
    <n v="3549.4074372448781"/>
    <n v="7031.9791291030515"/>
    <n v="7572.2292404201044"/>
    <n v="18060.074193231969"/>
  </r>
  <r>
    <x v="2"/>
    <n v="0.20478538528757456"/>
    <n v="0.13332141899740863"/>
    <n v="0.30299626207051816"/>
    <n v="0.35889693364449865"/>
    <n v="0.1092987375532533"/>
    <n v="0.21653936745801758"/>
    <n v="0.23317556833773206"/>
    <n v="0.44098632665099702"/>
    <n v="0.1207254462809501"/>
    <n v="0.23917761868957377"/>
    <n v="0.25755306218126561"/>
    <n v="0.44098632665099702"/>
    <n v="0.11405952760795456"/>
    <n v="0.22597130134968901"/>
    <n v="0.24333213511601451"/>
    <n v="0.41663703592634188"/>
    <n v="-1.3853531029374733"/>
    <n v="8.2311812517026645E-3"/>
    <n v="8.5840006998913962E-3"/>
    <n v="3.5598080452431294E-3"/>
    <n v="3.3339194115177178E-3"/>
    <n v="982.85893356467693"/>
    <n v="1947.2105217213646"/>
    <n v="2096.810041544155"/>
    <n v="3590.1905031698029"/>
  </r>
  <r>
    <x v="2"/>
    <n v="5.9978353862804722E-2"/>
    <n v="0.11684103832740642"/>
    <n v="0.46868147537322408"/>
    <n v="0.35449913243656483"/>
    <n v="0.1092987375532533"/>
    <n v="0.21653936745801758"/>
    <n v="0.23317556833773206"/>
    <n v="0.44098632665099702"/>
    <n v="0.14575921399658706"/>
    <n v="0.28877376543000444"/>
    <n v="0.31095956206772907"/>
    <n v="0.44098632665099702"/>
    <n v="0.12285024024442613"/>
    <n v="0.24338719650473875"/>
    <n v="0.26208605177588662"/>
    <n v="0.37167651147494851"/>
    <n v="-1.2693322663336208"/>
    <n v="3.9528740971835124E-3"/>
    <n v="1.6013930149442416E-2"/>
    <n v="4.2681669051363301E-2"/>
    <n v="2.9506235062830294E-4"/>
    <n v="1787.7474085969502"/>
    <n v="3541.8313303360846"/>
    <n v="3813.9417469556461"/>
    <n v="5408.7295141113191"/>
  </r>
  <r>
    <x v="2"/>
    <n v="0.12827969699742653"/>
    <n v="0.44245997174549889"/>
    <n v="0.24640206380703705"/>
    <n v="0.18285826745003755"/>
    <n v="0.1092987375532533"/>
    <n v="0.21653936745801758"/>
    <n v="0.23317556833773206"/>
    <n v="0.44098632665099702"/>
    <n v="0.16911997295531581"/>
    <n v="0.33505539760162667"/>
    <n v="0.36079690117101321"/>
    <n v="0.44098632665099702"/>
    <n v="0.12949872466496209"/>
    <n v="0.25655897362865937"/>
    <n v="0.27626978498312244"/>
    <n v="0.3376725167232561"/>
    <n v="-1.3796269853628074"/>
    <n v="1.4860284542172025E-6"/>
    <n v="3.4559181100837173E-2"/>
    <n v="8.920807682523792E-4"/>
    <n v="2.3967451778030249E-2"/>
    <n v="1033.0747810274884"/>
    <n v="2046.6966465328937"/>
    <n v="2203.9394470050092"/>
    <n v="2693.7791254346084"/>
  </r>
  <r>
    <x v="2"/>
    <n v="0.21952883456954989"/>
    <n v="0.41142060877012182"/>
    <n v="0"/>
    <n v="0.36905055666032832"/>
    <n v="0.1092987375532533"/>
    <n v="0.21653936745801758"/>
    <n v="0.23317556833773206"/>
    <n v="0.44098632665099702"/>
    <n v="0.15162478657845238"/>
    <n v="0.30039446119547353"/>
    <n v="0.32347304805137345"/>
    <n v="0.44098632665099702"/>
    <n v="0.12464237659170774"/>
    <n v="0.24693772306822998"/>
    <n v="0.26590935678993116"/>
    <n v="0.36251054355013124"/>
    <n v="-1.4070233066097995"/>
    <n v="9.0034399075808041E-3"/>
    <n v="2.7054619688821616E-2"/>
    <n v="7.0707786028434916E-2"/>
    <n v="4.2771771481549747E-5"/>
    <n v="515.21923503195126"/>
    <n v="1020.736833320374"/>
    <n v="1099.1575990397237"/>
    <n v="1498.4663326079515"/>
  </r>
  <r>
    <x v="2"/>
    <n v="0"/>
    <n v="0"/>
    <n v="1"/>
    <n v="0"/>
    <n v="0.1092987375532533"/>
    <n v="0.21653936745801758"/>
    <n v="0.23317556833773206"/>
    <n v="0.44098632665099702"/>
    <n v="0.19215877673043899"/>
    <n v="0.38069918185873097"/>
    <n v="0.40994738803247771"/>
    <n v="0.44098632665099702"/>
    <n v="0.13496270580706093"/>
    <n v="0.26738404852704184"/>
    <n v="0.28792652445437927"/>
    <n v="0.3097267212115179"/>
    <n v="-1.2450499548180018"/>
    <n v="1.8214931958763281E-2"/>
    <n v="7.1494229406711463E-2"/>
    <n v="0.50704863457561977"/>
    <n v="9.5930641832437324E-2"/>
    <n v="136.86567995894049"/>
    <n v="271.15416361127313"/>
    <n v="291.98628844918602"/>
    <n v="314.09386798060029"/>
  </r>
  <r>
    <x v="2"/>
    <n v="9.7217633536549317E-2"/>
    <n v="0.19782084766452321"/>
    <n v="0.3047518110334802"/>
    <n v="0.40020970776544723"/>
    <n v="0.1092987375532533"/>
    <n v="0.21653936745801758"/>
    <n v="0.23317556833773206"/>
    <n v="0.44098632665099702"/>
    <n v="0.16891190695073038"/>
    <n v="0.3346431834989661"/>
    <n v="0.360353017646308"/>
    <n v="0.44098632665099702"/>
    <n v="0.1294448826302794"/>
    <n v="0.25645230341092545"/>
    <n v="0.27615491954808957"/>
    <n v="0.33794789441070561"/>
    <n v="-1.2942840654696086"/>
    <n v="1.0385955841493261E-3"/>
    <n v="3.4376476029423248E-3"/>
    <n v="8.1778220262720708E-4"/>
    <n v="3.8765334022206823E-3"/>
    <n v="1488.8387954463374"/>
    <n v="2949.6425871875099"/>
    <n v="3176.2565612646531"/>
    <n v="3886.9820561015013"/>
  </r>
  <r>
    <x v="3"/>
    <n v="0"/>
    <n v="0"/>
    <n v="0"/>
    <n v="1"/>
    <n v="0.18030031875763944"/>
    <n v="0.21370306909224218"/>
    <n v="0.23873646339889878"/>
    <n v="0.36726014875121954"/>
    <n v="0.1942794564052775"/>
    <n v="0.23027200606998993"/>
    <n v="0.25724630246274188"/>
    <n v="0.36726014875121954"/>
    <n v="0.18519421460923322"/>
    <n v="0.21950361659271111"/>
    <n v="0.24521649291799547"/>
    <n v="0.35008567588006018"/>
    <n v="-1.0495773662256844"/>
    <n v="3.4296897124730732E-2"/>
    <n v="4.8181837697279919E-2"/>
    <n v="6.0131128399001317E-2"/>
    <n v="0.42238862869627825"/>
    <n v="264.02213205765332"/>
    <n v="312.9353309953986"/>
    <n v="349.59289312854025"/>
    <n v="499.0996438184078"/>
  </r>
  <r>
    <x v="3"/>
    <n v="0.23026418252803665"/>
    <n v="0.20665674282596375"/>
    <n v="0.36316489291257664"/>
    <n v="0.19991418173342307"/>
    <n v="0.18030031875763944"/>
    <n v="0.21370306909224218"/>
    <n v="0.23873646339889878"/>
    <n v="0.36726014875121954"/>
    <n v="0.17521630437998895"/>
    <n v="0.20767718137723801"/>
    <n v="0.23200469708393764"/>
    <n v="0.36726014875121954"/>
    <n v="0.17839924454533601"/>
    <n v="0.21144979856814808"/>
    <n v="0.23621924247975973"/>
    <n v="0.37393171440675621"/>
    <n v="-1.438707233175784"/>
    <n v="2.6899717919493839E-3"/>
    <n v="2.2973383347686201E-5"/>
    <n v="1.6115198163810948E-2"/>
    <n v="3.0282101677714567E-2"/>
    <n v="1683.8301896033811"/>
    <n v="1995.779496275394"/>
    <n v="2229.5671311073361"/>
    <n v="3529.3731830138886"/>
  </r>
  <r>
    <x v="3"/>
    <n v="6.0120273945724348E-2"/>
    <n v="0.48829579903967318"/>
    <n v="0.11519190881834988"/>
    <n v="0.33639201819625264"/>
    <n v="0.18030031875763944"/>
    <n v="0.21370306909224218"/>
    <n v="0.23873646339889878"/>
    <n v="0.36726014875121954"/>
    <n v="0.17373681535485999"/>
    <n v="0.2059235996446214"/>
    <n v="0.230045699008224"/>
    <n v="0.36726014875121954"/>
    <n v="0.1778329733354683"/>
    <n v="0.21077861897001338"/>
    <n v="0.23546944022261476"/>
    <n v="0.37591896747190362"/>
    <n v="-1.359780306451118"/>
    <n v="1.3856279597620225E-2"/>
    <n v="7.7015785233815984E-2"/>
    <n v="1.4466684560703925E-2"/>
    <n v="1.5623797190398856E-3"/>
    <n v="2555.849281042284"/>
    <n v="3029.3503597746362"/>
    <n v="3384.2115340730616"/>
    <n v="5402.7788251100183"/>
  </r>
  <r>
    <x v="3"/>
    <n v="0.18480658791448035"/>
    <n v="0.31974628080078032"/>
    <n v="0.26085447977727128"/>
    <n v="0.23459265150746816"/>
    <n v="0.18030031875763944"/>
    <n v="0.21370306909224218"/>
    <n v="0.23873646339889878"/>
    <n v="0.36726014875121954"/>
    <n v="0.17022267334164209"/>
    <n v="0.20175842157602283"/>
    <n v="0.22539260775526371"/>
    <n v="0.36726014875121954"/>
    <n v="0.17646350798319166"/>
    <n v="0.20915544408705386"/>
    <n v="0.23365612498721952"/>
    <n v="0.38072492294253496"/>
    <n v="-1.4266715224021491"/>
    <n v="6.9606982739872062E-5"/>
    <n v="1.223033316504211E-2"/>
    <n v="7.3975050328553115E-4"/>
    <n v="2.1354640754772038E-2"/>
    <n v="2314.09126927426"/>
    <n v="2742.8038386788389"/>
    <n v="3064.0986628061505"/>
    <n v="4992.7162292407502"/>
  </r>
  <r>
    <x v="3"/>
    <n v="0"/>
    <n v="1"/>
    <n v="0"/>
    <n v="0"/>
    <n v="0.18030031875763944"/>
    <n v="0.21370306909224218"/>
    <n v="0.23873646339889878"/>
    <n v="0.36726014875121954"/>
    <n v="0.19906633041026789"/>
    <n v="0.23594570467059753"/>
    <n v="0.26358462387316423"/>
    <n v="0.36726014875121954"/>
    <n v="0.1867664858648794"/>
    <n v="0.22136716955308477"/>
    <n v="0.24729834436264692"/>
    <n v="0.34456800021938905"/>
    <n v="-1.5079325553710976"/>
    <n v="3.48817202423162E-2"/>
    <n v="0.60626908464977458"/>
    <n v="6.1156471124506298E-2"/>
    <n v="0.11872710677518888"/>
    <n v="144.62262832946936"/>
    <n v="171.41566774343121"/>
    <n v="191.49547295721564"/>
    <n v="266.81623096988392"/>
  </r>
  <r>
    <x v="3"/>
    <n v="0.12433142067616428"/>
    <n v="0.28848441109230372"/>
    <n v="0.49541698221157615"/>
    <n v="9.1767186019955899E-2"/>
    <n v="0.18030031875763944"/>
    <n v="0.21370306909224218"/>
    <n v="0.23873646339889878"/>
    <n v="0.36726014875121954"/>
    <n v="0.19369339545906866"/>
    <n v="0.22957737045457383"/>
    <n v="0.25647029652665593"/>
    <n v="0.36726014875121954"/>
    <n v="0.18499825347731921"/>
    <n v="0.21927135136100567"/>
    <n v="0.24495701990142424"/>
    <n v="0.35077337526025093"/>
    <n v="-1.4405833742363465"/>
    <n v="3.6804646021232888E-3"/>
    <n v="4.7904476373682309E-3"/>
    <n v="6.27301927204027E-2"/>
    <n v="6.7084206064779536E-2"/>
    <n v="779.26629313997694"/>
    <n v="923.6345206244506"/>
    <n v="1031.8300053605703"/>
    <n v="1477.5591808750023"/>
  </r>
  <r>
    <x v="3"/>
    <n v="0.20846955442882195"/>
    <n v="0.2113805377471053"/>
    <n v="0.25706577884281068"/>
    <n v="0.32308412898126215"/>
    <n v="0.18030031875763944"/>
    <n v="0.21370306909224218"/>
    <n v="0.23873646339889878"/>
    <n v="0.36726014875121954"/>
    <n v="0.21263997549126484"/>
    <n v="0.25203402682424297"/>
    <n v="0.2815575484048452"/>
    <n v="0.36726014875121954"/>
    <n v="0.19096682587950767"/>
    <n v="0.22634567185714116"/>
    <n v="0.25286003347709141"/>
    <n v="0.3298274687862599"/>
    <n v="-1.371005059180004"/>
    <n v="3.0634550667098129E-4"/>
    <n v="2.2395523893135879E-4"/>
    <n v="1.7688294081269127E-5"/>
    <n v="4.5472631725667092E-5"/>
    <n v="6107.5621346626949"/>
    <n v="7239.0597079500822"/>
    <n v="8087.0505058750487"/>
    <n v="10548.647651512174"/>
  </r>
  <r>
    <x v="3"/>
    <n v="0.30700787678744046"/>
    <n v="0"/>
    <n v="0.26936501016752723"/>
    <n v="0.42362711304503226"/>
    <n v="0.18030031875763944"/>
    <n v="0.21370306909224218"/>
    <n v="0.23873646339889878"/>
    <n v="0.36726014875121954"/>
    <n v="0.22054914528180575"/>
    <n v="0.26140846315279004"/>
    <n v="0.29203011571490789"/>
    <n v="0.36726014875121954"/>
    <n v="0.19325262330718163"/>
    <n v="0.22905494008796273"/>
    <n v="0.25588666813691535"/>
    <n v="0.32180576846794035"/>
    <n v="-1.3521078555091985"/>
    <n v="1.2940257694357939E-2"/>
    <n v="5.2466165578700194E-2"/>
    <n v="1.8166570389415874E-4"/>
    <n v="1.0367586211486883E-2"/>
    <n v="713.7070607144517"/>
    <n v="845.9296708870578"/>
    <n v="945.02273069648618"/>
    <n v="1188.4705377020045"/>
  </r>
  <r>
    <x v="3"/>
    <n v="0.16990488152712904"/>
    <n v="0.16785510242353671"/>
    <n v="0.20266282296741142"/>
    <n v="0.45957719308192285"/>
    <n v="0.18030031875763944"/>
    <n v="0.21370306909224218"/>
    <n v="0.23873646339889878"/>
    <n v="0.36726014875121954"/>
    <n v="0.17735632853702135"/>
    <n v="0.21021367012801004"/>
    <n v="0.23483831270014119"/>
    <n v="0.36726014875121954"/>
    <n v="0.17920782129013485"/>
    <n v="0.21240817364563422"/>
    <n v="0.23728988258605566"/>
    <n v="0.3710941224781753"/>
    <n v="-1.2992544006099247"/>
    <n v="8.6544688234114545E-5"/>
    <n v="1.984976155321293E-3"/>
    <n v="1.1990332578331422E-3"/>
    <n v="7.8292537834677729E-3"/>
    <n v="2465.4659380247335"/>
    <n v="2922.2224415837045"/>
    <n v="3264.5345428682676"/>
    <n v="5105.3570775232947"/>
  </r>
  <r>
    <x v="3"/>
    <n v="0.37279872135546044"/>
    <n v="1.638111386104768E-2"/>
    <n v="0.10690568325288628"/>
    <n v="0.50391448153060558"/>
    <n v="0.18030031875763944"/>
    <n v="0.21370306909224218"/>
    <n v="0.23873646339889878"/>
    <n v="0.36726014875121954"/>
    <n v="0.22236496188855526"/>
    <n v="0.26356068109918562"/>
    <n v="0.29443444665488305"/>
    <n v="0.36726014875121954"/>
    <n v="0.19376179893774534"/>
    <n v="0.22965844648056491"/>
    <n v="0.25656086988057997"/>
    <n v="0.32001888470110984"/>
    <n v="-1.35548989148332"/>
    <n v="3.2054219588806936E-2"/>
    <n v="4.5487220609296185E-2"/>
    <n v="2.2396674884569822E-2"/>
    <n v="3.3817590533276445E-2"/>
    <n v="2550.6686955085434"/>
    <n v="3023.2100099633676"/>
    <n v="3377.3518974557619"/>
    <n v="4212.7093970723281"/>
  </r>
  <r>
    <x v="4"/>
    <n v="9.8624010092872666E-2"/>
    <n v="0.1442229134049765"/>
    <n v="0.27243298651750292"/>
    <n v="0.48472008998464777"/>
    <n v="0.14410950514378831"/>
    <n v="0.16662836305225207"/>
    <n v="0.33645130866947304"/>
    <n v="0.3528108231344867"/>
    <n v="0.14245666504237353"/>
    <n v="0.16471724663969436"/>
    <n v="0.33259243610872469"/>
    <n v="0.3528108231344867"/>
    <n v="0.14352200434911835"/>
    <n v="0.16594905813332894"/>
    <n v="0.33507967526462695"/>
    <n v="0.35544926225292572"/>
    <n v="-1.2497465403658761"/>
    <n v="2.0158298882338708E-3"/>
    <n v="4.7202536475731636E-4"/>
    <n v="3.9246076109790374E-3"/>
    <n v="1.6710946902444557E-2"/>
    <n v="3021.4941261197278"/>
    <n v="3493.6392273707456"/>
    <n v="7054.2581619150551"/>
    <n v="7483.0884845944747"/>
  </r>
  <r>
    <x v="4"/>
    <n v="0.14483480824240166"/>
    <n v="8.037623289387065E-2"/>
    <n v="0.4488228885691149"/>
    <n v="0.32596607029461289"/>
    <n v="0.14410950514378831"/>
    <n v="0.16662836305225207"/>
    <n v="0.33645130866947304"/>
    <n v="0.3528108231344867"/>
    <n v="0.14322386265477399"/>
    <n v="0.16560432818344356"/>
    <n v="0.33438360623620994"/>
    <n v="0.3528108231344867"/>
    <n v="0.143795793136438"/>
    <n v="0.1662656297391201"/>
    <n v="0.3357188877558559"/>
    <n v="0.354219689368586"/>
    <n v="-1.2532771734541011"/>
    <n v="1.0795523904206731E-6"/>
    <n v="7.3769884904407454E-3"/>
    <n v="1.2792514999965691E-2"/>
    <n v="7.9826699077717726E-4"/>
    <n v="987.2961638430578"/>
    <n v="1141.5731631636088"/>
    <n v="2305.032454576196"/>
    <n v="2432.0582184171362"/>
  </r>
  <r>
    <x v="4"/>
    <n v="0.50963329642415156"/>
    <n v="0.26765235893093636"/>
    <n v="0"/>
    <n v="0.22271434464491194"/>
    <n v="0.14410950514378831"/>
    <n v="0.16662836305225207"/>
    <n v="0.33645130866947304"/>
    <n v="0.3528108231344867"/>
    <n v="0.20811297736900419"/>
    <n v="0.24063315403329788"/>
    <n v="0.48587970319541418"/>
    <n v="0.3528108231344867"/>
    <n v="0.16164910026376875"/>
    <n v="0.18690873262624738"/>
    <n v="0.37740086106549331"/>
    <n v="0.27404130604449056"/>
    <n v="-1.6659062567798555"/>
    <n v="0.12109300077738777"/>
    <n v="6.5195331888312624E-3"/>
    <n v="0.14243140993297579"/>
    <n v="2.6344569665138341E-3"/>
    <n v="372.26979545244626"/>
    <n v="430.44146580161646"/>
    <n v="869.13531299077795"/>
    <n v="631.10342575515961"/>
  </r>
  <r>
    <x v="4"/>
    <n v="0.25552611952249571"/>
    <n v="0.14909884558894185"/>
    <n v="9.0682809204174736E-2"/>
    <n v="0.50469222568438787"/>
    <n v="0.14410950514378831"/>
    <n v="0.16662836305225207"/>
    <n v="0.33645130866947304"/>
    <n v="0.3528108231344867"/>
    <n v="0.17539413821057837"/>
    <n v="0.20280159944917323"/>
    <n v="0.40949129118876271"/>
    <n v="0.3528108231344867"/>
    <n v="0.15378734638177347"/>
    <n v="0.17781848435449396"/>
    <n v="0.35904608717743219"/>
    <n v="0.30934808208630044"/>
    <n v="-1.4209207762423945"/>
    <n v="1.0350777960179346E-2"/>
    <n v="8.2481765082380375E-4"/>
    <n v="7.2018848964551838E-2"/>
    <n v="3.8159334438070208E-2"/>
    <n v="336.10685913775734"/>
    <n v="388.62763211127714"/>
    <n v="784.70599490889333"/>
    <n v="676.08951384207217"/>
  </r>
  <r>
    <x v="4"/>
    <n v="0"/>
    <n v="0.18518419092233043"/>
    <n v="0.51822782091635733"/>
    <n v="0.29658798816131221"/>
    <n v="0.14410950514378831"/>
    <n v="0.16662836305225207"/>
    <n v="0.33645130866947304"/>
    <n v="0.3528108231344867"/>
    <n v="0.19741570837659556"/>
    <n v="0.22826430702659858"/>
    <n v="0.46090487486542886"/>
    <n v="0.3528108231344867"/>
    <n v="0.15928383989205125"/>
    <n v="0.18417387163606908"/>
    <n v="0.37187870659959343"/>
    <n v="0.28466358187228619"/>
    <n v="-1.198580156751798"/>
    <n v="2.5371341650756617E-2"/>
    <n v="1.0207450601916588E-6"/>
    <n v="2.1418063261301228E-2"/>
    <n v="1.421914653457634E-4"/>
    <n v="949.35079981741251"/>
    <n v="1097.6983758155679"/>
    <n v="2216.4417167783686"/>
    <n v="1696.6291075886504"/>
  </r>
  <r>
    <x v="5"/>
    <n v="0"/>
    <n v="0.32286870330033912"/>
    <n v="8.0606027185750911E-2"/>
    <n v="0.59652526951390994"/>
    <n v="2.581966640427405E-2"/>
    <n v="0.12274967278553831"/>
    <n v="0.22504349274072971"/>
    <n v="0.62638716806945804"/>
    <n v="3.5338263551907716E-2"/>
    <n v="0.1680021817434379"/>
    <n v="0.30800732017967897"/>
    <n v="0.62638716806945804"/>
    <n v="3.106019030444588E-2"/>
    <n v="0.14766372798279681"/>
    <n v="0.2707197529921293"/>
    <n v="0.55055632872062799"/>
    <n v="-1.0789363310286879"/>
    <n v="9.6473542174839379E-4"/>
    <n v="3.0696783376020609E-2"/>
    <n v="3.6143228739982824E-2"/>
    <n v="2.1131435176562617E-3"/>
    <n v="90.121763372155812"/>
    <n v="428.44926001664459"/>
    <n v="785.49877770172304"/>
    <n v="1597.4501989094765"/>
  </r>
  <r>
    <x v="5"/>
    <n v="1.6592601239899023E-2"/>
    <n v="0.11531981335287957"/>
    <n v="0.37657470879883803"/>
    <n v="0.49151287660838344"/>
    <n v="2.581966640427405E-2"/>
    <n v="0.12274967278553831"/>
    <n v="0.22504349274072971"/>
    <n v="0.62638716806945804"/>
    <n v="2.0853155142849182E-2"/>
    <n v="9.9138305284497422E-2"/>
    <n v="0.18175551901144077"/>
    <n v="0.62638716806945804"/>
    <n v="2.2467824504500224E-2"/>
    <n v="0.10681462970698068"/>
    <n v="0.19582893216395325"/>
    <n v="0.67488861362456587"/>
    <n v="-1.1281881787097618"/>
    <n v="3.4518248408911195E-5"/>
    <n v="7.2338148850465927E-5"/>
    <n v="3.2669035771347658E-2"/>
    <n v="3.3626660926228097E-2"/>
    <n v="400.32226053489308"/>
    <n v="1903.1782099745046"/>
    <n v="3489.1976651458099"/>
    <n v="12024.88186434479"/>
  </r>
  <r>
    <x v="5"/>
    <n v="4.7929548556958086E-2"/>
    <n v="0.17024927774949664"/>
    <n v="7.6177568244971808E-2"/>
    <n v="0.70564360544857352"/>
    <n v="2.581966640427405E-2"/>
    <n v="0.12274967278553831"/>
    <n v="0.22504349274072971"/>
    <n v="0.62638716806945804"/>
    <n v="1.8979232171286151E-2"/>
    <n v="9.0229459291561245E-2"/>
    <n v="0.16542245862078353"/>
    <n v="0.62638716806945804"/>
    <n v="2.1064202346285098E-2"/>
    <n v="0.10014164803720524"/>
    <n v="0.18359500055433631"/>
    <n v="0.69519914906217339"/>
    <n v="-0.96245351651331601"/>
    <n v="7.2174682701932151E-4"/>
    <n v="4.9150797438757632E-3"/>
    <n v="1.1538504763936905E-2"/>
    <n v="1.0908666920741436E-4"/>
    <n v="259.85726839280534"/>
    <n v="1235.3914325121"/>
    <n v="2264.9087086385362"/>
    <n v="8576.282590456558"/>
  </r>
  <r>
    <x v="6"/>
    <n v="0.19782291273382241"/>
    <n v="0.31004006933985051"/>
    <n v="0.32714047093540682"/>
    <n v="0.16499654699092023"/>
    <n v="0.21752410497134814"/>
    <n v="0.19786480397120979"/>
    <n v="0.27052598966726293"/>
    <n v="0.3140851013901792"/>
    <n v="0.27113873981096803"/>
    <n v="0.24663387815692686"/>
    <n v="0.33720435688797873"/>
    <n v="0.3140851013901792"/>
    <n v="0.23192843675300384"/>
    <n v="0.21096730718430878"/>
    <n v="0.28844007836672586"/>
    <n v="0.26866417769596146"/>
    <n v="-1.3950994219746213"/>
    <n v="1.1631867686229616E-3"/>
    <n v="9.8154122011285417E-3"/>
    <n v="1.4977203849700167E-3"/>
    <n v="1.0746977655996807E-2"/>
    <n v="5141.6377493679147"/>
    <n v="4676.9490006804444"/>
    <n v="6394.4482881174308"/>
    <n v="5956.0349618342079"/>
  </r>
  <r>
    <x v="6"/>
    <n v="0.13765179586306103"/>
    <n v="9.6147547826533702E-2"/>
    <n v="0.43213737565743426"/>
    <n v="0.33406328065297108"/>
    <n v="0.21752410497134814"/>
    <n v="0.19786480397120979"/>
    <n v="0.27052598966726293"/>
    <n v="0.3140851013901792"/>
    <n v="0.48874764538722348"/>
    <n v="0.44457581866005724"/>
    <n v="0.60783580966044537"/>
    <n v="0.3140851013901792"/>
    <n v="0.26344111425290329"/>
    <n v="0.23963194532612231"/>
    <n v="0.32763112925668808"/>
    <n v="0.16929581116428621"/>
    <n v="-1.396518701410753"/>
    <n v="1.5822952620981108E-2"/>
    <n v="2.0587772325819948E-2"/>
    <n v="1.0921555536773474E-2"/>
    <n v="2.7148319001704699E-2"/>
    <n v="1230.6836061104352"/>
    <n v="1119.4574068271531"/>
    <n v="1530.5517545016662"/>
    <n v="790.87723256074446"/>
  </r>
  <r>
    <x v="6"/>
    <n v="0.22205276793156406"/>
    <n v="0.22892071221032903"/>
    <n v="0.14198729743129868"/>
    <n v="0.40703922242680818"/>
    <n v="0.21752410497134814"/>
    <n v="0.19786480397120979"/>
    <n v="0.27052598966726293"/>
    <n v="0.3140851013901792"/>
    <n v="0.22836024316415321"/>
    <n v="0.20772159827732464"/>
    <n v="0.28400245936318902"/>
    <n v="0.3140851013901792"/>
    <n v="0.22081512243496856"/>
    <n v="0.2008583872588682"/>
    <n v="0.27461889586023602"/>
    <n v="0.3037075944459271"/>
    <n v="-1.3714131014914106"/>
    <n v="1.5317663752431128E-6"/>
    <n v="7.8749408168138086E-4"/>
    <n v="1.7591140901814895E-2"/>
    <n v="1.0677425341179205E-2"/>
    <n v="3282.3527586103019"/>
    <n v="2985.701677670771"/>
    <n v="4082.1302474826093"/>
    <n v="4514.5253162363169"/>
  </r>
  <r>
    <x v="6"/>
    <n v="0"/>
    <n v="0"/>
    <n v="0"/>
    <n v="1"/>
    <n v="0.21752410497134814"/>
    <n v="0.19786480397120979"/>
    <n v="0.27052598966726293"/>
    <n v="0.3140851013901792"/>
    <n v="0.25869703839732805"/>
    <n v="0.23531662753956442"/>
    <n v="0.32173111272263499"/>
    <n v="0.3140851013901792"/>
    <n v="0.22896990331495456"/>
    <n v="0.20827615882243414"/>
    <n v="0.28476066919780924"/>
    <n v="0.27799326866480206"/>
    <n v="-1.2801583790206137"/>
    <n v="5.2427216624059643E-2"/>
    <n v="4.3378958333827808E-2"/>
    <n v="8.1088638721984144E-2"/>
    <n v="0.52129372009333663"/>
    <n v="340.75072041428223"/>
    <n v="309.95449679795826"/>
    <n v="423.77798029348776"/>
    <n v="413.70680249427181"/>
  </r>
  <r>
    <x v="7"/>
    <n v="0"/>
    <n v="4.1933671567757971E-2"/>
    <n v="0.39806045243607707"/>
    <n v="0.56000587599616491"/>
    <n v="3.6096961871845946E-2"/>
    <n v="0"/>
    <n v="0.35432592761712811"/>
    <n v="0.60957711051102581"/>
    <n v="4.0495373997547261E-2"/>
    <n v="0"/>
    <n v="0.39750051560640381"/>
    <n v="0.60957711051102581"/>
    <n v="3.8656374298595586E-2"/>
    <n v="0"/>
    <n v="0.37944898881774919"/>
    <n v="0.58189463688365528"/>
    <m/>
    <n v="1.4943152739131213E-3"/>
    <n v="1.7584328111525933E-3"/>
    <n v="3.4638657801634243E-4"/>
    <n v="4.7911785318972806E-4"/>
    <n v="494.71770668979553"/>
    <n v="0"/>
    <n v="4856.1236525614549"/>
    <n v="7446.9886407487502"/>
  </r>
  <r>
    <x v="8"/>
    <n v="0.24494778787824881"/>
    <n v="0.47172584633447778"/>
    <n v="0.11098633767989612"/>
    <n v="0.17234002810737731"/>
    <n v="0.23111250690539795"/>
    <n v="0.23669925762242422"/>
    <n v="0.24568951817349391"/>
    <n v="0.28649871729868398"/>
    <n v="0.21239999969106355"/>
    <n v="0.21753440745834268"/>
    <n v="0.22579675277162087"/>
    <n v="0.28649871729868398"/>
    <n v="0.22542269654811178"/>
    <n v="0.23087190580310751"/>
    <n v="0.23964083312438747"/>
    <n v="0.30406456452439329"/>
    <n v="-1.4201471436679205"/>
    <n v="3.8122919145019193E-4"/>
    <n v="5.8010620669488845E-2"/>
    <n v="1.655197919807665E-2"/>
    <n v="1.7351353494277768E-2"/>
    <n v="1013.7348832847206"/>
    <n v="1038.2401952728067"/>
    <n v="1077.6744121936954"/>
    <n v="1367.3905092487776"/>
  </r>
  <r>
    <x v="8"/>
    <n v="0"/>
    <n v="0.28577855585004935"/>
    <n v="0.29996772521443171"/>
    <n v="0.41425371893551888"/>
    <n v="0.23111250690539795"/>
    <n v="0.23669925762242422"/>
    <n v="0.24568951817349391"/>
    <n v="0.28649871729868398"/>
    <n v="0.2406723232383115"/>
    <n v="0.24649016621195202"/>
    <n v="0.25585230295788486"/>
    <n v="0.28649871729868398"/>
    <n v="0.23377286550309198"/>
    <n v="0.23942392585226333"/>
    <n v="0.24851767416897927"/>
    <n v="0.2782855344756654"/>
    <n v="-1.356028568085037"/>
    <n v="5.4649752645526732E-2"/>
    <n v="2.1487517222316442E-3"/>
    <n v="2.6471077525796623E-3"/>
    <n v="1.8487347185308742E-2"/>
    <n v="1195.1287089547325"/>
    <n v="1224.0189073308186"/>
    <n v="1270.5093315377812"/>
    <n v="1422.6930521766681"/>
  </r>
  <r>
    <x v="8"/>
    <n v="0.33484221662981878"/>
    <n v="0.20462735311365779"/>
    <n v="0.18066837768904087"/>
    <n v="0.2798620525674827"/>
    <n v="0.23111250690539795"/>
    <n v="0.23669925762242422"/>
    <n v="0.24568951817349391"/>
    <n v="0.28649871729868398"/>
    <n v="0.24228846571089316"/>
    <n v="0.24814537617265195"/>
    <n v="0.25757038074910904"/>
    <n v="0.28649871729868398"/>
    <n v="0.23420761445779389"/>
    <n v="0.2398691841215278"/>
    <n v="0.2489798441425449"/>
    <n v="0.27694335727813341"/>
    <n v="-1.3887029520501946"/>
    <n v="1.0127323154321716E-2"/>
    <n v="1.2419866527872683E-3"/>
    <n v="4.6664564490282064E-3"/>
    <n v="8.5187821920697551E-6"/>
    <n v="2344.3268797528781"/>
    <n v="2400.9969840746858"/>
    <n v="2492.1911377276583"/>
    <n v="2772.0949984447766"/>
  </r>
  <r>
    <x v="8"/>
    <n v="0.31150642383170973"/>
    <n v="0.44687279401383589"/>
    <n v="0.20106734434561627"/>
    <n v="4.0553437808838064E-2"/>
    <n v="0.23111250690539795"/>
    <n v="0.23669925762242422"/>
    <n v="0.24568951817349391"/>
    <n v="0.28649871729868398"/>
    <n v="0.36697023699234665"/>
    <n v="0.37584111664354397"/>
    <n v="0.39011623350859292"/>
    <n v="0.28649871729868398"/>
    <n v="0.25853419500796615"/>
    <n v="0.26478381827014552"/>
    <n v="0.2748407805938422"/>
    <n v="0.20184120612804601"/>
    <n v="-1.3397942112373307"/>
    <n v="2.8060570265550505E-3"/>
    <n v="3.3156395087386263E-2"/>
    <n v="5.4425198958710569E-3"/>
    <n v="2.6013744209390496E-2"/>
    <n v="457.79942581035607"/>
    <n v="468.8659462018602"/>
    <n v="486.67431223654609"/>
    <n v="357.41031575123748"/>
  </r>
  <r>
    <x v="8"/>
    <n v="0.78734762625253363"/>
    <n v="0"/>
    <n v="0.15174569642296382"/>
    <n v="6.0906677324502556E-2"/>
    <n v="0.23111250690539795"/>
    <n v="0.23669925762242422"/>
    <n v="0.24568951817349391"/>
    <n v="0.28649871729868398"/>
    <n v="0.33042858807051828"/>
    <n v="0.33841613567686479"/>
    <n v="0.35126978492351507"/>
    <n v="0.28649871729868398"/>
    <n v="0.25288936427634984"/>
    <n v="0.25900253338224138"/>
    <n v="0.2688399121804792"/>
    <n v="0.21926819016092958"/>
    <n v="-1.3742105437850811"/>
    <n v="0.28564563379460306"/>
    <n v="6.7082312298419058E-2"/>
    <n v="1.3711055363867564E-2"/>
    <n v="2.5078368747841841E-2"/>
    <n v="354.33846164945038"/>
    <n v="362.90398967386136"/>
    <n v="376.68773135080028"/>
    <n v="307.22981732588812"/>
  </r>
  <r>
    <x v="8"/>
    <n v="0"/>
    <n v="0"/>
    <n v="0.27093626931692288"/>
    <n v="0.72906373068307706"/>
    <n v="0.23111250690539795"/>
    <n v="0.23669925762242422"/>
    <n v="0.24568951817349391"/>
    <n v="0.28649871729868398"/>
    <n v="0.27132264244218707"/>
    <n v="0.27788140461177324"/>
    <n v="0.28843583665710798"/>
    <n v="0.28649871729868398"/>
    <n v="0.24136048899884122"/>
    <n v="0.24719496720615017"/>
    <n v="0.2565838735526223"/>
    <n v="0.25486067024238634"/>
    <n v="-1.3652125434982563"/>
    <n v="5.8254885649759752E-2"/>
    <n v="6.1105351812049659E-2"/>
    <n v="2.0599126417511338E-4"/>
    <n v="0.22486854253131738"/>
    <n v="1193.8751772034282"/>
    <n v="1222.7350735871896"/>
    <n v="1269.1767354956332"/>
    <n v="1260.6530137137497"/>
  </r>
  <r>
    <x v="9"/>
    <m/>
    <m/>
    <m/>
    <m/>
    <n v="5.2295666301276557E-2"/>
    <n v="0.18233256001439932"/>
    <n v="0.20535622469792725"/>
    <n v="0.56001554898639694"/>
    <n v="4.9344613401098317E-2"/>
    <n v="0.17204350418848127"/>
    <n v="0.19376793975337384"/>
    <n v="0.56001554898639694"/>
    <n v="5.0600953802209941E-2"/>
    <n v="0.1764238243523838"/>
    <n v="0.19870137573297172"/>
    <n v="0.57427384611243448"/>
    <n v="0"/>
    <n v="2.5604565256933847E-3"/>
    <n v="3.1125365799120768E-2"/>
    <n v="3.9482236718175606E-2"/>
    <n v="0.32979045032876808"/>
    <n v="0"/>
    <n v="0"/>
    <n v="0"/>
    <n v="0"/>
  </r>
  <r>
    <x v="9"/>
    <n v="9.5120474989769485E-2"/>
    <n v="0.17261751610539755"/>
    <n v="0.18416145339420179"/>
    <n v="0.54810055551063119"/>
    <n v="5.2295666301276557E-2"/>
    <n v="0.18233256001439932"/>
    <n v="0.20535622469792725"/>
    <n v="0.56001554898639694"/>
    <n v="4.8753507628881171E-2"/>
    <n v="0.16998257187208757"/>
    <n v="0.1914467674963774"/>
    <n v="0.56001554898639694"/>
    <n v="5.0251070122051718E-2"/>
    <n v="0.17520393001653226"/>
    <n v="0.19732744177777981"/>
    <n v="0.57721755808363628"/>
    <n v="-1.1852199607997982"/>
    <n v="2.0132634931831748E-3"/>
    <n v="6.6895369197111221E-6"/>
    <n v="1.7334325011651136E-4"/>
    <n v="8.4779983883638511E-4"/>
    <n v="410.14219918636906"/>
    <n v="1429.989948244734"/>
    <n v="1610.5589539483899"/>
    <n v="4711.1688986205081"/>
  </r>
  <r>
    <x v="9"/>
    <n v="8.8949226552239399E-2"/>
    <n v="0.34625147019201225"/>
    <n v="0.25684440869697489"/>
    <n v="0.30795489455877334"/>
    <n v="5.2295666301276557E-2"/>
    <n v="0.18233256001439932"/>
    <n v="0.20535622469792725"/>
    <n v="0.56001554898639694"/>
    <n v="5.7843227811731332E-2"/>
    <n v="0.20167452778303402"/>
    <n v="0.22714055920670687"/>
    <n v="0.56001554898639694"/>
    <n v="5.526385038640317E-2"/>
    <n v="0.19268134493507108"/>
    <n v="0.21701178090441145"/>
    <n v="0.53504302377411428"/>
    <n v="-1.41274828164935"/>
    <n v="1.1347045674338875E-3"/>
    <n v="2.3583783371432597E-2"/>
    <n v="1.5866382368608975E-3"/>
    <n v="5.1569018430523382E-2"/>
    <n v="1111.7108251900486"/>
    <n v="3876.058860878763"/>
    <n v="4365.5001296211212"/>
    <n v="10763.150184310069"/>
  </r>
  <r>
    <x v="9"/>
    <n v="6.0418868702178441E-2"/>
    <n v="0.38990154823870399"/>
    <n v="0.15299908927135061"/>
    <n v="0.39668049378776699"/>
    <n v="5.2295666301276557E-2"/>
    <n v="0.18233256001439932"/>
    <n v="0.20535622469792725"/>
    <n v="0.56001554898639694"/>
    <n v="6.9655209953410943E-2"/>
    <n v="0.24285784363045515"/>
    <n v="0.27352421258326687"/>
    <n v="0.56001554898639694"/>
    <n v="6.0778359454646644E-2"/>
    <n v="0.21190807301312806"/>
    <n v="0.23866632407043514"/>
    <n v="0.48864724346179017"/>
    <n v="-1.2774453552723795"/>
    <n v="1.2923360111015469E-7"/>
    <n v="3.1681677222877715E-2"/>
    <n v="7.3388751181214795E-3"/>
    <n v="8.4578830456044432E-3"/>
    <n v="365.71311337612161"/>
    <n v="1275.0847806116735"/>
    <n v="1436.0934585436594"/>
    <n v="2940.2686474685452"/>
  </r>
  <r>
    <x v="9"/>
    <n v="0"/>
    <n v="0.32812507382436179"/>
    <n v="0.48084818876357777"/>
    <n v="0.19102673741206039"/>
    <n v="5.2295666301276557E-2"/>
    <n v="0.18233256001439932"/>
    <n v="0.20535622469792725"/>
    <n v="0.56001554898639694"/>
    <n v="0.10701663865050332"/>
    <n v="0.37312112206142539"/>
    <n v="0.42023621549293061"/>
    <n v="0.56001554898639694"/>
    <n v="7.3279516734747974E-2"/>
    <n v="0.25549424699725953"/>
    <n v="0.287756251495912"/>
    <n v="0.38346998477208055"/>
    <n v="-1.2298072667965061"/>
    <n v="5.3698875728782087E-3"/>
    <n v="5.275237005588517E-3"/>
    <n v="3.7284496237780171E-2"/>
    <n v="3.7034403454469907E-2"/>
    <n v="155.09682996426145"/>
    <n v="540.75612871216981"/>
    <n v="609.03898385361276"/>
    <n v="811.61805746995628"/>
  </r>
  <r>
    <x v="9"/>
    <m/>
    <m/>
    <m/>
    <m/>
    <n v="5.2295666301276557E-2"/>
    <n v="0.18233256001439932"/>
    <n v="0.20535622469792725"/>
    <n v="0.56001554898639694"/>
    <n v="0.10811829465339323"/>
    <n v="0.37696212406921981"/>
    <n v="0.42456223203827792"/>
    <n v="0.56001554898639694"/>
    <n v="7.3566965891786601E-2"/>
    <n v="0.2564964589276878"/>
    <n v="0.28888501565281144"/>
    <n v="0.38105155952771419"/>
    <n v="0"/>
    <n v="5.4120984705232928E-3"/>
    <n v="6.5790433442443036E-2"/>
    <n v="8.3454552268725113E-2"/>
    <n v="0.1452002910185031"/>
    <n v="0"/>
    <n v="0"/>
    <n v="0"/>
    <n v="0"/>
  </r>
  <r>
    <x v="9"/>
    <n v="4.9863243122733179E-2"/>
    <n v="0"/>
    <n v="0.36452097029412245"/>
    <n v="0.58561578658314439"/>
    <n v="5.2295666301276557E-2"/>
    <n v="0.18233256001439932"/>
    <n v="0.20535622469792725"/>
    <n v="0.56001554898639694"/>
    <n v="4.5745378576860715E-2"/>
    <n v="0.15949451598331141"/>
    <n v="0.17963435417003651"/>
    <n v="0.56001554898639694"/>
    <n v="4.8413453809542373E-2"/>
    <n v="0.16879695004511788"/>
    <n v="0.19011143373982436"/>
    <n v="0.59267816240551541"/>
    <n v="-1.0624802213492905"/>
    <n v="2.1018890526422706E-6"/>
    <n v="2.8492410344534022E-2"/>
    <n v="3.041868644108504E-2"/>
    <n v="4.9877152256410662E-5"/>
    <n v="178.06758791872542"/>
    <n v="620.8453100829463"/>
    <n v="699.24125998109844"/>
    <n v="2179.90584201723"/>
  </r>
  <r>
    <x v="9"/>
    <n v="0"/>
    <n v="0.41541434301927405"/>
    <n v="0.16013844046570785"/>
    <n v="0.4244472165150181"/>
    <n v="5.2295666301276557E-2"/>
    <n v="0.18233256001439932"/>
    <n v="0.20535622469792725"/>
    <n v="0.56001554898639694"/>
    <n v="5.3305214517001591E-2"/>
    <n v="0.1858524216712078"/>
    <n v="0.2093205495625817"/>
    <n v="0.56001554898639694"/>
    <n v="5.2856267402486987E-2"/>
    <n v="0.18428713562572668"/>
    <n v="0.20755761027819405"/>
    <n v="0.55529898669359223"/>
    <n v="-1.2040473217626761"/>
    <n v="2.7937850037232084E-3"/>
    <n v="5.3419785997539854E-2"/>
    <n v="2.2485776657054026E-3"/>
    <n v="1.7122185758866384E-2"/>
    <n v="216.09756364832779"/>
    <n v="753.43952529222099"/>
    <n v="848.57853386136856"/>
    <n v="2270.2843771980824"/>
  </r>
  <r>
    <x v="9"/>
    <n v="0.11063577521710753"/>
    <n v="2.7503612521126482E-2"/>
    <n v="0.52927875932581481"/>
    <n v="0.33258185293595127"/>
    <n v="5.2295666301276557E-2"/>
    <n v="0.18233256001439932"/>
    <n v="0.20535622469792725"/>
    <n v="0.56001554898639694"/>
    <n v="5.0273367180714491E-2"/>
    <n v="0.17528167029740666"/>
    <n v="0.19741499855088745"/>
    <n v="0.56001554898639694"/>
    <n v="5.1143544673573821E-2"/>
    <n v="0.17831560601639912"/>
    <n v="0.20083203819086881"/>
    <n v="0.56970881111915828"/>
    <n v="-1.4131195253442277"/>
    <n v="3.5393254950449654E-3"/>
    <n v="2.2744257382018154E-2"/>
    <n v="0.10787724862429698"/>
    <n v="5.6229194297220404E-2"/>
    <n v="538.33132544412388"/>
    <n v="1876.9304542119553"/>
    <n v="2113.9359424728841"/>
    <n v="5996.6922778710368"/>
  </r>
  <r>
    <x v="9"/>
    <n v="0"/>
    <n v="0"/>
    <n v="9.6097095022872989E-2"/>
    <n v="0.903902904977127"/>
    <n v="5.2295666301276557E-2"/>
    <n v="0.18233256001439932"/>
    <n v="0.20535622469792725"/>
    <n v="0.56001554898639694"/>
    <n v="4.4307108097447326E-2"/>
    <n v="0.1544798836618913"/>
    <n v="0.17398650958488007"/>
    <n v="0.56001554898639694"/>
    <n v="4.7499601417644442E-2"/>
    <n v="0.16561073868431217"/>
    <n v="0.1865228901681604"/>
    <n v="0.60036676972988301"/>
    <n v="-0.62255076173181711"/>
    <n v="2.2562121348350898E-3"/>
    <n v="2.7426916767563533E-2"/>
    <n v="8.176824427657485E-3"/>
    <n v="9.2134185400833193E-2"/>
    <n v="155.64621892932314"/>
    <n v="542.67161241336726"/>
    <n v="611.19634127412633"/>
    <n v="1967.2758273831832"/>
  </r>
  <r>
    <x v="9"/>
    <m/>
    <m/>
    <m/>
    <m/>
    <n v="5.2295666301276557E-2"/>
    <n v="0.18233256001439932"/>
    <n v="0.20535622469792725"/>
    <n v="0.56001554898639694"/>
    <n v="6.1890335811771335E-2"/>
    <n v="0.21578505766998254"/>
    <n v="0.24303286689899278"/>
    <n v="0.56001554898639694"/>
    <n v="5.726748617485667E-2"/>
    <n v="0.19966716361726422"/>
    <n v="0.22487971930710896"/>
    <n v="0.51818563090077008"/>
    <n v="0"/>
    <n v="3.2795649727873997E-3"/>
    <n v="3.9866976226963363E-2"/>
    <n v="5.057088815564411E-2"/>
    <n v="0.26851634807202912"/>
    <n v="0"/>
    <n v="0"/>
    <n v="0"/>
    <n v="0"/>
  </r>
  <r>
    <x v="9"/>
    <n v="0"/>
    <n v="2.974094703223119E-2"/>
    <n v="0.13920355484239275"/>
    <n v="0.83105549812537616"/>
    <n v="5.2295666301276557E-2"/>
    <n v="0.18233256001439932"/>
    <n v="0.20535622469792725"/>
    <n v="0.56001554898639694"/>
    <n v="7.3920290416516501E-2"/>
    <n v="0.25772835001286365"/>
    <n v="0.29027246122189004"/>
    <n v="0.56001554898639694"/>
    <n v="6.254166868980307E-2"/>
    <n v="0.21805597607436616"/>
    <n v="0.24559054080037623"/>
    <n v="0.47381181443545445"/>
    <n v="-0.86150262147464762"/>
    <n v="3.9114603225050941E-3"/>
    <n v="3.5462550163140143E-2"/>
    <n v="1.1318190781224176E-2"/>
    <n v="0.12762304953634485"/>
    <n v="202.6756586396103"/>
    <n v="706.64309886539468"/>
    <n v="795.87298604473915"/>
    <n v="1535.4582564502552"/>
  </r>
  <r>
    <x v="10"/>
    <n v="0"/>
    <n v="8.0400688050187186E-2"/>
    <n v="0.32477823872643258"/>
    <n v="0.59482107322338018"/>
    <n v="7.5299541836885434E-2"/>
    <n v="0.15009918112288789"/>
    <n v="0.2087020729254378"/>
    <n v="0.56589920411478889"/>
    <n v="6.6334913129639461E-2"/>
    <n v="0.13222943855601851"/>
    <n v="0.18385548623222839"/>
    <n v="0.56589920411478889"/>
    <n v="6.9949995929063952E-2"/>
    <n v="0.13943560415341993"/>
    <n v="0.19387513914952417"/>
    <n v="0.59673926076799189"/>
    <n v="-0.99830486136055208"/>
    <n v="4.8930019304760635E-3"/>
    <n v="3.4851213193157291E-3"/>
    <n v="1.7135621478841997E-2"/>
    <n v="3.6794434563034809E-6"/>
    <n v="414.78948586016344"/>
    <n v="826.82524550894959"/>
    <n v="1149.6408001288485"/>
    <n v="3538.5444685020384"/>
  </r>
  <r>
    <x v="10"/>
    <n v="0.23825368532506996"/>
    <n v="0.54828491708157334"/>
    <n v="8.2152616075808607E-2"/>
    <n v="0.13130878151754816"/>
    <n v="7.5299541836885434E-2"/>
    <n v="0.15009918112288789"/>
    <n v="0.2087020729254378"/>
    <n v="0.56589920411478889"/>
    <n v="0.11071635070832378"/>
    <n v="0.22069767189597081"/>
    <n v="0.30686417653936005"/>
    <n v="0.56589920411478889"/>
    <n v="9.1943554503456801E-2"/>
    <n v="0.18327670931108156"/>
    <n v="0.25483303017396025"/>
    <n v="0.46994670601150135"/>
    <n v="-1.7103891751270961"/>
    <n v="2.1406654381037553E-2"/>
    <n v="0.13323099173982653"/>
    <n v="2.9818525413109132E-2"/>
    <n v="0.11467564390557235"/>
    <n v="414.20847134470796"/>
    <n v="825.66707374770169"/>
    <n v="1148.0304459245961"/>
    <n v="2117.1240089829939"/>
  </r>
  <r>
    <x v="10"/>
    <n v="0.17182406448621265"/>
    <n v="5.3450584162247537E-2"/>
    <n v="0.329200965061833"/>
    <n v="0.44552438628970686"/>
    <n v="7.5299541836885434E-2"/>
    <n v="0.15009918112288789"/>
    <n v="0.2087020729254378"/>
    <n v="0.56589920411478889"/>
    <n v="7.1086854115109732E-2"/>
    <n v="0.14170177309171134"/>
    <n v="0.1970260834217214"/>
    <n v="0.56589920411478889"/>
    <n v="7.2856247144748004E-2"/>
    <n v="0.1452288124116658"/>
    <n v="0.20193017691415269"/>
    <n v="0.57998476352943351"/>
    <n v="-1.3225506619086231"/>
    <n v="9.7946288693335111E-3"/>
    <n v="8.4232431806023148E-3"/>
    <n v="1.6197853515731723E-2"/>
    <n v="1.8079593047449601E-2"/>
    <n v="835.86806649215066"/>
    <n v="1666.1869281890558"/>
    <n v="2316.7126109077676"/>
    <n v="6654.0723944110259"/>
  </r>
  <r>
    <x v="10"/>
    <n v="0.15551651287201221"/>
    <n v="0.192389521389183"/>
    <n v="0.23700965239662644"/>
    <n v="0.41508431334217827"/>
    <n v="7.5299541836885434E-2"/>
    <n v="0.15009918112288789"/>
    <n v="0.2087020729254378"/>
    <n v="0.56589920411478889"/>
    <n v="0.10693356442176558"/>
    <n v="0.21315721268301524"/>
    <n v="0.29637971248845268"/>
    <n v="0.56589920411478889"/>
    <n v="9.0440041715220104E-2"/>
    <n v="0.18027966533422737"/>
    <n v="0.25066585693597915"/>
    <n v="0.47861443601457321"/>
    <n v="-1.3371210763372301"/>
    <n v="4.2349470982207945E-3"/>
    <n v="1.4664861367174543E-4"/>
    <n v="1.8649192242063746E-4"/>
    <n v="4.0360764867695496E-3"/>
    <n v="1822.7810559527409"/>
    <n v="3633.4609373519124"/>
    <n v="5052.0650668847475"/>
    <n v="9646.2729398105985"/>
  </r>
  <r>
    <x v="10"/>
    <n v="3.0364049895941131E-2"/>
    <n v="0.16093370848088465"/>
    <n v="6.5756077040665578E-2"/>
    <n v="0.74294616458250873"/>
    <n v="7.5299541836885434E-2"/>
    <n v="0.15009918112288789"/>
    <n v="0.2087020729254378"/>
    <n v="0.56589920411478889"/>
    <n v="7.2226335066379432E-2"/>
    <n v="0.14397317014829913"/>
    <n v="0.20018429701489554"/>
    <n v="0.56589920411478889"/>
    <n v="7.352904875670703E-2"/>
    <n v="0.14656994900492645"/>
    <n v="0.20379493050571629"/>
    <n v="0.57610607173265016"/>
    <n v="-0.9025877887447018"/>
    <n v="1.8632171266499214E-3"/>
    <n v="2.0631758628317879E-4"/>
    <n v="1.9054725065945743E-2"/>
    <n v="2.7835616582149426E-2"/>
    <n v="2754.7194883693119"/>
    <n v="5491.150800401696"/>
    <n v="7635.0486805904411"/>
    <n v="21583.451030638545"/>
  </r>
  <r>
    <x v="10"/>
    <n v="5.5085419902269027E-2"/>
    <n v="0.21690215538467367"/>
    <n v="0.14134323269820828"/>
    <n v="0.58666919201484902"/>
    <n v="7.5299541836885434E-2"/>
    <n v="0.15009918112288789"/>
    <n v="0.2087020729254378"/>
    <n v="0.56589920411478889"/>
    <n v="8.5838452965483328E-2"/>
    <n v="0.17110703710368683"/>
    <n v="0.23791197972247921"/>
    <n v="0.56589920411478889"/>
    <n v="8.0921907047133534E-2"/>
    <n v="0.1613065854901036"/>
    <n v="0.22428515942899807"/>
    <n v="0.53348634803376482"/>
    <n v="-1.1141285981584454"/>
    <n v="6.67524067986749E-4"/>
    <n v="3.0908673919020258E-3"/>
    <n v="6.8793632098157016E-3"/>
    <n v="2.8284148939163433E-3"/>
    <n v="1068.1287120686391"/>
    <n v="2129.1662751766225"/>
    <n v="2960.45196188306"/>
    <n v="7041.7530508716791"/>
  </r>
  <r>
    <x v="10"/>
    <n v="0.21272941138557225"/>
    <n v="0.3760123104687324"/>
    <n v="8.5788176149272477E-2"/>
    <n v="0.32547010199642284"/>
    <n v="7.5299541836885434E-2"/>
    <n v="0.15009918112288789"/>
    <n v="0.2087020729254378"/>
    <n v="0.56589920411478889"/>
    <n v="0.10172495320123932"/>
    <n v="0.20277456944353794"/>
    <n v="0.28194339677830804"/>
    <n v="0.56589920411478889"/>
    <n v="8.8276694154794486E-2"/>
    <n v="0.17596733235871623"/>
    <n v="0.24466986932031681"/>
    <n v="0.49108610416617249"/>
    <n v="-1.5218887873074425"/>
    <n v="1.5488478826123928E-2"/>
    <n v="4.0017993267036853E-2"/>
    <n v="2.5243392424897877E-2"/>
    <n v="2.742866017469052E-2"/>
    <n v="547.85399159407007"/>
    <n v="1092.0708613514289"/>
    <n v="1518.4456759888183"/>
    <n v="3047.7294710656834"/>
  </r>
  <r>
    <x v="10"/>
    <n v="0.37825934771335029"/>
    <n v="0.16498347482006348"/>
    <n v="0.26190367664828246"/>
    <n v="0.19485350081830385"/>
    <n v="7.5299541836885434E-2"/>
    <n v="0.15009918112288789"/>
    <n v="0.2087020729254378"/>
    <n v="0.56589920411478889"/>
    <n v="7.5006926012439343E-2"/>
    <n v="0.14951589210729069"/>
    <n v="0.20789105166763286"/>
    <n v="0.56589920411478889"/>
    <n v="7.5133670962813662E-2"/>
    <n v="0.14976854056700983"/>
    <n v="0.20824234110752415"/>
    <n v="0.56685544736265236"/>
    <n v="-1.813916894210392"/>
    <n v="9.1885175905470837E-2"/>
    <n v="2.3149422432474514E-4"/>
    <n v="2.8795389320178501E-3"/>
    <n v="0.13838544823278431"/>
    <n v="873.63253719101795"/>
    <n v="1741.4651568364259"/>
    <n v="2421.3815521193696"/>
    <n v="6591.2307538531859"/>
  </r>
  <r>
    <x v="10"/>
    <n v="8.6165291138279615E-2"/>
    <n v="4.5264653910872511E-2"/>
    <n v="0.24771909700110914"/>
    <n v="0.62085095794973877"/>
    <n v="7.5299541836885434E-2"/>
    <n v="0.15009918112288789"/>
    <n v="0.2087020729254378"/>
    <n v="0.56589920411478889"/>
    <n v="8.0569882775886947E-2"/>
    <n v="0.16060487398482043"/>
    <n v="0.22330948025038666"/>
    <n v="0.56589920411478889"/>
    <n v="7.8194077622064234E-2"/>
    <n v="0.15586903629713822"/>
    <n v="0.21672463991306001"/>
    <n v="0.54921224616773745"/>
    <n v="-1.0545843862264226"/>
    <n v="6.3540244921094776E-5"/>
    <n v="1.2233329403047286E-2"/>
    <n v="9.6065637018291877E-4"/>
    <n v="5.1321050257846544E-3"/>
    <n v="927.07289399107458"/>
    <n v="1847.9910877906855"/>
    <n v="2569.4981670412349"/>
    <n v="6511.487851177003"/>
  </r>
  <r>
    <x v="10"/>
    <n v="4.0427099974404017E-2"/>
    <n v="0.13233082374954766"/>
    <n v="0.27645433763757843"/>
    <n v="0.55078773863846986"/>
    <n v="7.5299541836885434E-2"/>
    <n v="0.15009918112288789"/>
    <n v="0.2087020729254378"/>
    <n v="0.56589920411478889"/>
    <n v="7.2801021448886061E-2"/>
    <n v="0.14511872765519043"/>
    <n v="0.20177711200932094"/>
    <n v="0.56589920411478889"/>
    <n v="7.3864967624471076E-2"/>
    <n v="0.14723955662464255"/>
    <n v="0.20472597154961783"/>
    <n v="0.57416950420126855"/>
    <n v="-1.1029123028783079"/>
    <n v="1.1180909929834012E-3"/>
    <n v="2.2227031594093525E-4"/>
    <n v="5.144958501648496E-3"/>
    <n v="5.46706960833679E-4"/>
    <n v="1673.7653933769896"/>
    <n v="3336.4189052030752"/>
    <n v="4639.0495701200298"/>
    <n v="13010.566131299905"/>
  </r>
  <r>
    <x v="10"/>
    <n v="0.10376024972485129"/>
    <n v="8.1416986188701843E-2"/>
    <n v="0.23519019974957064"/>
    <n v="0.57963256433687627"/>
    <n v="7.5299541836885434E-2"/>
    <n v="0.15009918112288789"/>
    <n v="0.2087020729254378"/>
    <n v="0.56589920411478889"/>
    <n v="6.8614455199926233E-2"/>
    <n v="0.13677338915304077"/>
    <n v="0.19017352142585758"/>
    <n v="0.56589920411478889"/>
    <n v="7.1364814479618732E-2"/>
    <n v="0.14225584848287109"/>
    <n v="0.19779648524421595"/>
    <n v="0.58858285179329417"/>
    <n v="-1.1210521269812077"/>
    <n v="1.0494642247280558E-3"/>
    <n v="3.7013671652488893E-3"/>
    <n v="1.3982898845079743E-3"/>
    <n v="8.0107645552511685E-5"/>
    <n v="1742.3055762424253"/>
    <n v="3473.0442427702087"/>
    <n v="4829.0172365062554"/>
    <n v="14369.702944481109"/>
  </r>
  <r>
    <x v="10"/>
    <n v="0.17283580946279536"/>
    <n v="0.37951108774446479"/>
    <n v="0.12358247826495687"/>
    <n v="0.3240706245277829"/>
    <n v="7.5299541836885434E-2"/>
    <n v="0.15009918112288789"/>
    <n v="0.2087020729254378"/>
    <n v="0.56589920411478889"/>
    <n v="7.9497753193070536E-2"/>
    <n v="0.15846773252933902"/>
    <n v="0.220337939376165"/>
    <n v="0.56589920411478889"/>
    <n v="7.7619165315098451E-2"/>
    <n v="0.15472302844120778"/>
    <n v="0.21513119874081466"/>
    <n v="0.55252660750287907"/>
    <n v="-1.5321123054847192"/>
    <n v="9.0662093227491455E-3"/>
    <n v="5.0529671605324594E-2"/>
    <n v="8.381168220766743E-3"/>
    <n v="5.219213615711743E-2"/>
    <n v="222.92922850984112"/>
    <n v="444.37846275570848"/>
    <n v="617.87616459150638"/>
    <n v="1586.906144142944"/>
  </r>
  <r>
    <x v="10"/>
    <n v="0.12692164299866168"/>
    <n v="0.30488495906750795"/>
    <n v="0.26102776191714272"/>
    <n v="0.30716563601668756"/>
    <n v="7.5299541836885434E-2"/>
    <n v="0.15009918112288789"/>
    <n v="0.2087020729254378"/>
    <n v="0.56589920411478889"/>
    <n v="6.3197681740596617E-2"/>
    <n v="0.12597580339435432"/>
    <n v="0.17516025810509969"/>
    <n v="0.56589920411478889"/>
    <n v="6.79374794456616E-2"/>
    <n v="0.13542393198668393"/>
    <n v="0.18829719867821926"/>
    <n v="0.6083413898894352"/>
    <n v="-1.5393978524609386"/>
    <n v="3.4791315500470633E-3"/>
    <n v="2.8717039699287773E-2"/>
    <n v="5.2897348290510448E-3"/>
    <n v="9.0706834720817864E-2"/>
    <n v="1878.7478122138871"/>
    <n v="3745.0228948349964"/>
    <n v="5207.1839130513827"/>
    <n v="16823.115379899733"/>
  </r>
  <r>
    <x v="10"/>
    <n v="7.9632764794025396E-2"/>
    <n v="0.11361115188089005"/>
    <n v="0.46044345383362967"/>
    <n v="0.3463126294914548"/>
    <n v="7.5299541836885434E-2"/>
    <n v="0.15009918112288789"/>
    <n v="0.2087020729254378"/>
    <n v="0.56589920411478889"/>
    <n v="6.3917940289364303E-2"/>
    <n v="0.12741153880162914"/>
    <n v="0.17715654451671831"/>
    <n v="0.56589920411478889"/>
    <n v="6.8406411395394023E-2"/>
    <n v="0.13635868271610624"/>
    <n v="0.18959690207060007"/>
    <n v="0.60563800381789967"/>
    <n v="-1.3792815655640855"/>
    <n v="1.2603101063096218E-4"/>
    <n v="5.1745015909911141E-4"/>
    <n v="7.3357854601923483E-2"/>
    <n v="6.7249649769550751E-2"/>
    <n v="1603.2985252594219"/>
    <n v="3195.9529881108633"/>
    <n v="4443.7418552263935"/>
    <n v="14194.846631403321"/>
  </r>
  <r>
    <x v="10"/>
    <n v="0"/>
    <n v="0.1441628191840196"/>
    <n v="0.173547266829091"/>
    <n v="0.68228991398688943"/>
    <n v="7.5299541836885434E-2"/>
    <n v="0.15009918112288789"/>
    <n v="0.2087020729254378"/>
    <n v="0.56589920411478889"/>
    <n v="6.8659168064000881E-2"/>
    <n v="0.136862518039081"/>
    <n v="0.19029744870603979"/>
    <n v="0.56589920411478889"/>
    <n v="7.1392179274469544E-2"/>
    <n v="0.14231039640173621"/>
    <n v="0.19787233018657846"/>
    <n v="0.58842509413721578"/>
    <n v="-0.92407258467159414"/>
    <n v="5.0968432615579986E-3"/>
    <n v="3.4314701643225623E-6"/>
    <n v="5.9170870734577931E-4"/>
    <n v="8.8106044054116883E-3"/>
    <n v="371.26574733357319"/>
    <n v="740.06671613569688"/>
    <n v="1029.009329732377"/>
    <n v="3060.0282067983526"/>
  </r>
  <r>
    <x v="10"/>
    <n v="3.958628324110558E-2"/>
    <n v="9.8944672548733459E-2"/>
    <n v="0.2065947776607675"/>
    <n v="0.6548742665493934"/>
    <n v="7.5299541836885434E-2"/>
    <n v="0.15009918112288789"/>
    <n v="0.2087020729254378"/>
    <n v="0.56589920411478889"/>
    <n v="8.9255324949658724E-2"/>
    <n v="0.1779180969629546"/>
    <n v="0.24738226664086449"/>
    <n v="0.56589920411478889"/>
    <n v="8.260902473145898E-2"/>
    <n v="0.16466962033331359"/>
    <n v="0.22896121653902168"/>
    <n v="0.52376013839620561"/>
    <n v="-1.005275395794228"/>
    <n v="1.8509562853457758E-3"/>
    <n v="4.3197687612857843E-3"/>
    <n v="5.002575880946801E-4"/>
    <n v="1.7190914601370552E-2"/>
    <n v="1256.6765712833628"/>
    <n v="2505.0102521812796"/>
    <n v="3483.0358728052211"/>
    <n v="7967.6173037301342"/>
  </r>
  <r>
    <x v="10"/>
    <n v="7.9392619369864137E-2"/>
    <n v="0.10103547026495031"/>
    <n v="0.13809886911530322"/>
    <n v="0.68147304124988228"/>
    <n v="7.5299541836885434E-2"/>
    <n v="0.15009918112288789"/>
    <n v="0.2087020729254378"/>
    <n v="0.56589920411478889"/>
    <n v="6.6245369627079123E-2"/>
    <n v="0.13205094601700285"/>
    <n v="0.18360730524539279"/>
    <n v="0.56589920411478889"/>
    <n v="6.9893619094014758E-2"/>
    <n v="0.13932322476081332"/>
    <n v="0.19371888371884399"/>
    <n v="0.59706427242632798"/>
    <n v="-0.98850774083319237"/>
    <n v="9.0231006240586577E-5"/>
    <n v="1.4659521443354782E-3"/>
    <n v="3.0935860244980882E-3"/>
    <n v="7.1248402543082328E-3"/>
    <n v="2093.5613152773349"/>
    <n v="4173.2237858020126"/>
    <n v="5802.5663322277424"/>
    <n v="17884.188566692912"/>
  </r>
  <r>
    <x v="10"/>
    <n v="7.0685390252682542E-2"/>
    <n v="0.13341314636168181"/>
    <n v="0.23069047626910971"/>
    <n v="0.56521098711652595"/>
    <n v="7.5299541836885434E-2"/>
    <n v="0.15009918112288789"/>
    <n v="0.2087020729254378"/>
    <n v="0.56589920411478889"/>
    <n v="8.0460122369510514E-2"/>
    <n v="0.16038608185521486"/>
    <n v="0.22300526559280587"/>
    <n v="0.56589920411478889"/>
    <n v="7.8135537471664449E-2"/>
    <n v="0.15575234463576196"/>
    <n v="0.21656238858403776"/>
    <n v="0.54954972930853585"/>
    <n v="-1.1195740639791611"/>
    <n v="5.5504693584503832E-5"/>
    <n v="4.9903977952866563E-4"/>
    <n v="1.9960286163708184E-4"/>
    <n v="2.45274996128331E-4"/>
    <n v="2365.873752658275"/>
    <n v="4716.0408184607004"/>
    <n v="6557.3142201749379"/>
    <n v="16639.871208706089"/>
  </r>
  <r>
    <x v="10"/>
    <n v="0.10586338628837952"/>
    <n v="8.3281795575483486E-2"/>
    <n v="0.43021546003891098"/>
    <n v="0.38063935809722599"/>
    <n v="7.5299541836885434E-2"/>
    <n v="0.15009918112288789"/>
    <n v="0.2087020729254378"/>
    <n v="0.56589920411478889"/>
    <n v="0.11748900813305467"/>
    <n v="0.23419802407181881"/>
    <n v="0.32563544140066636"/>
    <n v="0.56589920411478889"/>
    <n v="9.4503667558702764E-2"/>
    <n v="0.18837993920863985"/>
    <n v="0.26192870285030556"/>
    <n v="0.45518769038235168"/>
    <n v="-1.2646986932209998"/>
    <n v="1.2904320961736886E-4"/>
    <n v="1.1045619795135566E-2"/>
    <n v="2.8320432645056636E-2"/>
    <n v="5.5574538464935146E-3"/>
    <n v="1173.5541040373755"/>
    <n v="2339.3171554880264"/>
    <n v="3252.6515862913225"/>
    <n v="5652.5571541832742"/>
  </r>
  <r>
    <x v="10"/>
    <n v="9.7378129509960484E-2"/>
    <n v="0.14351685817823798"/>
    <n v="0.18530871806310986"/>
    <n v="0.57379629424869161"/>
    <n v="7.5299541836885434E-2"/>
    <n v="0.15009918112288789"/>
    <n v="0.2087020729254378"/>
    <n v="0.56589920411478889"/>
    <n v="9.5251832786003326E-2"/>
    <n v="0.18987130270465816"/>
    <n v="0.26400233610250512"/>
    <n v="0.56589920411478889"/>
    <n v="8.5425762192684843E-2"/>
    <n v="0.17028439535125481"/>
    <n v="0.23676815576739038"/>
    <n v="0.50752168668867004"/>
    <n v="-1.1497536208161394"/>
    <n v="1.4285908448707891E-4"/>
    <n v="7.1650104630883787E-4"/>
    <n v="2.6480737288407277E-3"/>
    <n v="4.3923236072348684E-3"/>
    <n v="888.47832800361607"/>
    <n v="1771.0581794463073"/>
    <n v="2462.5285131927626"/>
    <n v="5278.5249793573148"/>
  </r>
  <r>
    <x v="10"/>
    <n v="0"/>
    <n v="0.31204927038142993"/>
    <n v="6.7831286269648988E-2"/>
    <n v="0.620119443348921"/>
    <n v="7.5299541836885434E-2"/>
    <n v="0.15009918112288789"/>
    <n v="0.2087020729254378"/>
    <n v="0.56589920411478889"/>
    <n v="6.2570591028009534E-2"/>
    <n v="0.12472578513191938"/>
    <n v="0.17342219797303782"/>
    <n v="0.56589920411478889"/>
    <n v="6.752578301091007E-2"/>
    <n v="0.1346032723090822"/>
    <n v="0.18715613065505943"/>
    <n v="0.61071481402494832"/>
    <n v="-1.0452599583375199"/>
    <n v="4.5597313712365112E-3"/>
    <n v="3.1487082231891637E-2"/>
    <n v="1.4238418487602418E-2"/>
    <n v="8.8447052721326818E-5"/>
    <n v="191.76241962570288"/>
    <n v="382.25175683422401"/>
    <n v="531.49346607946404"/>
    <n v="1734.3323574606093"/>
  </r>
  <r>
    <x v="10"/>
    <n v="0.21323486003586894"/>
    <n v="0.24966970867185226"/>
    <n v="0.25289221204601481"/>
    <n v="0.28420321924626396"/>
    <n v="7.5299541836885434E-2"/>
    <n v="0.15009918112288789"/>
    <n v="0.2087020729254378"/>
    <n v="0.56589920411478889"/>
    <n v="9.6294277388380284E-2"/>
    <n v="0.191949271273467"/>
    <n v="0.2668916013505897"/>
    <n v="0.56589920411478889"/>
    <n v="8.5897704235254738E-2"/>
    <n v="0.17122514628278973"/>
    <n v="0.23807620200754365"/>
    <n v="0.50480094747441173"/>
    <n v="-1.521237702954779"/>
    <n v="1.62147512473899E-2"/>
    <n v="6.153549368411523E-3"/>
    <n v="2.1951415346007822E-4"/>
    <n v="4.8663357699419742E-2"/>
    <n v="421.95786944596892"/>
    <n v="841.1144228393365"/>
    <n v="1169.5088694077169"/>
    <n v="2479.7488383069767"/>
  </r>
  <r>
    <x v="10"/>
    <n v="0.11956466896071526"/>
    <n v="0.10830802143354491"/>
    <n v="4.4771789256990623E-2"/>
    <n v="0.72735552034874917"/>
    <n v="7.5299541836885434E-2"/>
    <n v="0.15009918112288789"/>
    <n v="0.2087020729254378"/>
    <n v="0.56589920411478889"/>
    <n v="0.10136743691802906"/>
    <n v="0.20206191037498472"/>
    <n v="0.28095249580347598"/>
    <n v="0.56589920411478889"/>
    <n v="8.8124060779565583E-2"/>
    <n v="0.17566307891872174"/>
    <n v="0.24424682688166718"/>
    <n v="0.49196603342004558"/>
    <n v="-1.0578473672318986"/>
    <n v="9.8851184280057572E-4"/>
    <n v="4.5367037688314746E-3"/>
    <n v="3.9790290635366127E-2"/>
    <n v="5.540821055655832E-2"/>
    <n v="349.31320204290444"/>
    <n v="696.30736526434271"/>
    <n v="968.16511213970296"/>
    <n v="1950.0943205530502"/>
  </r>
  <r>
    <x v="10"/>
    <n v="0.2802674864530133"/>
    <n v="0.16699857974092605"/>
    <n v="9.6094677014392144E-2"/>
    <n v="0.4566392567916685"/>
    <n v="7.5299541836885434E-2"/>
    <n v="0.15009918112288789"/>
    <n v="0.2087020729254378"/>
    <n v="0.56589920411478889"/>
    <n v="9.1435572790498951E-2"/>
    <n v="0.18226411830082623"/>
    <n v="0.25342509549180542"/>
    <n v="0.56589920411478889"/>
    <n v="8.3653765670884658E-2"/>
    <n v="0.16675216633117693"/>
    <n v="0.23185684637167758"/>
    <n v="0.51773722162626101"/>
    <n v="-1.4355538178204275"/>
    <n v="3.8656955199792842E-2"/>
    <n v="6.0719568504189875E-8"/>
    <n v="1.8431366628596253E-2"/>
    <n v="3.7329613069291031E-3"/>
    <n v="644.36989928500373"/>
    <n v="1284.4619218591163"/>
    <n v="1785.9515533686854"/>
    <n v="3988.0366254871956"/>
  </r>
  <r>
    <x v="10"/>
    <n v="2.8024057135697281E-2"/>
    <n v="0.14648790878336049"/>
    <n v="0.20068663074802656"/>
    <n v="0.62480140333291567"/>
    <n v="7.5299541836885434E-2"/>
    <n v="0.15009918112288789"/>
    <n v="0.2087020729254378"/>
    <n v="0.56589920411478889"/>
    <n v="6.8708323888679854E-2"/>
    <n v="0.13696050335016985"/>
    <n v="0.19043369020574349"/>
    <n v="0.56589920411478889"/>
    <n v="7.1422246290064093E-2"/>
    <n v="0.14237033082244396"/>
    <n v="0.19795566467080222"/>
    <n v="0.58825175821668974"/>
    <n v="-1.0160862911414696"/>
    <n v="1.8834028218782015E-3"/>
    <n v="1.695444826422548E-5"/>
    <n v="7.4581757149500963E-6"/>
    <n v="1.3358765581220585E-3"/>
    <n v="855.0314214615023"/>
    <n v="1704.386415440888"/>
    <n v="2369.8262396065088"/>
    <n v="7042.2559234911014"/>
  </r>
  <r>
    <x v="10"/>
    <n v="0"/>
    <n v="5.4845130090723788E-2"/>
    <n v="0"/>
    <n v="0.94515486990927622"/>
    <n v="7.5299541836885434E-2"/>
    <n v="0.15009918112288789"/>
    <n v="0.2087020729254378"/>
    <n v="0.56589920411478889"/>
    <n v="9.1759620732090083E-2"/>
    <n v="0.18291006287752434"/>
    <n v="0.25432323478306157"/>
    <n v="0.56589920411478889"/>
    <n v="8.3806996913948911E-2"/>
    <n v="0.16705761153768581"/>
    <n v="0.2322815458756099"/>
    <n v="0.5168538456727555"/>
    <n v="-0.72193840530389131"/>
    <n v="7.0236127317346428E-3"/>
    <n v="1.2591640992484797E-2"/>
    <n v="5.3954716554363062E-2"/>
    <n v="0.1834417673620527"/>
    <n v="524.23371744597898"/>
    <n v="1044.9871245711092"/>
    <n v="1452.9791398384089"/>
    <n v="3233.0500181445036"/>
  </r>
  <r>
    <x v="10"/>
    <n v="0"/>
    <n v="0"/>
    <n v="0.47829958244217524"/>
    <n v="0.52170041755782481"/>
    <n v="7.5299541836885434E-2"/>
    <n v="0.15009918112288789"/>
    <n v="0.2087020729254378"/>
    <n v="0.56589920411478889"/>
    <n v="7.0444413059284602E-2"/>
    <n v="0.14042115605146477"/>
    <n v="0.19524547789860208"/>
    <n v="0.56589920411478889"/>
    <n v="7.2472911656862538E-2"/>
    <n v="0.14446468634365345"/>
    <n v="0.20086771479292381"/>
    <n v="0.58219468720656009"/>
    <n v="-1.0499368674780056"/>
    <n v="5.2523229240234023E-3"/>
    <n v="2.0870045600370171E-2"/>
    <n v="7.6968441187351758E-2"/>
    <n v="3.6595566603338943E-3"/>
    <n v="1030.4481223728178"/>
    <n v="2054.0552516617386"/>
    <n v="2856.01550733456"/>
    <n v="8277.871118630881"/>
  </r>
  <r>
    <x v="10"/>
    <n v="6.9469796299628933E-2"/>
    <n v="0"/>
    <n v="9.5860006341534479E-2"/>
    <n v="0.83467019735883652"/>
    <n v="7.5299541836885434E-2"/>
    <n v="0.15009918112288789"/>
    <n v="0.2087020729254378"/>
    <n v="0.56589920411478889"/>
    <n v="7.6259051006829892E-2"/>
    <n v="0.15201182942293393"/>
    <n v="0.21136147227732444"/>
    <n v="0.56589920411478889"/>
    <n v="7.5839540280423695E-2"/>
    <n v="0.15117559303995248"/>
    <n v="0.21019874597010352"/>
    <n v="0.5627861207095205"/>
    <n v="-0.80849988953735763"/>
    <n v="4.05736383808711E-5"/>
    <n v="2.285405993098133E-2"/>
    <n v="1.3073347379849705E-2"/>
    <n v="7.3920951135451149E-2"/>
    <n v="353.99167179451689"/>
    <n v="705.63324509700385"/>
    <n v="981.13207463989409"/>
    <n v="2626.8830084685865"/>
  </r>
  <r>
    <x v="10"/>
    <n v="1.1799330966582621E-2"/>
    <n v="0.1871898270973906"/>
    <n v="0.14328721887609164"/>
    <n v="0.65772362305993515"/>
    <n v="7.5299541836885434E-2"/>
    <n v="0.15009918112288789"/>
    <n v="0.2087020729254378"/>
    <n v="0.56589920411478889"/>
    <n v="5.4432439409671921E-2"/>
    <n v="0.1085035098833864"/>
    <n v="0.15086629562494966"/>
    <n v="0.56589920411478889"/>
    <n v="6.1876037000414871E-2"/>
    <n v="0.12334128811846619"/>
    <n v="0.17149715484818429"/>
    <n v="0.6432855200329346"/>
    <n v="-0.96739205601855716"/>
    <n v="2.5076764871988511E-3"/>
    <n v="4.0766359297432298E-3"/>
    <n v="7.9580048754956674E-4"/>
    <n v="2.0845881901828241E-4"/>
    <n v="1569.8526034149356"/>
    <n v="3129.2831869634374"/>
    <n v="4351.0423108524437"/>
    <n v="16320.751898769182"/>
  </r>
  <r>
    <x v="10"/>
    <n v="0"/>
    <n v="1.1902345642859229E-2"/>
    <n v="3.0595064855500939E-2"/>
    <n v="0.95750258950163991"/>
    <n v="7.5299541836885434E-2"/>
    <n v="0.15009918112288789"/>
    <n v="0.2087020729254378"/>
    <n v="0.56589920411478889"/>
    <n v="6.2223040479917335E-2"/>
    <n v="0.12403299137255688"/>
    <n v="0.17245891827619267"/>
    <n v="0.56589920411478889"/>
    <n v="6.7296223180608669E-2"/>
    <n v="0.13414567666233057"/>
    <n v="0.1865198769505137"/>
    <n v="0.61203822320654699"/>
    <n v="-0.54538153406715117"/>
    <n v="4.5287816543742917E-3"/>
    <n v="1.4943431978736044E-2"/>
    <n v="2.4312547026865031E-2"/>
    <n v="0.11934562837967014"/>
    <n v="1797.0769978905103"/>
    <n v="3582.2234666773425"/>
    <n v="4980.8230636889784"/>
    <n v="16343.856471743167"/>
  </r>
  <r>
    <x v="10"/>
    <n v="3.4197623739784411E-2"/>
    <n v="7.2567995464185117E-2"/>
    <n v="0.11999518432105703"/>
    <n v="0.77323919647497341"/>
    <n v="7.5299541836885434E-2"/>
    <n v="0.15009918112288789"/>
    <n v="0.2087020729254378"/>
    <n v="0.56589920411478889"/>
    <n v="5.9839987170718791E-2"/>
    <n v="0.11928270549355736"/>
    <n v="0.16585398877212051"/>
    <n v="0.56589920411478889"/>
    <n v="6.569499546528082E-2"/>
    <n v="0.13095385154628117"/>
    <n v="0.18208187460332162"/>
    <n v="0.62126927838511636"/>
    <n v="-0.81307750863390504"/>
    <n v="9.9208442561410067E-4"/>
    <n v="3.4089081904392325E-3"/>
    <n v="3.8547571102058478E-3"/>
    <n v="2.309485600423786E-2"/>
    <n v="2084.481840664766"/>
    <n v="4155.1251138695216"/>
    <n v="5777.401435782268"/>
    <n v="19712.681609683441"/>
  </r>
  <r>
    <x v="10"/>
    <n v="0"/>
    <n v="1.3144693363551016E-2"/>
    <n v="0.2484770534447748"/>
    <n v="0.73837825319167416"/>
    <n v="7.5299541836885434E-2"/>
    <n v="0.15009918112288789"/>
    <n v="0.2087020729254378"/>
    <n v="0.56589920411478889"/>
    <n v="0.12446066940336879"/>
    <n v="0.24809506278165733"/>
    <n v="0.34495827024337539"/>
    <n v="0.56589920411478889"/>
    <n v="9.697630409975086E-2"/>
    <n v="0.19330879682147656"/>
    <n v="0.26878192345589408"/>
    <n v="0.44093297562287848"/>
    <n v="-0.95269584816202224"/>
    <n v="9.4044035568473551E-3"/>
    <n v="3.2459104174798102E-2"/>
    <n v="4.1228774616845087E-4"/>
    <n v="8.8473693147977914E-2"/>
    <n v="1172.4483653811931"/>
    <n v="2337.1130190114927"/>
    <n v="3249.5868936779325"/>
    <n v="5330.9017219293828"/>
  </r>
  <r>
    <x v="10"/>
    <n v="0"/>
    <n v="1"/>
    <n v="0"/>
    <n v="0"/>
    <n v="7.5299541836885434E-2"/>
    <n v="0.15009918112288789"/>
    <n v="0.2087020729254378"/>
    <n v="0.56589920411478889"/>
    <n v="0.14675531640030778"/>
    <n v="0.29253634590278726"/>
    <n v="0.40675066538810678"/>
    <n v="0.56589920411478889"/>
    <n v="0.10393866395628686"/>
    <n v="0.20718729445447287"/>
    <n v="0.28807897227007612"/>
    <n v="0.4007950693191642"/>
    <n v="-1.5741320906773899"/>
    <n v="1.0803245865017925E-2"/>
    <n v="0.62855198607441876"/>
    <n v="8.2989494264183283E-2"/>
    <n v="0.16063668759055363"/>
    <n v="45.487716893829379"/>
    <n v="90.67344754505551"/>
    <n v="126.07488142427611"/>
    <n v="175.40395413683902"/>
  </r>
  <r>
    <x v="10"/>
    <n v="1.3654660606240293E-2"/>
    <n v="0.12834997821986757"/>
    <n v="0.11145726190666244"/>
    <n v="0.74653809926722969"/>
    <n v="7.5299541836885434E-2"/>
    <n v="0.15009918112288789"/>
    <n v="0.2087020729254378"/>
    <n v="0.56589920411478889"/>
    <n v="8.9601101815744238E-2"/>
    <n v="0.17860735513351697"/>
    <n v="0.24834063035678233"/>
    <n v="0.56589920411478889"/>
    <n v="8.2776334468719001E-2"/>
    <n v="0.16500312906316769"/>
    <n v="0.22942493634574262"/>
    <n v="0.5227956001223707"/>
    <n v="-0.91354529687958808"/>
    <n v="4.7778057975508721E-3"/>
    <n v="1.3434534667417122E-3"/>
    <n v="1.3916372212564813E-2"/>
    <n v="5.0060705923587231E-2"/>
    <n v="1814.7593851751315"/>
    <n v="3617.4708504857167"/>
    <n v="5029.832005716341"/>
    <n v="11461.587758622813"/>
  </r>
  <r>
    <x v="10"/>
    <n v="7.0000394032432051E-2"/>
    <n v="0.2095171611773689"/>
    <n v="0.20779193809643995"/>
    <n v="0.51269050669375904"/>
    <n v="7.5299541836885434E-2"/>
    <n v="0.15009918112288789"/>
    <n v="0.2087020729254378"/>
    <n v="0.56589920411478889"/>
    <n v="6.834138052859097E-2"/>
    <n v="0.13622905271283223"/>
    <n v="0.18941666091142631"/>
    <n v="0.56589920411478889"/>
    <n v="7.1197370617676864E-2"/>
    <n v="0.14192207239408727"/>
    <n v="0.19733239369420877"/>
    <n v="0.58954816329402715"/>
    <n v="-1.2021629573067731"/>
    <n v="1.4327529456243337E-6"/>
    <n v="4.5690960276197259E-3"/>
    <n v="1.0940206910224562E-4"/>
    <n v="5.9070993780847361E-3"/>
    <n v="1337.0994357266827"/>
    <n v="2665.3220655339901"/>
    <n v="3705.9378734081056"/>
    <n v="11071.820625331224"/>
  </r>
  <r>
    <x v="10"/>
    <n v="4.552609341603106E-2"/>
    <n v="0.21859852020405643"/>
    <n v="0.16268439918038671"/>
    <n v="0.57319098719952566"/>
    <n v="7.5299541836885434E-2"/>
    <n v="0.15009918112288789"/>
    <n v="0.2087020729254378"/>
    <n v="0.56589920411478889"/>
    <n v="6.6116720264525697E-2"/>
    <n v="0.13179450137603704"/>
    <n v="0.18325073748959428"/>
    <n v="0.56589920411478889"/>
    <n v="6.9812513521289227E-2"/>
    <n v="0.13916155206329581"/>
    <n v="0.19349408950707725"/>
    <n v="0.59753184490833766"/>
    <n v="-1.1146641434216109"/>
    <n v="5.8983020152908808E-4"/>
    <n v="6.3102319073962184E-3"/>
    <n v="9.4923701802656843E-4"/>
    <n v="5.9247735400063273E-4"/>
    <n v="1896.0485266017224"/>
    <n v="3779.5094667198605"/>
    <n v="5255.1350010361375"/>
    <n v="16228.4570056422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2">
  <r>
    <n v="1"/>
    <x v="0"/>
    <n v="0.1224012791727862"/>
    <n v="0.14153817126167498"/>
    <n v="0.18798134635952057"/>
    <n v="0.54807920320601822"/>
    <n v="6.9113769909740205E-2"/>
    <n v="0.11789101300451406"/>
    <n v="0.1843426829510828"/>
    <n v="0.62865253413466293"/>
    <n v="6.8918021759142106E-2"/>
    <n v="0.11638740219171428"/>
    <n v="0.18753399855635869"/>
    <n v="0.62865253413466293"/>
    <n v="6.8815352237308475E-2"/>
    <n v="0.11621401591878493"/>
    <n v="0.18725462277818242"/>
    <n v="0.62771600906572411"/>
    <n v="-1.2023668622057346"/>
    <n v="2.8714515655343577E-3"/>
    <n v="6.4131284383082672E-4"/>
    <n v="5.2812716367295649E-7"/>
    <n v="6.3420208475364875E-3"/>
    <n v="2144.5540674347353"/>
    <n v="3621.6808085512625"/>
    <n v="5835.5824662507712"/>
    <n v="19562.07265776323"/>
  </r>
  <r>
    <n v="2"/>
    <x v="0"/>
    <n v="0.12958098759332642"/>
    <n v="0.16442058049746675"/>
    <n v="0.16836752737020486"/>
    <n v="0.53763090453900197"/>
    <n v="6.9113769909740205E-2"/>
    <n v="0.11789101300451406"/>
    <n v="0.1843426829510828"/>
    <n v="0.62865253413466293"/>
    <n v="6.6875934948697896E-2"/>
    <n v="0.11293876607519608"/>
    <n v="0.18197724148198718"/>
    <n v="0.62865253413466293"/>
    <n v="6.7521134728856458E-2"/>
    <n v="0.11402836679777281"/>
    <n v="0.18373290555289862"/>
    <n v="0.63471759292047214"/>
    <n v="-1.2359233044844924"/>
    <n v="3.8514253375596611E-3"/>
    <n v="2.5393752015556207E-3"/>
    <n v="2.3609484669720145E-4"/>
    <n v="9.4258250608806934E-3"/>
    <n v="2577.538968123768"/>
    <n v="4352.8972087484872"/>
    <n v="7013.7850273242966"/>
    <n v="24229.588795803447"/>
  </r>
  <r>
    <n v="3"/>
    <x v="0"/>
    <n v="4.2810616041333627E-2"/>
    <n v="0.32133256816991068"/>
    <n v="0.25714022791203334"/>
    <n v="0.37871658787672241"/>
    <n v="6.9113769909740205E-2"/>
    <n v="0.11789101300451406"/>
    <n v="0.1843426829510828"/>
    <n v="0.62865253413466293"/>
    <n v="6.7178630233973982E-2"/>
    <n v="0.11344995193064746"/>
    <n v="0.18280091075952923"/>
    <n v="0.62865253413466293"/>
    <n v="6.7714794141706017E-2"/>
    <n v="0.11435541501239374"/>
    <n v="0.18425987546762829"/>
    <n v="0.633669915378272"/>
    <n v="-1.4197669972460918"/>
    <n v="6.202180868550677E-4"/>
    <n v="4.2839541929190227E-2"/>
    <n v="5.3115457724206968E-3"/>
    <n v="6.5001199204112403E-2"/>
    <n v="1464.333100462334"/>
    <n v="2472.9369931971646"/>
    <n v="3984.6216495862159"/>
    <n v="13703.118256754286"/>
  </r>
  <r>
    <n v="4"/>
    <x v="0"/>
    <n v="8.1907343416996001E-2"/>
    <n v="0.27537296447267684"/>
    <n v="0.28810600260713026"/>
    <n v="0.35461368950319677"/>
    <n v="6.9113769909740205E-2"/>
    <n v="0.11789101300451406"/>
    <n v="0.1843426829510828"/>
    <n v="0.62865253413466293"/>
    <n v="6.9680506778939402E-2"/>
    <n v="0.11767507192452308"/>
    <n v="0.18960880948319644"/>
    <n v="0.62865253413466293"/>
    <n v="6.9291302912934269E-2"/>
    <n v="0.11701779207621837"/>
    <n v="0.18854974023857099"/>
    <n v="0.62514116477227644"/>
    <n v="-1.4567034225816542"/>
    <n v="1.5916447800012618E-4"/>
    <n v="2.507636062471208E-2"/>
    <n v="9.911449376797412E-3"/>
    <n v="7.3185114875462504E-2"/>
    <n v="267.90235027833609"/>
    <n v="452.4282298601247"/>
    <n v="728.99363167919194"/>
    <n v="2416.9957881823484"/>
  </r>
  <r>
    <n v="5"/>
    <x v="0"/>
    <n v="0"/>
    <n v="3.0597241135938973E-2"/>
    <n v="2.850253129623178E-2"/>
    <n v="0.94090022756782921"/>
    <n v="6.9113769909740205E-2"/>
    <n v="0.11789101300451406"/>
    <n v="0.1843426829510828"/>
    <n v="0.62865253413466293"/>
    <n v="6.8481656181314104E-2"/>
    <n v="0.11565047657033209"/>
    <n v="0.1863465967773518"/>
    <n v="0.62865253413466293"/>
    <n v="6.854120041264887E-2"/>
    <n v="0.11575103369927546"/>
    <n v="0.18650862359570999"/>
    <n v="0.62919914229236573"/>
    <n v="-0.54976702185776682"/>
    <n v="4.6978961540068975E-3"/>
    <n v="7.251168387919742E-3"/>
    <n v="2.4965925203751228E-2"/>
    <n v="9.7157566561901748E-2"/>
    <n v="908.9920290485411"/>
    <n v="1535.0878938991173"/>
    <n v="2473.4736359538342"/>
    <n v="8344.4264410985088"/>
  </r>
  <r>
    <n v="6"/>
    <x v="0"/>
    <n v="8.567973472235979E-3"/>
    <n v="3.2574514528906938E-2"/>
    <n v="0.30612426373064494"/>
    <n v="0.65273324826821211"/>
    <n v="6.9113769909740205E-2"/>
    <n v="0.11789101300451406"/>
    <n v="0.1843426829510828"/>
    <n v="0.62865253413466293"/>
    <n v="6.7625341484249576E-2"/>
    <n v="0.11420434912055943"/>
    <n v="0.18401646432340066"/>
    <n v="0.62865253413466293"/>
    <n v="6.7999427478354649E-2"/>
    <n v="0.11483609820358384"/>
    <n v="0.18503439607024666"/>
    <n v="0.63213007824781475"/>
    <n v="-0.90941197202877166"/>
    <n v="3.5320977252813988E-3"/>
    <n v="6.7669681486658686E-3"/>
    <n v="1.4662756050012769E-2"/>
    <n v="4.2449061488940033E-4"/>
    <n v="2079.9889275189798"/>
    <n v="3512.64446776363"/>
    <n v="5659.8931683474084"/>
    <n v="19335.803436369981"/>
  </r>
  <r>
    <n v="7"/>
    <x v="0"/>
    <n v="1.8961433066401943E-2"/>
    <n v="0.12263783098062259"/>
    <n v="0.20452889125903784"/>
    <n v="0.65387184469393766"/>
    <n v="6.9113769909740205E-2"/>
    <n v="0.11789101300451406"/>
    <n v="0.1843426829510828"/>
    <n v="0.62865253413466293"/>
    <n v="6.6536481703778225E-2"/>
    <n v="0.11236550409910769"/>
    <n v="0.18105354949667168"/>
    <n v="0.62865253413466293"/>
    <n v="6.7303195028396837E-2"/>
    <n v="0.1136603145100913"/>
    <n v="0.18313986613551361"/>
    <n v="0.63589662432599825"/>
    <n v="-0.96105854203550389"/>
    <n v="2.3369259495901766E-3"/>
    <n v="8.0595801978660506E-5"/>
    <n v="4.5749039573475048E-4"/>
    <n v="3.2310854727598398E-4"/>
    <n v="619.66791997790278"/>
    <n v="1046.4830183290069"/>
    <n v="1686.1888928949488"/>
    <n v="5854.7701687981425"/>
  </r>
  <r>
    <n v="8"/>
    <x v="0"/>
    <n v="2.378230048021953E-2"/>
    <n v="0"/>
    <n v="0.53238668742899253"/>
    <n v="0.44383101209078801"/>
    <n v="6.9113769909740205E-2"/>
    <n v="0.11789101300451406"/>
    <n v="0.1843426829510828"/>
    <n v="0.62865253413466293"/>
    <n v="6.7905548950493236E-2"/>
    <n v="0.11467755798869551"/>
    <n v="0.18477894161495242"/>
    <n v="0.62865253413466293"/>
    <n v="6.8177263797863208E-2"/>
    <n v="0.11513642468879946"/>
    <n v="0.18551830949716624"/>
    <n v="0.63116800201617118"/>
    <n v="-1.1649738913025385"/>
    <n v="1.9709127679749276E-3"/>
    <n v="1.325639629011959E-2"/>
    <n v="0.12031767160905628"/>
    <n v="3.5095147794303116E-2"/>
    <n v="375.65535998095027"/>
    <n v="634.39939730679123"/>
    <n v="1022.2021749631959"/>
    <n v="3477.7230677490625"/>
  </r>
  <r>
    <n v="9"/>
    <x v="0"/>
    <n v="7.9961556943777025E-3"/>
    <n v="2.7443155381646493E-2"/>
    <n v="0.18194061158020791"/>
    <n v="0.78262007734376782"/>
    <n v="6.9113769909740205E-2"/>
    <n v="0.11789101300451406"/>
    <n v="0.1843426829510828"/>
    <n v="0.62865253413466293"/>
    <n v="6.7186945086829195E-2"/>
    <n v="0.11346399389091738"/>
    <n v="0.18282353644673763"/>
    <n v="0.62865253413466293"/>
    <n v="6.7720104824768146E-2"/>
    <n v="0.11436438358969307"/>
    <n v="0.18427432645743158"/>
    <n v="0.63364118512810719"/>
    <n v="-0.74584495691625063"/>
    <n v="3.5669500997294657E-3"/>
    <n v="7.5552999131953133E-3"/>
    <n v="5.4462251281750861E-6"/>
    <n v="2.2194710325805427E-2"/>
    <n v="2219.5772257103945"/>
    <n v="3748.3784454398829"/>
    <n v="6039.729255387163"/>
    <n v="20768.06507346256"/>
  </r>
  <r>
    <n v="10"/>
    <x v="0"/>
    <n v="0.10297141487058008"/>
    <n v="0.1969167454501585"/>
    <n v="7.6386349185634125E-2"/>
    <n v="0.62372549049362724"/>
    <n v="6.9113769909740205E-2"/>
    <n v="0.11789101300451406"/>
    <n v="0.1843426829510828"/>
    <n v="0.62865253413466293"/>
    <n v="7.0593788647050931E-2"/>
    <n v="0.11921740441441636"/>
    <n v="0.19209395627302367"/>
    <n v="0.62865253413466293"/>
    <n v="6.9856268278233047E-2"/>
    <n v="0.11797189449409133"/>
    <n v="0.19008707708161929"/>
    <n v="0.6220847601460564"/>
    <n v="-1.1178028633257444"/>
    <n v="1.0966129338326332E-3"/>
    <n v="6.2322894924756594E-3"/>
    <n v="1.2927855524076859E-2"/>
    <n v="2.6919960734399297E-6"/>
    <n v="920.67627627443483"/>
    <n v="1554.8200212364363"/>
    <n v="2505.2678393633682"/>
    <n v="8198.8158631257629"/>
  </r>
  <r>
    <n v="11"/>
    <x v="1"/>
    <n v="0.13977852589541512"/>
    <n v="0.12570601242242055"/>
    <n v="0.21363626434173066"/>
    <n v="0.52087919734043375"/>
    <n v="9.4606561271791109E-2"/>
    <n v="0.17648148826533774"/>
    <n v="0.25109149164020733"/>
    <n v="0.47782045882266372"/>
    <n v="9.8290294895719568E-2"/>
    <n v="0.18152882375319784"/>
    <n v="0.26613823183986923"/>
    <n v="0.47782045882266372"/>
    <n v="9.6007448102264942E-2"/>
    <n v="0.1773127158082147"/>
    <n v="0.25995702331042175"/>
    <n v="0.46672281277909849"/>
    <n v="-1.2297378081044636"/>
    <n v="1.9159072511740045E-3"/>
    <n v="2.6632518343493376E-3"/>
    <n v="2.1456127114355761E-3"/>
    <n v="2.9329139887552319E-3"/>
    <n v="2373.2868357473308"/>
    <n v="4383.1384184902217"/>
    <n v="6426.0908239694299"/>
    <n v="11537.303921793015"/>
  </r>
  <r>
    <n v="12"/>
    <x v="1"/>
    <n v="0.22011857938728246"/>
    <n v="0.1204903300104035"/>
    <n v="0.3905836175086399"/>
    <n v="0.26880747309367403"/>
    <n v="9.4606561271791109E-2"/>
    <n v="0.17648148826533774"/>
    <n v="0.25109149164020733"/>
    <n v="0.47782045882266372"/>
    <n v="9.3350712462418411E-2"/>
    <n v="0.17240608594983242"/>
    <n v="0.25276344507968324"/>
    <n v="0.47782045882266372"/>
    <n v="9.3693565108356497E-2"/>
    <n v="0.17303928821668738"/>
    <n v="0.25369177881872013"/>
    <n v="0.47957536785623595"/>
    <n v="-1.4658215309827081"/>
    <n v="1.5983284235426633E-2"/>
    <n v="2.7613930085657692E-3"/>
    <n v="1.8739375499907018E-2"/>
    <n v="4.4423105462642373E-2"/>
    <n v="816.84017626332479"/>
    <n v="1508.5928529236062"/>
    <n v="2211.7382030151543"/>
    <n v="4181.0387677979152"/>
  </r>
  <r>
    <n v="13"/>
    <x v="1"/>
    <n v="6.3798698633510453E-2"/>
    <n v="0.37005543668014729"/>
    <n v="0.19253875915963903"/>
    <n v="0.37360710552670312"/>
    <n v="9.4606561271791109E-2"/>
    <n v="0.17648148826533774"/>
    <n v="0.25109149164020733"/>
    <n v="0.47782045882266372"/>
    <n v="9.6234804985087172E-2"/>
    <n v="0.17773261308855862"/>
    <n v="0.26057263199137171"/>
    <n v="0.47782045882266372"/>
    <n v="9.50598172688739E-2"/>
    <n v="0.17556257037706868"/>
    <n v="0.2573911464382117"/>
    <n v="0.47198646591584564"/>
    <n v="-1.3357534432823472"/>
    <n v="9.7725753833426783E-4"/>
    <n v="3.7827475042787211E-2"/>
    <n v="4.2058321357299755E-3"/>
    <n v="9.6784985505767845E-3"/>
    <n v="868.51877346792992"/>
    <n v="1604.036202378607"/>
    <n v="2351.6670789900436"/>
    <n v="4312.3279451634198"/>
  </r>
  <r>
    <n v="14"/>
    <x v="1"/>
    <n v="0.11398066918540681"/>
    <n v="0.18477096103554808"/>
    <n v="0.20398623478051392"/>
    <n v="0.49726213499853117"/>
    <n v="9.4606561271791109E-2"/>
    <n v="0.17648148826533774"/>
    <n v="0.25109149164020733"/>
    <n v="0.47782045882266372"/>
    <n v="9.562278404132761E-2"/>
    <n v="0.17660229353716378"/>
    <n v="0.258915477823771"/>
    <n v="0.47782045882266372"/>
    <n v="9.4773517205502825E-2"/>
    <n v="0.17503381304859228"/>
    <n v="0.25661593874632244"/>
    <n v="0.47357673099958247"/>
    <n v="-1.2397142969126005"/>
    <n v="3.6891468717912949E-4"/>
    <n v="9.4812050919877323E-5"/>
    <n v="2.7698857395286407E-3"/>
    <n v="5.6099836259341487E-4"/>
    <n v="1254.9975489814728"/>
    <n v="2317.8100047563721"/>
    <n v="3398.126223994514"/>
    <n v="6271.1362222676407"/>
  </r>
  <r>
    <n v="15"/>
    <x v="1"/>
    <n v="0.14491004542247055"/>
    <n v="5.2829738271683239E-2"/>
    <n v="0.31297918649270257"/>
    <n v="0.48928102981314364"/>
    <n v="9.4606561271791109E-2"/>
    <n v="0.17648148826533774"/>
    <n v="0.25109149164020733"/>
    <n v="0.47782045882266372"/>
    <n v="9.4098747331439719E-2"/>
    <n v="0.17378760474620883"/>
    <n v="0.25478888083208495"/>
    <n v="0.47782045882266372"/>
    <n v="9.4052126469934189E-2"/>
    <n v="0.17370150234759013"/>
    <n v="0.2546626466635834"/>
    <n v="0.47758372451889219"/>
    <n v="-1.2247120237363014"/>
    <n v="2.5865279201827567E-3"/>
    <n v="1.4609983350821695E-2"/>
    <n v="3.4008188176412415E-3"/>
    <n v="1.3682695114692294E-4"/>
    <n v="4389.0675710476844"/>
    <n v="8106.011630048416"/>
    <n v="11884.171107876182"/>
    <n v="22287.079691027717"/>
  </r>
  <r>
    <n v="16"/>
    <x v="1"/>
    <n v="3.1398940554268839E-2"/>
    <n v="0.30814827524893895"/>
    <n v="0.16473408580154761"/>
    <n v="0.49571869839524457"/>
    <n v="9.4606561271791109E-2"/>
    <n v="0.17648148826533774"/>
    <n v="0.25109149164020733"/>
    <n v="0.47782045882266372"/>
    <n v="9.4998260066200518E-2"/>
    <n v="0.1754488825851388"/>
    <n v="0.25722446950338429"/>
    <n v="0.47782045882266372"/>
    <n v="9.4479372645731127E-2"/>
    <n v="0.17449056800079379"/>
    <n v="0.25581949070304411"/>
    <n v="0.47521056865043093"/>
    <n v="-1.2054657312625359"/>
    <n v="3.9791409128455855E-3"/>
    <n v="1.7864382706830873E-2"/>
    <n v="8.2965509860695626E-3"/>
    <n v="4.2058338563011002E-4"/>
    <n v="2885.2687142726513"/>
    <n v="5328.6994048547213"/>
    <n v="7812.3716569788903"/>
    <n v="14512.270223893736"/>
  </r>
  <r>
    <n v="17"/>
    <x v="1"/>
    <n v="2.4761922536755618E-2"/>
    <n v="0.27656785849263493"/>
    <n v="0.25776335496754871"/>
    <n v="0.44090686400306084"/>
    <n v="9.4606561271791109E-2"/>
    <n v="0.17648148826533774"/>
    <n v="0.25109149164020733"/>
    <n v="0.47782045882266372"/>
    <n v="9.4096470854140885E-2"/>
    <n v="0.17378340040185519"/>
    <n v="0.25478271687008058"/>
    <n v="0.47782045882266372"/>
    <n v="9.4051039786346227E-2"/>
    <n v="0.173699495390609"/>
    <n v="0.25465970427696244"/>
    <n v="0.47758976054608226"/>
    <n v="-1.2210546820510988"/>
    <n v="4.8009817692275152E-3"/>
    <n v="1.0581900127290251E-2"/>
    <n v="9.6326476091766192E-6"/>
    <n v="1.3456348987860133E-3"/>
    <n v="2015.7112898049509"/>
    <n v="3722.7449551610707"/>
    <n v="5457.8922480342862"/>
    <n v="10235.75150699969"/>
  </r>
  <r>
    <n v="18"/>
    <x v="2"/>
    <n v="0.1162108530770358"/>
    <n v="0.22589550654504834"/>
    <n v="0.18392885436215148"/>
    <n v="0.47396478601576431"/>
    <n v="9.8289229798768363E-2"/>
    <n v="0.18775329433939394"/>
    <n v="0.19868692523963144"/>
    <n v="0.51527055062220628"/>
    <n v="9.5548415579216381E-2"/>
    <n v="0.18070167531436671"/>
    <n v="0.19704831998591257"/>
    <n v="0.51527055062220628"/>
    <n v="9.6653262746659571E-2"/>
    <n v="0.1827911681951544"/>
    <n v="0.19932683268406798"/>
    <n v="0.52122873637411804"/>
    <n v="-1.2608921873900412"/>
    <n v="3.8249933953082567E-4"/>
    <n v="1.8579839845821373E-3"/>
    <n v="2.3709773640221047E-4"/>
    <n v="2.2338810034769263E-3"/>
    <n v="3410.0111980407396"/>
    <n v="6449.0314422413776"/>
    <n v="7032.4240714383541"/>
    <n v="18389.403288279533"/>
  </r>
  <r>
    <n v="19"/>
    <x v="2"/>
    <n v="9.2489201769955495E-2"/>
    <n v="0.18630248333857671"/>
    <n v="0.16976874190398347"/>
    <n v="0.55143957298748436"/>
    <n v="9.8289229798768363E-2"/>
    <n v="0.18775329433939394"/>
    <n v="0.19868692523963144"/>
    <n v="0.51527055062220628"/>
    <n v="9.4627486065979233E-2"/>
    <n v="0.17896000848630264"/>
    <n v="0.19514909839957054"/>
    <n v="0.51527055062220628"/>
    <n v="9.6165446240845651E-2"/>
    <n v="0.18186860700654425"/>
    <n v="0.19832081471559271"/>
    <n v="0.52364513203701735"/>
    <n v="-1.1655402645553898"/>
    <n v="1.3514773409750439E-5"/>
    <n v="1.9659259327757625E-5"/>
    <n v="8.1522086183943539E-4"/>
    <n v="7.7253094774899767E-4"/>
    <n v="7467.624830805391"/>
    <n v="14122.812077683695"/>
    <n v="15400.390663467604"/>
    <n v="40663.102428043298"/>
  </r>
  <r>
    <n v="20"/>
    <x v="2"/>
    <n v="8.4839994946858913E-2"/>
    <n v="0.17736899233052864"/>
    <n v="0.15010093815553702"/>
    <n v="0.58769007456707556"/>
    <n v="9.8289229798768363E-2"/>
    <n v="0.18775329433939394"/>
    <n v="0.19868692523963144"/>
    <n v="0.51527055062220628"/>
    <n v="9.7736451449039932E-2"/>
    <n v="0.18483970047080941"/>
    <n v="0.20156067939662609"/>
    <n v="0.51527055062220628"/>
    <n v="9.7794406180438359E-2"/>
    <n v="0.18494930476924393"/>
    <n v="0.20168019872500079"/>
    <n v="0.51557609032531693"/>
    <n v="-1.1262341080559279"/>
    <n v="1.6781677040868937E-4"/>
    <n v="5.7461136668541777E-5"/>
    <n v="2.6604201208926398E-3"/>
    <n v="5.2004267232206121E-3"/>
    <n v="4706.6961219671039"/>
    <n v="8901.3289156004594"/>
    <n v="9706.5614107322253"/>
    <n v="24813.893551700206"/>
  </r>
  <r>
    <n v="21"/>
    <x v="2"/>
    <n v="0.10401281680036902"/>
    <n v="9.6451952277499434E-2"/>
    <n v="0.24033101336829527"/>
    <n v="0.5592042175538362"/>
    <n v="9.8289229798768363E-2"/>
    <n v="0.18775329433939394"/>
    <n v="0.19868692523963144"/>
    <n v="0.51527055062220628"/>
    <n v="9.8958924033202E-2"/>
    <n v="0.18715164716971439"/>
    <n v="0.20408176954215823"/>
    <n v="0.51527055062220628"/>
    <n v="9.8421259384951026E-2"/>
    <n v="0.18613481290713355"/>
    <n v="0.20297295036382415"/>
    <n v="0.51247097734409119"/>
    <n v="-1.1604026421709894"/>
    <n v="3.1265514329915896E-5"/>
    <n v="8.043015490714376E-3"/>
    <n v="1.3956248714460334E-3"/>
    <n v="2.1839957405017279E-3"/>
    <n v="4058.2411882982524"/>
    <n v="7674.9674718287433"/>
    <n v="8369.2607920727005"/>
    <n v="21130.910547800304"/>
  </r>
  <r>
    <n v="22"/>
    <x v="2"/>
    <n v="0.13348339141118454"/>
    <n v="0.35443750041607464"/>
    <n v="0.11524711872957075"/>
    <n v="0.39683198944317011"/>
    <n v="9.8289229798768363E-2"/>
    <n v="0.18775329433939394"/>
    <n v="0.19868692523963144"/>
    <n v="0.51527055062220628"/>
    <n v="9.8033622140061102E-2"/>
    <n v="0.18540171127335731"/>
    <n v="0.20217353085062251"/>
    <n v="0.51527055062220628"/>
    <n v="9.7947485663098494E-2"/>
    <n v="0.18523880950676636"/>
    <n v="0.20199589265566031"/>
    <n v="0.51481781217447486"/>
    <n v="-1.3555577346662744"/>
    <n v="1.2628005973368548E-3"/>
    <n v="2.8628197005423642E-2"/>
    <n v="7.525349777679797E-3"/>
    <n v="1.3920654365582871E-2"/>
    <n v="2648.3452553028355"/>
    <n v="5008.5647317439416"/>
    <n v="5461.6497838986588"/>
    <n v="13919.860229054564"/>
  </r>
  <r>
    <n v="23"/>
    <x v="2"/>
    <n v="6.3511145711797279E-2"/>
    <n v="0.10375310173697272"/>
    <n v="0.28121764744548339"/>
    <n v="0.55151810510574673"/>
    <n v="9.8289229798768363E-2"/>
    <n v="0.18775329433939394"/>
    <n v="0.19868692523963144"/>
    <n v="0.51527055062220628"/>
    <n v="0.10953520638663587"/>
    <n v="0.20715356900460649"/>
    <n v="0.22589310630590584"/>
    <n v="0.51527055062220628"/>
    <n v="0.10354488304808127"/>
    <n v="0.19582463742170514"/>
    <n v="0.21353933630481181"/>
    <n v="0.4870911432254017"/>
    <n v="-1.1440912860568806"/>
    <n v="1.6027001251105785E-3"/>
    <n v="8.477167683344956E-3"/>
    <n v="4.5803537988535507E-3"/>
    <n v="4.1508334171314306E-3"/>
    <n v="2016.3253657999644"/>
    <n v="3813.2853315273669"/>
    <n v="4158.2429542901482"/>
    <n v="9485.1063483825183"/>
  </r>
  <r>
    <n v="24"/>
    <x v="2"/>
    <n v="9.2267815805553446E-2"/>
    <n v="0.34373258534537748"/>
    <n v="0.15346504455566848"/>
    <n v="0.41053455429340058"/>
    <n v="9.8289229798768363E-2"/>
    <n v="0.18775329433939394"/>
    <n v="0.19868692523963144"/>
    <n v="0.51527055062220628"/>
    <n v="9.8634580903785435E-2"/>
    <n v="0.1865382477061337"/>
    <n v="0.20341288070331068"/>
    <n v="0.51527055062220628"/>
    <n v="9.8255681455957852E-2"/>
    <n v="0.18582167104096264"/>
    <n v="0.20263148104131298"/>
    <n v="0.51329116646176653"/>
    <n v="-1.3113458809671927"/>
    <n v="3.5854535047292976E-5"/>
    <n v="2.4935856856456249E-2"/>
    <n v="2.4173384766969152E-3"/>
    <n v="1.0558921344319974E-2"/>
    <n v="950.34565450787181"/>
    <n v="1797.2987919922678"/>
    <n v="1959.8861319833561"/>
    <n v="4964.6394215165046"/>
  </r>
  <r>
    <n v="25"/>
    <x v="2"/>
    <n v="0.12719150859583223"/>
    <n v="6.6351408220202926E-2"/>
    <n v="0.27534905469224891"/>
    <n v="0.5311080284917159"/>
    <n v="9.8289229798768363E-2"/>
    <n v="0.18775329433939394"/>
    <n v="0.19868692523963144"/>
    <n v="0.51527055062220628"/>
    <n v="0.10081858580859271"/>
    <n v="0.19066864947994724"/>
    <n v="0.2079169271045456"/>
    <n v="0.51527055062220628"/>
    <n v="9.9360499000701236E-2"/>
    <n v="0.18791110789914181"/>
    <n v="0.20490993264893964"/>
    <n v="0.50781846045121737"/>
    <n v="-1.2009851700300995"/>
    <n v="7.745650950842732E-4"/>
    <n v="1.4776760586033815E-2"/>
    <n v="4.961669914232217E-3"/>
    <n v="5.4240397951301064E-4"/>
    <n v="1593.7175638464976"/>
    <n v="3014.0471929252599"/>
    <n v="3286.7040922058295"/>
    <n v="8145.2811510224137"/>
  </r>
  <r>
    <n v="26"/>
    <x v="3"/>
    <n v="0.22071925795157318"/>
    <n v="4.4842178911134858E-2"/>
    <n v="0.2921468804798989"/>
    <n v="0.44229168265739305"/>
    <n v="0.10252357511362856"/>
    <n v="0.21207693640389594"/>
    <n v="0.20133098761795298"/>
    <n v="0.48406850086452258"/>
    <n v="0.10254346697831934"/>
    <n v="0.21000747386759866"/>
    <n v="0.20543799518663824"/>
    <n v="0.48406850086452258"/>
    <n v="0.10233292344583594"/>
    <n v="0.20957628388837407"/>
    <n v="0.20501618731835106"/>
    <n v="0.48307460534743901"/>
    <n v="-1.3579679789893042"/>
    <n v="1.4015324197704312E-2"/>
    <n v="2.7137325342652074E-2"/>
    <n v="7.5917576908117994E-3"/>
    <n v="1.6632467831422658E-3"/>
    <n v="1386.5619928878232"/>
    <n v="2839.6580500712025"/>
    <n v="2777.8709303937439"/>
    <n v="6545.4290266472317"/>
  </r>
  <r>
    <n v="27"/>
    <x v="3"/>
    <n v="9.4386141370530571E-2"/>
    <n v="0.4127765914959301"/>
    <n v="0.14597024082278257"/>
    <n v="0.34686702631075667"/>
    <n v="0.10252357511362856"/>
    <n v="0.21207693640389594"/>
    <n v="0.20133098761795298"/>
    <n v="0.48406850086452258"/>
    <n v="0.10732626824604126"/>
    <n v="0.2198025787323229"/>
    <n v="0.21501997181343438"/>
    <n v="0.48406850086452258"/>
    <n v="0.10458434698995793"/>
    <n v="0.21418716535200799"/>
    <n v="0.20952674223569359"/>
    <n v="0.47170174542234045"/>
    <n v="-1.3379271680938034"/>
    <n v="1.0400339785611975E-4"/>
    <n v="3.9437760176172294E-2"/>
    <n v="4.0394288718493612E-3"/>
    <n v="1.5583707095668021E-2"/>
    <n v="3838.9420662824095"/>
    <n v="7862.0954549399385"/>
    <n v="7691.0268881532456"/>
    <n v="17314.595590624409"/>
  </r>
  <r>
    <n v="28"/>
    <x v="3"/>
    <n v="9.8352895816146313E-2"/>
    <n v="0.19554729320916281"/>
    <n v="0.27786086886476657"/>
    <n v="0.42823894210992436"/>
    <n v="0.10252357511362856"/>
    <n v="0.21207693640389594"/>
    <n v="0.20133098761795298"/>
    <n v="0.48406850086452258"/>
    <n v="9.9464952468249698E-2"/>
    <n v="0.20370272257943356"/>
    <n v="0.19927042676187062"/>
    <n v="0.48406850086452258"/>
    <n v="0.10082543005655999"/>
    <n v="0.20648896016232055"/>
    <n v="0.20199603958221646"/>
    <n v="0.49068957019890302"/>
    <n v="-1.2834573207540885"/>
    <n v="6.1134255700180215E-6"/>
    <n v="1.197200757138241E-4"/>
    <n v="5.7554723220704738E-3"/>
    <n v="3.900080948707931E-3"/>
    <n v="2227.9969984549384"/>
    <n v="4562.9042514140892"/>
    <n v="4463.6216243907993"/>
    <n v="10843.047125740173"/>
  </r>
  <r>
    <n v="29"/>
    <x v="3"/>
    <n v="3.0626197103338859E-2"/>
    <n v="0.34436472429650944"/>
    <n v="0.21718362350352219"/>
    <n v="0.40782545509662965"/>
    <n v="0.10252357511362856"/>
    <n v="0.21207693640389594"/>
    <n v="0.20133098761795298"/>
    <n v="0.48406850086452258"/>
    <n v="0.1012900162494948"/>
    <n v="0.2074404256788184"/>
    <n v="0.20292680249554862"/>
    <n v="0.48406850086452258"/>
    <n v="0.101724814015087"/>
    <n v="0.20833088494537119"/>
    <n v="0.20379788657244821"/>
    <n v="0.48614641446709356"/>
    <n v="-1.2497760003483063"/>
    <n v="5.0550133267635187E-3"/>
    <n v="1.8505205448611287E-2"/>
    <n v="1.7917795318791777E-4"/>
    <n v="6.1341726767098577E-3"/>
    <n v="2899.2680794772555"/>
    <n v="5937.6573016076691"/>
    <n v="5808.4619070111376"/>
    <n v="13855.702711903934"/>
  </r>
  <r>
    <n v="30"/>
    <x v="3"/>
    <n v="0.36007510064773462"/>
    <n v="0.18003585734262892"/>
    <n v="0.22884365995456041"/>
    <n v="0.23104538205507605"/>
    <n v="0.10252357511362856"/>
    <n v="0.21207693640389594"/>
    <n v="0.20133098761795298"/>
    <n v="0.48406850086452258"/>
    <n v="0.10150294312845393"/>
    <n v="0.20787649671568098"/>
    <n v="0.20335338521625926"/>
    <n v="0.48406850086452258"/>
    <n v="0.10182865982272936"/>
    <n v="0.20854355959327758"/>
    <n v="0.20400593370757281"/>
    <n v="0.48562184687642024"/>
    <n v="-1.6354651901662594"/>
    <n v="6.6691224198782942E-2"/>
    <n v="8.1268908761163888E-4"/>
    <n v="6.1691264512029676E-4"/>
    <n v="6.4809176440933106E-2"/>
    <n v="1202.9508362426168"/>
    <n v="2463.6251703839926"/>
    <n v="2410.0200177357369"/>
    <n v="5736.8839756376528"/>
  </r>
  <r>
    <n v="31"/>
    <x v="3"/>
    <n v="0.17004728139666392"/>
    <n v="0.35029131374957789"/>
    <n v="0.28167222405244774"/>
    <n v="0.19798918080131034"/>
    <n v="0.10252357511362856"/>
    <n v="0.21207693640389594"/>
    <n v="0.20133098761795298"/>
    <n v="0.48406850086452258"/>
    <n v="0.11691969187840778"/>
    <n v="0.2394497656486867"/>
    <n v="0.23423966250739345"/>
    <n v="0.48406850086452258"/>
    <n v="0.10879513037649358"/>
    <n v="0.22281078622292094"/>
    <n v="0.21796272477642425"/>
    <n v="0.45043135862416123"/>
    <n v="-1.4901671247055222"/>
    <n v="3.7518260045977547E-3"/>
    <n v="1.625128489847474E-2"/>
    <n v="4.0589002980016371E-3"/>
    <n v="6.3727053143943863E-2"/>
    <n v="2120.153806822349"/>
    <n v="4342.04302138207"/>
    <n v="4247.5660360985503"/>
    <n v="8777.8171356970324"/>
  </r>
  <r>
    <n v="32"/>
    <x v="3"/>
    <n v="2.7604261992505198E-2"/>
    <n v="8.8444731055714917E-2"/>
    <n v="0.15835883338904774"/>
    <n v="0.7255921735627322"/>
    <n v="0.10252357511362856"/>
    <n v="0.21207693640389594"/>
    <n v="0.20133098761795298"/>
    <n v="0.48406850086452258"/>
    <n v="0.10029842911236224"/>
    <n v="0.2054096701765411"/>
    <n v="0.2009402334872232"/>
    <n v="0.48406850086452258"/>
    <n v="0.10123824054123449"/>
    <n v="0.20733438980915397"/>
    <n v="0.20282307382303735"/>
    <n v="0.48860429582657416"/>
    <n v="-0.97470222295234255"/>
    <n v="5.4219627969147267E-3"/>
    <n v="1.4134750958509188E-2"/>
    <n v="1.9770686773716364E-3"/>
    <n v="5.6163254193888193E-2"/>
    <n v="6023.6621512321817"/>
    <n v="12336.369240173985"/>
    <n v="12067.946525471125"/>
    <n v="29071.892083122704"/>
  </r>
  <r>
    <n v="33"/>
    <x v="3"/>
    <n v="0"/>
    <n v="0.21212281926029308"/>
    <n v="0.19889239357990229"/>
    <n v="0.58898478715980462"/>
    <n v="0.10252357511362856"/>
    <n v="0.21207693640389594"/>
    <n v="0.20133098761795298"/>
    <n v="0.48406850086452258"/>
    <n v="0.10139864245036975"/>
    <n v="0.20766289049996989"/>
    <n v="0.2031444267829858"/>
    <n v="0.48406850086452258"/>
    <n v="0.10177781972803165"/>
    <n v="0.20843943984607893"/>
    <n v="0.20390407946529326"/>
    <n v="0.48587866096059612"/>
    <n v="-1.0740182020821403"/>
    <n v="1.035872458859171E-2"/>
    <n v="1.3567283909056572E-5"/>
    <n v="2.5116995413827077E-5"/>
    <n v="1.0630873259807111E-2"/>
    <n v="1823.0951958783671"/>
    <n v="3733.671466242889"/>
    <n v="3652.4318234220655"/>
    <n v="8703.301514456678"/>
  </r>
  <r>
    <n v="34"/>
    <x v="3"/>
    <n v="0.17364261751625246"/>
    <n v="0.19649976680686404"/>
    <n v="0.21376928768996376"/>
    <n v="0.4160883279869198"/>
    <n v="0.10252357511362856"/>
    <n v="0.21207693640389594"/>
    <n v="0.20133098761795298"/>
    <n v="0.48406850086452258"/>
    <n v="0.10078865327779085"/>
    <n v="0.20641364187404845"/>
    <n v="0.20192236011805953"/>
    <n v="0.48406850086452258"/>
    <n v="0.10147940776199817"/>
    <n v="0.20782829664012695"/>
    <n v="0.2033062339091781"/>
    <n v="0.4873860616886968"/>
    <n v="-1.3455720138125249"/>
    <n v="5.2075288420365016E-3"/>
    <n v="1.283355881831277E-4"/>
    <n v="1.0947549441961306E-4"/>
    <n v="5.0833668310095075E-3"/>
    <n v="3605.410123878074"/>
    <n v="7383.8255588957836"/>
    <n v="7223.1634983798949"/>
    <n v="17316.090818846245"/>
  </r>
  <r>
    <n v="35"/>
    <x v="3"/>
    <n v="0.19462058317870701"/>
    <n v="0.1108219859918118"/>
    <n v="0.16150257719751479"/>
    <n v="0.53305485363196636"/>
    <n v="0.10252357511362856"/>
    <n v="0.21207693640389594"/>
    <n v="0.20133098761795298"/>
    <n v="0.48406850086452258"/>
    <n v="0.10428276132113012"/>
    <n v="0.21356952245059735"/>
    <n v="0.20892253840870476"/>
    <n v="0.48406850086452258"/>
    <n v="0.1031641194473146"/>
    <n v="0.21127856076376278"/>
    <n v="0.20668142495057412"/>
    <n v="0.47887589483834858"/>
    <n v="-1.2614660897405114"/>
    <n v="8.3642847582514942E-3"/>
    <n v="1.0091523414912578E-2"/>
    <n v="2.041128284294114E-3"/>
    <n v="2.9353595759605334E-3"/>
    <n v="2483.0344948711368"/>
    <n v="5085.2171977396383"/>
    <n v="4974.569747221879"/>
    <n v="11525.958560167346"/>
  </r>
  <r>
    <n v="36"/>
    <x v="4"/>
    <n v="0.10420331997290473"/>
    <n v="0.31567097661791277"/>
    <n v="0.29222699662378876"/>
    <n v="0.28789870678539381"/>
    <n v="0.15608325620043878"/>
    <n v="0.19652375561692659"/>
    <n v="0.21500341396650097"/>
    <n v="0.43238957421613383"/>
    <n v="0.15706332919689189"/>
    <n v="0.19579003870311351"/>
    <n v="0.22072408627690634"/>
    <n v="0.43238957421613383"/>
    <n v="0.1561316869875829"/>
    <n v="0.1946286838206546"/>
    <n v="0.21941483174602253"/>
    <n v="0.42982479744574004"/>
    <n v="-1.3965004867905435"/>
    <n v="2.6965553008111154E-3"/>
    <n v="1.4651236645617178E-2"/>
    <n v="5.3016113541870143E-3"/>
    <n v="2.0143015210128817E-2"/>
    <n v="4086.6391760359606"/>
    <n v="5094.2715052137974"/>
    <n v="5743.031824718234"/>
    <n v="11250.367494032007"/>
  </r>
  <r>
    <n v="37"/>
    <x v="4"/>
    <n v="0.37645716820608693"/>
    <n v="0.158996498677102"/>
    <n v="6.2762401178725905E-2"/>
    <n v="0.4017839319380852"/>
    <n v="0.15608325620043878"/>
    <n v="0.19652375561692659"/>
    <n v="0.21500341396650097"/>
    <n v="0.43238957421613383"/>
    <n v="0.15604601954785208"/>
    <n v="0.19452189357606817"/>
    <n v="0.21929444166225856"/>
    <n v="0.43238957421613383"/>
    <n v="0.15569540455081729"/>
    <n v="0.1940848283222604"/>
    <n v="0.21880171573284402"/>
    <n v="0.43141805139407829"/>
    <n v="-1.3939675258326625"/>
    <n v="4.8735756292185135E-2"/>
    <n v="1.2311908772873019E-3"/>
    <n v="2.4348267686519022E-2"/>
    <n v="8.7818103593206821E-4"/>
    <n v="982.73382398430363"/>
    <n v="1225.0440278872754"/>
    <n v="1381.054549534138"/>
    <n v="2723.0675985942826"/>
  </r>
  <r>
    <n v="38"/>
    <x v="4"/>
    <n v="2.2338065041691918E-2"/>
    <n v="0.23858091451226945"/>
    <n v="7.259173125341821E-2"/>
    <n v="0.6664892891926204"/>
    <n v="0.15608325620043878"/>
    <n v="0.19652375561692659"/>
    <n v="0.21500341396650097"/>
    <n v="0.43238957421613383"/>
    <n v="0.15646320822587248"/>
    <n v="0.19504194741571218"/>
    <n v="0.21988072485281596"/>
    <n v="0.43238957421613383"/>
    <n v="0.15587471031655464"/>
    <n v="0.1943083450590628"/>
    <n v="0.21905369753858392"/>
    <n v="0.43076324708579866"/>
    <n v="-1.103930193989811"/>
    <n v="1.7832035631264516E-2"/>
    <n v="1.9600604059890068E-3"/>
    <n v="2.1451107568117023E-2"/>
    <n v="5.5566766927347098E-2"/>
    <n v="949.07590745150947"/>
    <n v="1183.0871636445663"/>
    <n v="1333.7544387401513"/>
    <n v="2622.792490163773"/>
  </r>
  <r>
    <n v="39"/>
    <x v="4"/>
    <n v="8.6091526529414819E-2"/>
    <n v="7.3374468996744019E-2"/>
    <n v="0.12452641554225541"/>
    <n v="0.71600758893158567"/>
    <n v="0.15608325620043878"/>
    <n v="0.19652375561692659"/>
    <n v="0.21500341396650097"/>
    <n v="0.43238957421613383"/>
    <n v="0.157687344064012"/>
    <n v="0.19656791534439871"/>
    <n v="0.22160102624801586"/>
    <n v="0.43238957421613383"/>
    <n v="0.15639771045917633"/>
    <n v="0.19496030002964193"/>
    <n v="0.21978867959450446"/>
    <n v="0.42885330991667714"/>
    <n v="-1.074563940873869"/>
    <n v="4.9429594987654563E-3"/>
    <n v="1.47831143079604E-2"/>
    <n v="9.0748989523604211E-3"/>
    <n v="8.2457579956571936E-2"/>
    <n v="1620.6650187247965"/>
    <n v="2020.2683106451634"/>
    <n v="2277.5514007508691"/>
    <n v="4443.9752698791708"/>
  </r>
  <r>
    <n v="40"/>
    <x v="4"/>
    <n v="5.4901690916240663E-2"/>
    <n v="0.13255603617774281"/>
    <n v="0.34272611089264648"/>
    <n v="0.46981616201337006"/>
    <n v="0.15608325620043878"/>
    <n v="0.19652375561692659"/>
    <n v="0.21500341396650097"/>
    <n v="0.43238957421613383"/>
    <n v="0.15865386505521961"/>
    <n v="0.19777274898216468"/>
    <n v="0.22295929659503191"/>
    <n v="0.43238957421613383"/>
    <n v="0.15680738210312348"/>
    <n v="0.19547098337905344"/>
    <n v="0.22036439895398938"/>
    <n v="0.42735723556383365"/>
    <n v="-1.2358664245914071"/>
    <n v="1.0384769896276324E-2"/>
    <n v="3.9582905813437047E-3"/>
    <n v="1.4972388548558901E-2"/>
    <n v="1.8027604352471431E-3"/>
    <n v="1595.044690752972"/>
    <n v="1988.3308429317317"/>
    <n v="2241.5466661599798"/>
    <n v="4347.0778001553163"/>
  </r>
  <r>
    <n v="41"/>
    <x v="5"/>
    <n v="1.3410765690227495E-2"/>
    <n v="0.20541334059588776"/>
    <n v="0.21677215285422613"/>
    <n v="0.5644037408596585"/>
    <n v="4.0936969997566526E-2"/>
    <n v="0.11885615141838637"/>
    <n v="0.17561679976519676"/>
    <n v="0.66459007881885046"/>
    <n v="4.087678208930997E-2"/>
    <n v="0.11750050252624625"/>
    <n v="0.17890107641765898"/>
    <n v="0.66459007881885046"/>
    <n v="4.0800548718098927E-2"/>
    <n v="0.11728136934186308"/>
    <n v="0.17856743390786442"/>
    <n v="0.66335064803217358"/>
    <n v="-1.0882525360954836"/>
    <n v="7.5020021431387396E-4"/>
    <n v="7.7672443571202322E-3"/>
    <n v="1.4596005497704895E-3"/>
    <n v="9.7904904390063181E-3"/>
    <n v="675.65015067843626"/>
    <n v="1942.1595384684647"/>
    <n v="2957.0463490504708"/>
    <n v="10984.973961802631"/>
  </r>
  <r>
    <n v="42"/>
    <x v="5"/>
    <n v="2.0132690254910338E-2"/>
    <n v="7.5394759466991729E-2"/>
    <n v="0.18594647785175941"/>
    <n v="0.71852607242633848"/>
    <n v="4.0936969997566526E-2"/>
    <n v="0.11885615141838637"/>
    <n v="0.17561679976519676"/>
    <n v="0.66459007881885046"/>
    <n v="4.0445702514950686E-2"/>
    <n v="0.11626136226062191"/>
    <n v="0.17701441616866864"/>
    <n v="0.66459007881885046"/>
    <n v="4.0514108165339499E-2"/>
    <n v="0.11645799462465582"/>
    <n v="0.17731379992301777"/>
    <n v="0.66571409728698694"/>
    <n v="-0.8406844261657217"/>
    <n v="4.1540219603956261E-4"/>
    <n v="1.6861892816136205E-3"/>
    <n v="7.4523128221383128E-5"/>
    <n v="2.7891047181194855E-3"/>
    <n v="1189.8649198240805"/>
    <n v="3420.2723128307107"/>
    <n v="5207.5555870090975"/>
    <n v="19551.457180336114"/>
  </r>
  <r>
    <n v="43"/>
    <x v="5"/>
    <n v="6.2116059588916687E-2"/>
    <n v="0.11466687804934385"/>
    <n v="0.24250886389860352"/>
    <n v="0.58070819846313593"/>
    <n v="4.0936969997566526E-2"/>
    <n v="0.11885615141838637"/>
    <n v="0.17561679976519676"/>
    <n v="0.66459007881885046"/>
    <n v="4.0162352613155664E-2"/>
    <n v="0.11544687163415979"/>
    <n v="0.17577430870807612"/>
    <n v="0.66459007881885046"/>
    <n v="4.0324715573146416E-2"/>
    <n v="0.11591358472690962"/>
    <n v="0.17648490545341777"/>
    <n v="0.66727679424652619"/>
    <n v="-1.1021006598601344"/>
    <n v="4.7486267401364681E-4"/>
    <n v="1.5542775398870748E-6"/>
    <n v="4.3591630887716134E-3"/>
    <n v="7.4941217759080152E-3"/>
    <n v="1536.3055308033386"/>
    <n v="4416.1174798163047"/>
    <n v="6723.7854625302734"/>
    <n v="25422.151526850084"/>
  </r>
  <r>
    <n v="44"/>
    <x v="6"/>
    <n v="0.10559167458105019"/>
    <n v="0.24113934006460028"/>
    <n v="0.15072317556211837"/>
    <n v="0.50254580979223118"/>
    <n v="9.6434537930187164E-2"/>
    <n v="0.15101309860500073"/>
    <n v="0.24902623128470761"/>
    <n v="0.50352613218010445"/>
    <n v="9.7285154832464929E-2"/>
    <n v="0.15082927537268989"/>
    <n v="0.25629784601088196"/>
    <n v="0.50352613218010445"/>
    <n v="9.6518948005233474E-2"/>
    <n v="0.14964136113504545"/>
    <n v="0.25427927329280964"/>
    <n v="0.4995604175669115"/>
    <n v="-1.260091319443819"/>
    <n v="8.2314367519530933E-5"/>
    <n v="8.3718801481932597E-3"/>
    <n v="1.0723865377208482E-2"/>
    <n v="8.9125667389992095E-6"/>
    <n v="3264.2978468424376"/>
    <n v="5060.9127331683549"/>
    <n v="8599.7962209593443"/>
    <n v="16895.273199029863"/>
  </r>
  <r>
    <n v="45"/>
    <x v="6"/>
    <n v="0.19399069922343848"/>
    <n v="0"/>
    <n v="0.50192199209873678"/>
    <n v="0.30408730867782474"/>
    <n v="9.6434537930187164E-2"/>
    <n v="0.15101309860500073"/>
    <n v="0.24902623128470761"/>
    <n v="0.50352613218010445"/>
    <n v="9.9080699925793325E-2"/>
    <n v="0.15361305842563452"/>
    <n v="0.26102821150835154"/>
    <n v="0.50352613218010445"/>
    <n v="9.7400722328316133E-2"/>
    <n v="0.15100844928350796"/>
    <n v="0.25660230870415257"/>
    <n v="0.49498851968402335"/>
    <n v="-1.348357894554995"/>
    <n v="9.3296236366002677E-3"/>
    <n v="2.2803551755009796E-2"/>
    <n v="6.0181747060819038E-2"/>
    <n v="3.6443272363633164E-2"/>
    <n v="1041.1582032779725"/>
    <n v="1614.1942480246084"/>
    <n v="2742.9324167314298"/>
    <n v="5291.14513196599"/>
  </r>
  <r>
    <n v="46"/>
    <x v="6"/>
    <n v="4.6650803421316153E-2"/>
    <n v="5.6797155640486187E-2"/>
    <n v="0.21429437651014727"/>
    <n v="0.68225766442805036"/>
    <n v="9.6434537930187164E-2"/>
    <n v="0.15101309860500073"/>
    <n v="0.24902623128470761"/>
    <n v="0.50352613218010445"/>
    <n v="9.4293126431046162E-2"/>
    <n v="0.14619048462956302"/>
    <n v="0.24841534393944453"/>
    <n v="0.50352613218010445"/>
    <n v="9.5012840413947364E-2"/>
    <n v="0.14730631713970829"/>
    <n v="0.25031143120866001"/>
    <n v="0.50736941123768442"/>
    <n v="-0.978315244296043"/>
    <n v="2.3388866220766294E-3"/>
    <n v="8.1919083152922709E-3"/>
    <n v="1.2972282291556587E-3"/>
    <n v="3.0585901103977541E-2"/>
    <n v="2068.3725281073857"/>
    <n v="3206.7701403411661"/>
    <n v="5449.1296705538034"/>
    <n v="11045.127660997648"/>
  </r>
  <r>
    <n v="47"/>
    <x v="6"/>
    <n v="0.40963151223804933"/>
    <n v="0"/>
    <n v="8.8797823179287819E-2"/>
    <n v="0.50157066458266297"/>
    <n v="9.6434537930187164E-2"/>
    <n v="0.15101309860500073"/>
    <n v="0.24902623128470761"/>
    <n v="0.50352613218010445"/>
    <n v="9.7181582150695764E-2"/>
    <n v="0.15066869802081587"/>
    <n v="0.2560249836683311"/>
    <n v="0.50352613218010445"/>
    <n v="9.6467587333749827E-2"/>
    <n v="0.1495617324098214"/>
    <n v="0.25414396354803304"/>
    <n v="0.49982671670839562"/>
    <n v="-1.4274192769407525"/>
    <n v="9.8071643861465746E-2"/>
    <n v="2.2368711801427021E-2"/>
    <n v="2.7339346134840802E-2"/>
    <n v="3.0413541881616042E-6"/>
    <n v="440.67647972692254"/>
    <n v="683.21743667327735"/>
    <n v="1160.962664202676"/>
    <n v="2283.2734193971228"/>
  </r>
  <r>
    <n v="48"/>
    <x v="7"/>
    <n v="0"/>
    <n v="8.5405711703021123E-2"/>
    <n v="7.544294874173213E-2"/>
    <n v="0.83915133955524668"/>
    <n v="7.6182306856521984E-2"/>
    <n v="7.1036666198786624E-2"/>
    <n v="0.1309102346158445"/>
    <n v="0.72187079232884688"/>
    <n v="7.5702056952625704E-2"/>
    <n v="6.9886483352135209E-2"/>
    <n v="0.13271287322722738"/>
    <n v="0.72187079232884688"/>
    <n v="7.5689022859288455E-2"/>
    <n v="6.9874450562225757E-2"/>
    <n v="0.13269002322755324"/>
    <n v="0.7217465033509326"/>
    <m/>
    <n v="5.7288281813938904E-3"/>
    <n v="2.4122007262358016E-4"/>
    <n v="3.2772275371851507E-3"/>
    <n v="1.3783895564161817E-2"/>
    <n v="897.60823233195924"/>
    <n v="828.65228912952523"/>
    <n v="1573.5922158592703"/>
    <n v="8559.3072626792455"/>
  </r>
  <r>
    <n v="49"/>
    <x v="8"/>
    <n v="0.26790243624163468"/>
    <n v="0.15119316297825464"/>
    <n v="0.1754061888310105"/>
    <n v="0.4054982119491003"/>
    <n v="0.12813794813781065"/>
    <n v="0.16316464614290149"/>
    <n v="0.16510700208048637"/>
    <n v="0.54359040363880151"/>
    <n v="0.12846432345605258"/>
    <n v="0.16195258608812632"/>
    <n v="0.16887141799375477"/>
    <n v="0.54359040363880151"/>
    <n v="0.12809557074295316"/>
    <n v="0.16148770639307314"/>
    <n v="0.168386678014009"/>
    <n v="0.54203004484996475"/>
    <n v="-1.3870338528331114"/>
    <n v="1.9545959640566424E-2"/>
    <n v="1.0597762411958299E-4"/>
    <n v="4.9273532110001075E-5"/>
    <n v="1.8640941395269575E-2"/>
    <n v="3592.7349012988298"/>
    <n v="4529.2941475184398"/>
    <n v="4722.7916742623138"/>
    <n v="15202.479276920414"/>
  </r>
  <r>
    <n v="50"/>
    <x v="8"/>
    <n v="7.4892844455314217E-2"/>
    <n v="0.20808794520205584"/>
    <n v="0.33407448136002299"/>
    <n v="0.38294472898260701"/>
    <n v="0.12813794813781065"/>
    <n v="0.16316464614290149"/>
    <n v="0.16510700208048637"/>
    <n v="0.54359040363880151"/>
    <n v="0.1334203774671959"/>
    <n v="0.16820059131092793"/>
    <n v="0.17538634638787598"/>
    <n v="0.54359040363880151"/>
    <n v="0.13072768536406434"/>
    <n v="0.16480596439888556"/>
    <n v="0.17184669645672626"/>
    <n v="0.53261965378032372"/>
    <n v="-1.3571509021449242"/>
    <n v="3.117529459305437E-3"/>
    <n v="1.8733298622460005E-3"/>
    <n v="2.631785419463031E-2"/>
    <n v="2.2402583113202153E-2"/>
    <n v="1464.5867065466366"/>
    <n v="1846.3772531886107"/>
    <n v="1925.2569682814997"/>
    <n v="5967.1190719832521"/>
  </r>
  <r>
    <n v="51"/>
    <x v="8"/>
    <n v="5.123732962704805E-2"/>
    <n v="0.11695058659522829"/>
    <n v="9.694882303047607E-2"/>
    <n v="0.73486326074724762"/>
    <n v="0.12813794813781065"/>
    <n v="0.16316464614290149"/>
    <n v="0.16510700208048637"/>
    <n v="0.54359040363880151"/>
    <n v="0.13098673518284121"/>
    <n v="0.16513254369302657"/>
    <n v="0.17218722765675898"/>
    <n v="0.54359040363880151"/>
    <n v="0.12944671919262052"/>
    <n v="0.16319107414316644"/>
    <n v="0.1701628159212269"/>
    <n v="0.53719939074298628"/>
    <n v="-0.94509597083837993"/>
    <n v="6.1167086162194758E-3"/>
    <n v="2.1381826886710232E-3"/>
    <n v="5.3602887550069124E-3"/>
    <n v="3.9071005505061526E-2"/>
    <n v="2466.2603170079478"/>
    <n v="3109.1685657193329"/>
    <n v="3241.9964210323096"/>
    <n v="10234.894696240412"/>
  </r>
  <r>
    <n v="52"/>
    <x v="8"/>
    <n v="0.17178542506628278"/>
    <n v="0.28592241805405422"/>
    <n v="0.26706249375999175"/>
    <n v="0.27522966311967134"/>
    <n v="0.12813794813781065"/>
    <n v="0.16316464614290149"/>
    <n v="0.16510700208048637"/>
    <n v="0.54359040363880151"/>
    <n v="0.12990740548391502"/>
    <n v="0.16377185279239212"/>
    <n v="0.17076840621406641"/>
    <n v="0.54359040363880151"/>
    <n v="0.12887152736702798"/>
    <n v="0.16246594049403057"/>
    <n v="0.16940670358907842"/>
    <n v="0.53925582854986287"/>
    <n v="-1.5157101128328019"/>
    <n v="1.8416026157421063E-3"/>
    <n v="1.5241501851528623E-2"/>
    <n v="9.5366533539054527E-3"/>
    <n v="6.9709816031770858E-2"/>
    <n v="1045.5308353828768"/>
    <n v="1318.0813012498552"/>
    <n v="1374.3915040170855"/>
    <n v="4374.9663593501809"/>
  </r>
  <r>
    <n v="53"/>
    <x v="8"/>
    <n v="1.1286200328834916E-2"/>
    <n v="2.3414022692864939E-2"/>
    <n v="5.7959595630728167E-2"/>
    <n v="0.90734018134757199"/>
    <n v="0.12813794813781065"/>
    <n v="0.16316464614290149"/>
    <n v="0.16510700208048637"/>
    <n v="0.54359040363880151"/>
    <n v="0.13488981334194364"/>
    <n v="0.17005308182038428"/>
    <n v="0.17731797777894023"/>
    <n v="0.54359040363880151"/>
    <n v="0.13149061313413027"/>
    <n v="0.16576777326563213"/>
    <n v="0.17284959508952777"/>
    <n v="0.52989201851070966"/>
    <n v="-0.74295044895273843"/>
    <n v="1.4449100857865854E-2"/>
    <n v="2.0264590302133616E-2"/>
    <n v="1.3199711975642972E-2"/>
    <n v="0.14246711562892253"/>
    <n v="807.73368742164882"/>
    <n v="1018.2948543934516"/>
    <n v="1061.7977776754601"/>
    <n v="3255.073680509438"/>
  </r>
  <r>
    <n v="54"/>
    <x v="8"/>
    <n v="3.1980475899938986E-2"/>
    <n v="0"/>
    <n v="0.29474069554606469"/>
    <n v="0.67327882855399634"/>
    <n v="0.12813794813781065"/>
    <n v="0.16316464614290149"/>
    <n v="0.16510700208048637"/>
    <n v="0.54359040363880151"/>
    <n v="0.12637890280583103"/>
    <n v="0.15932353501543298"/>
    <n v="0.16613005032962783"/>
    <n v="0.54359040363880151"/>
    <n v="0.12696001252152392"/>
    <n v="0.16005612923868126"/>
    <n v="0.16689394196163085"/>
    <n v="0.54608991627816394"/>
    <n v="-1.0010213399051051"/>
    <n v="9.0211123768509927E-3"/>
    <n v="2.5617964506869439E-2"/>
    <n v="1.6344792402078947E-2"/>
    <n v="1.617701940590939E-2"/>
    <n v="260.10932565347213"/>
    <n v="327.91499477774823"/>
    <n v="341.92396359389119"/>
    <n v="1118.8017159748883"/>
  </r>
  <r>
    <n v="55"/>
    <x v="9"/>
    <n v="0"/>
    <n v="0"/>
    <n v="0.39272884958215781"/>
    <n v="0.60727115041784219"/>
    <n v="3.5068921960225111E-2"/>
    <n v="4.695578262555597E-2"/>
    <n v="0.23761982669499349"/>
    <n v="0.68035546871922536"/>
    <n v="3.4393179204470013E-2"/>
    <n v="4.559277702688358E-2"/>
    <n v="0.23774887545104365"/>
    <n v="0.68035546871922536"/>
    <n v="3.4458985515269012E-2"/>
    <n v="4.5680012127697719E-2"/>
    <n v="0.23820377310086635"/>
    <n v="0.6816572292561669"/>
    <n v="-0.79614362844573738"/>
    <n v="1.1874216827415197E-3"/>
    <n v="2.0866635079866106E-3"/>
    <n v="2.3877999261548977E-2"/>
    <n v="5.5332887249414592E-3"/>
    <n v="193.10091844060935"/>
    <n v="255.98119516107121"/>
    <n v="1334.8439216649037"/>
    <n v="3819.8639647334153"/>
  </r>
  <r>
    <n v="56"/>
    <x v="9"/>
    <n v="0"/>
    <n v="0.10297963028052627"/>
    <n v="0.21161704325219088"/>
    <n v="0.68540332646728286"/>
    <n v="3.5068921960225111E-2"/>
    <n v="4.695578262555597E-2"/>
    <n v="0.23761982669499349"/>
    <n v="0.68035546871922536"/>
    <n v="3.4194506432685796E-2"/>
    <n v="4.5329409591979716E-2"/>
    <n v="0.23637551511719293"/>
    <n v="0.68035546871922536"/>
    <n v="3.432304969085103E-2"/>
    <n v="4.5499810940252718E-2"/>
    <n v="0.23726409290448935"/>
    <n v="0.68291304646440687"/>
    <n v="-0.88404468479930354"/>
    <n v="1.1780717400806291E-3"/>
    <n v="3.3039296313904856E-3"/>
    <n v="6.5777115586746306E-4"/>
    <n v="6.2014944927240342E-6"/>
    <n v="524.38995579030041"/>
    <n v="695.14929653194679"/>
    <n v="3624.9374198812916"/>
    <n v="10433.59332779646"/>
  </r>
  <r>
    <n v="57"/>
    <x v="9"/>
    <n v="6.4218600238362802E-2"/>
    <n v="3.5183224184992867E-2"/>
    <n v="0.34250068665014388"/>
    <n v="0.55809748892650057"/>
    <n v="3.5068921960225111E-2"/>
    <n v="4.695578262555597E-2"/>
    <n v="0.23761982669499349"/>
    <n v="0.68035546871922536"/>
    <n v="3.4394231472395072E-2"/>
    <n v="4.5594171949306851E-2"/>
    <n v="0.23775614943738752"/>
    <n v="0.68035546871922536"/>
    <n v="3.4459704166729513E-2"/>
    <n v="4.5680964796702347E-2"/>
    <n v="0.23820874090496374"/>
    <n v="0.68165059013160445"/>
    <n v="-1.0301024056670132"/>
    <n v="8.8559189540227123E-4"/>
    <n v="1.1020255795073454E-4"/>
    <n v="1.0876809947315597E-2"/>
    <n v="1.5265368817398641E-2"/>
    <n v="850.6398649379679"/>
    <n v="1127.6373568644851"/>
    <n v="5880.1970617634834"/>
    <n v="16826.585716434063"/>
  </r>
  <r>
    <n v="58"/>
    <x v="9"/>
    <n v="0.13829022680139272"/>
    <n v="0.1255011448607587"/>
    <n v="0.23875221828269658"/>
    <n v="0.49745641005515201"/>
    <n v="3.5068921960225111E-2"/>
    <n v="4.695578262555597E-2"/>
    <n v="0.23761982669499349"/>
    <n v="0.68035546871922536"/>
    <n v="3.5843662486707194E-2"/>
    <n v="4.7515587374688452E-2"/>
    <n v="0.2477755952015577"/>
    <n v="0.68035546871922536"/>
    <n v="3.5436486141602358E-2"/>
    <n v="4.6975820457456983E-2"/>
    <n v="0.24496091739630382"/>
    <n v="0.67262677600463683"/>
    <n v="-1.3788050651579282"/>
    <n v="1.0578891967711413E-2"/>
    <n v="6.1662265726437704E-3"/>
    <n v="3.8547944683307412E-5"/>
    <n v="3.0684657106876432E-2"/>
    <n v="577.88616759196316"/>
    <n v="766.06570824125299"/>
    <n v="3994.7393541870078"/>
    <n v="10968.968769979776"/>
  </r>
  <r>
    <n v="59"/>
    <x v="9"/>
    <n v="0.2862694921441451"/>
    <n v="0.32024454367457111"/>
    <n v="0.2055354186409242"/>
    <n v="0.1879505455403597"/>
    <n v="3.5068921960225111E-2"/>
    <n v="4.695578262555597E-2"/>
    <n v="0.23761982669499349"/>
    <n v="0.68035546871922536"/>
    <n v="3.4994223511487815E-2"/>
    <n v="4.6389541958390096E-2"/>
    <n v="0.24190369950031804"/>
    <n v="0.68035546871922536"/>
    <n v="3.4867204597204715E-2"/>
    <n v="4.6221161332607362E-2"/>
    <n v="0.2410256590071061"/>
    <n v="0.6778859750630819"/>
    <n v="-2.3108307014219065"/>
    <n v="6.3203110183834496E-2"/>
    <n v="7.5088814070130058E-2"/>
    <n v="1.2595571612493668E-3"/>
    <n v="0.24003672510161428"/>
    <n v="94.55951019557321"/>
    <n v="125.35132732241783"/>
    <n v="653.65917697068164"/>
    <n v="1838.4199855113272"/>
  </r>
  <r>
    <n v="60"/>
    <x v="9"/>
    <n v="0"/>
    <n v="0"/>
    <n v="0.31792228251696159"/>
    <n v="0.68207771748303847"/>
    <n v="3.5068921960225111E-2"/>
    <n v="4.695578262555597E-2"/>
    <n v="0.23761982669499349"/>
    <n v="0.68035546871922536"/>
    <n v="3.5269523340279593E-2"/>
    <n v="4.6754488846115189E-2"/>
    <n v="0.2438067577874857"/>
    <n v="0.68035546871922536"/>
    <n v="3.5052679100530872E-2"/>
    <n v="4.6467032690531214E-2"/>
    <n v="0.24230778399847364"/>
    <n v="0.67617250421046438"/>
    <n v="-0.71757144788157423"/>
    <n v="1.2286903121247938E-3"/>
    <n v="2.1591851270628963E-3"/>
    <n v="5.7175523862024163E-3"/>
    <n v="3.4871543794585247E-5"/>
    <n v="180.67237441465727"/>
    <n v="239.50549126713193"/>
    <n v="1248.9294341411726"/>
    <n v="3485.2027001770384"/>
  </r>
  <r>
    <n v="61"/>
    <x v="9"/>
    <n v="0"/>
    <n v="2.0746797482168202E-2"/>
    <n v="0.17755473743193673"/>
    <n v="0.80169846508589504"/>
    <n v="3.5068921960225111E-2"/>
    <n v="4.695578262555597E-2"/>
    <n v="0.23761982669499349"/>
    <n v="0.68035546871922536"/>
    <n v="3.4086171653708149E-2"/>
    <n v="4.518579729627363E-2"/>
    <n v="0.23562663198193379"/>
    <n v="0.68035546871922536"/>
    <n v="3.424871366329215E-2"/>
    <n v="4.5401268554583527E-2"/>
    <n v="0.23675023209352589"/>
    <n v="0.68359978568859847"/>
    <n v="-0.6249176538333544"/>
    <n v="1.1729743875901744E-3"/>
    <n v="6.0784294386056407E-4"/>
    <n v="3.5041065882302309E-3"/>
    <n v="1.3947298075385441E-2"/>
    <n v="722.45401057613014"/>
    <n v="957.70979532169349"/>
    <n v="4994.0898908597464"/>
    <n v="14420.086303242429"/>
  </r>
  <r>
    <n v="62"/>
    <x v="9"/>
    <n v="0"/>
    <n v="2.7672578434315146E-2"/>
    <n v="0.13378042788784147"/>
    <n v="0.83854699367784347"/>
    <n v="3.5068921960225111E-2"/>
    <n v="4.695578262555597E-2"/>
    <n v="0.23761982669499349"/>
    <n v="0.68035546871922536"/>
    <n v="3.4357643993601923E-2"/>
    <n v="4.5545670333545354E-2"/>
    <n v="0.23750323208168322"/>
    <n v="0.68035546871922536"/>
    <n v="3.4434708349958938E-2"/>
    <n v="4.5647829485370703E-2"/>
    <n v="0.23803595294334925"/>
    <n v="0.68188150922132118"/>
    <n v="-0.59851835147450139"/>
    <n v="1.1857491391467317E-3"/>
    <n v="3.2310965034847389E-4"/>
    <n v="1.0869214504599611E-2"/>
    <n v="2.4544074019996826E-2"/>
    <n v="360.24283356809741"/>
    <n v="477.55024590074379"/>
    <n v="2490.241686031201"/>
    <n v="7133.5852344999576"/>
  </r>
  <r>
    <n v="63"/>
    <x v="9"/>
    <n v="2.8911159111310591E-2"/>
    <n v="7.1385491472172352E-2"/>
    <n v="8.1257814503718898E-2"/>
    <n v="0.81844553491279814"/>
    <n v="3.5068921960225111E-2"/>
    <n v="4.695578262555597E-2"/>
    <n v="0.23761982669499349"/>
    <n v="0.68035546871922536"/>
    <n v="3.4633462585673042E-2"/>
    <n v="4.5911304911651844E-2"/>
    <n v="0.23940987641088426"/>
    <n v="0.68035546871922536"/>
    <n v="3.4622725641255486E-2"/>
    <n v="4.5897071650170859E-2"/>
    <n v="0.23933565540194882"/>
    <n v="0.68014454730662488"/>
    <n v="-0.748858653621856"/>
    <n v="3.2621992225986769E-5"/>
    <n v="6.4965954502259858E-4"/>
    <n v="2.4988603783046088E-2"/>
    <n v="1.9127163172842892E-2"/>
    <n v="691.16931724930635"/>
    <n v="916.23773370376284"/>
    <n v="4777.8289685104564"/>
    <n v="13577.643980536477"/>
  </r>
  <r>
    <n v="64"/>
    <x v="9"/>
    <n v="0"/>
    <n v="5.5632041994028991E-2"/>
    <n v="0.16314656468670705"/>
    <n v="0.78122139331926399"/>
    <n v="3.5068921960225111E-2"/>
    <n v="4.695578262555597E-2"/>
    <n v="0.23761982669499349"/>
    <n v="0.68035546871922536"/>
    <n v="3.4971267822282097E-2"/>
    <n v="4.6359111110074715E-2"/>
    <n v="0.24174501427783779"/>
    <n v="0.68035546871922536"/>
    <n v="3.4851696463709052E-2"/>
    <n v="4.6200603219373124E-2"/>
    <n v="0.24091845631796183"/>
    <n v="0.67802924399895581"/>
    <n v="-0.70681646967412992"/>
    <n v="1.21464074639851E-3"/>
    <n v="8.8952037360082176E-5"/>
    <n v="6.0484671279036374E-3"/>
    <n v="1.0648619681344781E-2"/>
    <n v="1054.5963032114626"/>
    <n v="1398.0090011407499"/>
    <n v="7290.0816656916186"/>
    <n v="20516.853029956164"/>
  </r>
  <r>
    <n v="65"/>
    <x v="9"/>
    <n v="3.6244901922703437E-2"/>
    <n v="0"/>
    <n v="0.3166540926542869"/>
    <n v="0.64710100542300963"/>
    <n v="3.5068921960225111E-2"/>
    <n v="4.695578262555597E-2"/>
    <n v="0.23761982669499349"/>
    <n v="0.68035546871922536"/>
    <n v="3.4643919852770197E-2"/>
    <n v="4.592516742329221E-2"/>
    <n v="0.23948216410135509"/>
    <n v="0.68035546871922536"/>
    <n v="3.4629835202849769E-2"/>
    <n v="4.5906496328668875E-2"/>
    <n v="0.23938480149175753"/>
    <n v="0.68007886697672382"/>
    <n v="-0.82409554027912013"/>
    <n v="2.6084405095788866E-6"/>
    <n v="2.1074064051740888E-3"/>
    <n v="5.970543356759739E-3"/>
    <n v="1.08753935265594E-3"/>
    <n v="185.4413823178524"/>
    <n v="245.82745158016868"/>
    <n v="1281.8960365963019"/>
    <n v="3641.7951295056769"/>
  </r>
  <r>
    <n v="66"/>
    <x v="9"/>
    <n v="0"/>
    <n v="0.10297665980946057"/>
    <n v="0.37777909520450081"/>
    <n v="0.51924424498603849"/>
    <n v="3.5068921960225111E-2"/>
    <n v="4.695578262555597E-2"/>
    <n v="0.23761982669499349"/>
    <n v="0.68035546871922536"/>
    <n v="3.5588325907016702E-2"/>
    <n v="4.7177104454123708E-2"/>
    <n v="0.24601053637050205"/>
    <n v="0.68035546871922536"/>
    <n v="3.5266294019585531E-2"/>
    <n v="4.6750207947932512E-2"/>
    <n v="0.24378443454255044"/>
    <n v="0.67419906348993153"/>
    <n v="-1.0533367694244979"/>
    <n v="1.2437114938758543E-3"/>
    <n v="3.1614138889367316E-3"/>
    <n v="1.795456908591123E-2"/>
    <n v="2.4010995777574432E-2"/>
    <n v="297.43416044648342"/>
    <n v="394.28891632246547"/>
    <n v="2056.0657317101436"/>
    <n v="5686.1611915209087"/>
  </r>
  <r>
    <n v="67"/>
    <x v="10"/>
    <n v="9.5994505211269496E-2"/>
    <n v="7.2735100293311192E-2"/>
    <n v="0.2286805657391543"/>
    <n v="0.60258982875626499"/>
    <n v="7.1342599391101019E-2"/>
    <n v="0.1277506195490351"/>
    <n v="0.16116382699701393"/>
    <n v="0.63974295406284998"/>
    <n v="8.2788206310339021E-2"/>
    <n v="0.14677078413620531"/>
    <n v="0.19079764307221375"/>
    <n v="0.63974295406284998"/>
    <n v="7.8094744380764011E-2"/>
    <n v="0.13844999644894843"/>
    <n v="0.17998086718199566"/>
    <n v="0.603474391988292"/>
    <n v="-1.0850894846867432"/>
    <n v="3.2040143778929841E-4"/>
    <n v="4.3184475767461851E-3"/>
    <n v="2.371660639558119E-3"/>
    <n v="7.8245211145407631E-7"/>
    <n v="3317.7685298504962"/>
    <n v="5881.8944196375151"/>
    <n v="7646.287363464513"/>
    <n v="25637.939687047477"/>
  </r>
  <r>
    <n v="68"/>
    <x v="10"/>
    <n v="0.31914560428347361"/>
    <n v="0.2476274883987869"/>
    <n v="0.12062346264663425"/>
    <n v="0.31260344467110529"/>
    <n v="7.1342599391101019E-2"/>
    <n v="0.1277506195490351"/>
    <n v="0.16116382699701393"/>
    <n v="0.63974295406284998"/>
    <n v="7.1756473901484055E-2"/>
    <n v="0.12721321563473353"/>
    <n v="0.16537338717370151"/>
    <n v="0.63974295406284998"/>
    <n v="7.1464467886540081E-2"/>
    <n v="0.12669553378491596"/>
    <n v="0.16470041620480083"/>
    <n v="0.63713958212374311"/>
    <n v="-1.7121446920821506"/>
    <n v="6.1345945326876379E-2"/>
    <n v="1.462453764673134E-2"/>
    <n v="1.9427778349687739E-3"/>
    <n v="0.10532370451267743"/>
    <n v="857.94594451616979"/>
    <n v="1521.0064891500108"/>
    <n v="1977.2630836260369"/>
    <n v="7648.9944827077816"/>
  </r>
  <r>
    <n v="69"/>
    <x v="10"/>
    <n v="9.7558873687906833E-2"/>
    <n v="5.3312497464300848E-2"/>
    <n v="0.26562263480476167"/>
    <n v="0.58350599404303061"/>
    <n v="7.1342599391101019E-2"/>
    <n v="0.1277506195490351"/>
    <n v="0.16116382699701393"/>
    <n v="0.63974295406284998"/>
    <n v="7.1541428332721119E-2"/>
    <n v="0.12683197284473954"/>
    <n v="0.1648777829143305"/>
    <n v="0.63974295406284998"/>
    <n v="7.1327862857051796E-2"/>
    <n v="0.12645335403264804"/>
    <n v="0.16438558974799283"/>
    <n v="0.63783319336230726"/>
    <n v="-1.1098275525416281"/>
    <n v="6.8806592920843423E-4"/>
    <n v="5.3495848995515367E-3"/>
    <n v="1.0248939291826244E-2"/>
    <n v="2.9514445858764135E-3"/>
    <n v="2549.2328537590315"/>
    <n v="4519.3986144529299"/>
    <n v="5875.0834426368519"/>
    <n v="22795.935089151186"/>
  </r>
  <r>
    <n v="70"/>
    <x v="10"/>
    <n v="0.14219235340387784"/>
    <n v="0.12813018135004253"/>
    <n v="0.18998214377989198"/>
    <n v="0.53969532146618771"/>
    <n v="7.1342599391101019E-2"/>
    <n v="0.1277506195490351"/>
    <n v="0.16116382699701393"/>
    <n v="0.63974295406284998"/>
    <n v="7.3555868630902646E-2"/>
    <n v="0.13040326633371022"/>
    <n v="0.16952035796375181"/>
    <n v="0.63974295406284998"/>
    <n v="7.2595972236233361E-2"/>
    <n v="0.12870151734295412"/>
    <n v="0.16730813501728678"/>
    <n v="0.63139437540352583"/>
    <n v="-1.2234864224584363"/>
    <n v="4.8436562716320597E-3"/>
    <n v="3.2642481679627517E-7"/>
    <n v="5.1411067336669728E-4"/>
    <n v="8.408716493002847E-3"/>
    <n v="4551.8284398285095"/>
    <n v="8069.6932466777916"/>
    <n v="10490.360604417296"/>
    <n v="39588.957709076407"/>
  </r>
  <r>
    <n v="71"/>
    <x v="10"/>
    <n v="0.11302446021603996"/>
    <n v="0.12720027749743174"/>
    <n v="0.12402392941418613"/>
    <n v="0.6357513328723422"/>
    <n v="7.1342599391101019E-2"/>
    <n v="0.1277506195490351"/>
    <n v="0.16116382699701393"/>
    <n v="0.63974295406284998"/>
    <n v="6.9508717960973992E-2"/>
    <n v="0.12322828931927747"/>
    <n v="0.16019310178325302"/>
    <n v="0.63974295406284998"/>
    <n v="7.0021762998243489E-2"/>
    <n v="0.12413783943242962"/>
    <n v="0.16137548981004485"/>
    <n v="0.644464907759282"/>
    <n v="-1.0714422669729178"/>
    <n v="1.84923196800548E-3"/>
    <n v="9.3785269019739008E-6"/>
    <n v="1.3951390640054811E-3"/>
    <n v="7.5926387310307962E-5"/>
    <n v="6205.373450832657"/>
    <n v="11001.174778719149"/>
    <n v="14301.199187279653"/>
    <n v="57112.892583168534"/>
  </r>
  <r>
    <n v="72"/>
    <x v="10"/>
    <n v="8.0750341562384254E-2"/>
    <n v="0.11467924441108535"/>
    <n v="0.15365872383497975"/>
    <n v="0.65091169019155082"/>
    <n v="7.1342599391101019E-2"/>
    <n v="0.1277506195490351"/>
    <n v="0.16116382699701393"/>
    <n v="0.63974295406284998"/>
    <n v="7.0541652214444819E-2"/>
    <n v="0.12505952322443972"/>
    <n v="0.16257365125755874"/>
    <n v="0.63974295406284998"/>
    <n v="7.0688841881112949E-2"/>
    <n v="0.1253204679139846"/>
    <n v="0.16291287157330747"/>
    <n v="0.64107781863159496"/>
    <n v="-1.0203386437745408"/>
    <n v="1.0123377583622256E-4"/>
    <n v="1.132356376386555E-4"/>
    <n v="8.5639250362796099E-5"/>
    <n v="9.6705029857708567E-5"/>
    <n v="2845.1460073234703"/>
    <n v="5044.0072214091369"/>
    <n v="6557.0589892807475"/>
    <n v="25802.65778198664"/>
  </r>
  <r>
    <n v="73"/>
    <x v="10"/>
    <n v="0.1615747416911967"/>
    <n v="0.2287637157937383"/>
    <n v="0.22753343778065496"/>
    <n v="0.38212810473441017"/>
    <n v="7.1342599391101019E-2"/>
    <n v="0.1277506195490351"/>
    <n v="0.16116382699701393"/>
    <n v="0.63974295406284998"/>
    <n v="7.4096140746121197E-2"/>
    <n v="0.13136108587747836"/>
    <n v="0.17076549481108153"/>
    <n v="0.63974295406284998"/>
    <n v="7.2931736310712855E-2"/>
    <n v="0.12929677551670157"/>
    <n v="0.16808195289418174"/>
    <n v="0.62968953527840388"/>
    <n v="-1.4735156905897202"/>
    <n v="7.857582402884488E-3"/>
    <n v="9.8936722080755924E-3"/>
    <n v="3.5344790552065547E-3"/>
    <n v="6.128666189298862E-2"/>
    <n v="2059.4113627084803"/>
    <n v="3651.0202845883705"/>
    <n v="4746.2175064885141"/>
    <n v="17780.870846214631"/>
  </r>
  <r>
    <n v="74"/>
    <x v="10"/>
    <n v="0.20711325296821373"/>
    <n v="0.30028378427544056"/>
    <n v="0.16252448245752332"/>
    <n v="0.33007848029882247"/>
    <n v="7.1342599391101019E-2"/>
    <n v="0.1277506195490351"/>
    <n v="0.16116382699701393"/>
    <n v="0.63974295406284998"/>
    <n v="7.12549112037624E-2"/>
    <n v="0.12632402194738482"/>
    <n v="0.16421746189348102"/>
    <n v="0.63974295406284998"/>
    <n v="7.1145393605614407E-2"/>
    <n v="0.12612986405372736"/>
    <n v="0.16396506242098566"/>
    <n v="0.63875967991967253"/>
    <n v="-1.6109379167261686"/>
    <n v="1.8487258779647586E-2"/>
    <n v="3.0329587928590845E-2"/>
    <n v="2.0752706311291426E-6"/>
    <n v="9.5284082999367081E-2"/>
    <n v="1877.2594305722068"/>
    <n v="3328.0928640890229"/>
    <n v="4326.4214886551081"/>
    <n v="16854.466216683657"/>
  </r>
  <r>
    <n v="75"/>
    <x v="10"/>
    <n v="4.0276258971752001E-2"/>
    <n v="8.8741610112973268E-2"/>
    <n v="9.0812317795671435E-2"/>
    <n v="0.78016981311960332"/>
    <n v="7.1342599391101019E-2"/>
    <n v="0.1277506195490351"/>
    <n v="0.16116382699701393"/>
    <n v="0.63974295406284998"/>
    <n v="7.0449489805366375E-2"/>
    <n v="0.12489613341747111"/>
    <n v="0.16236124938033836"/>
    <n v="0.63974295406284998"/>
    <n v="7.0629607547122109E-2"/>
    <n v="0.12521545453061653"/>
    <n v="0.16277635730614193"/>
    <n v="0.64137858061611941"/>
    <n v="-0.80248428012648754"/>
    <n v="9.2132576973792256E-4"/>
    <n v="1.3303413266024463E-3"/>
    <n v="5.1788229826645578E-3"/>
    <n v="1.9263006219836128E-2"/>
    <n v="3089.2450967330833"/>
    <n v="5476.7574446146409"/>
    <n v="7119.6213760154305"/>
    <n v="28053.046082636843"/>
  </r>
  <r>
    <n v="76"/>
    <x v="10"/>
    <n v="7.0880615966555482E-2"/>
    <n v="0.15058467386265265"/>
    <n v="0.1103711020033067"/>
    <n v="0.6681636081674851"/>
    <n v="7.1342599391101019E-2"/>
    <n v="0.1277506195490351"/>
    <n v="0.16116382699701393"/>
    <n v="0.63974295406284998"/>
    <n v="6.8101209630281739E-2"/>
    <n v="0.12073299306174586"/>
    <n v="0.15694929105139699"/>
    <n v="0.63974295406284998"/>
    <n v="6.9101351650045648E-2"/>
    <n v="0.12250609136922766"/>
    <n v="0.15925426598216325"/>
    <n v="0.64913829099856335"/>
    <n v="-0.99707209496627236"/>
    <n v="3.1657815080052098E-6"/>
    <n v="7.8840679484007208E-4"/>
    <n v="2.3895637205837779E-3"/>
    <n v="3.6196269337806879E-4"/>
    <n v="2694.9195457029887"/>
    <n v="4777.678760476022"/>
    <n v="6210.8399312566962"/>
    <n v="25316.081762564296"/>
  </r>
  <r>
    <n v="77"/>
    <x v="10"/>
    <n v="6.5657962139046053E-2"/>
    <n v="0.19617821930344592"/>
    <n v="0.27807782849183554"/>
    <n v="0.46008599006567247"/>
    <n v="7.1342599391101019E-2"/>
    <n v="0.1277506195490351"/>
    <n v="0.16116382699701393"/>
    <n v="0.63974295406284998"/>
    <n v="6.998083859515887E-2"/>
    <n v="0.12406528674650093"/>
    <n v="0.16128117348166093"/>
    <n v="0.63974295406284998"/>
    <n v="7.0327535560611526E-2"/>
    <n v="0.12467992725805377"/>
    <n v="0.16208018781977437"/>
    <n v="0.64291234936156039"/>
    <n v="-1.2919889920714391"/>
    <n v="2.1804915939390682E-5"/>
    <n v="5.1120057654081867E-3"/>
    <n v="1.345545264148462E-2"/>
    <n v="3.3425477653389102E-2"/>
    <n v="3054.6940889590519"/>
    <n v="5415.5038104353798"/>
    <n v="7039.9934779988553"/>
    <n v="27925.058622606717"/>
  </r>
  <r>
    <n v="78"/>
    <x v="10"/>
    <n v="0.18891689699991426"/>
    <n v="0.2728302144705656"/>
    <n v="0.28335449387309697"/>
    <n v="0.25489839465642311"/>
    <n v="7.1342599391101019E-2"/>
    <n v="0.1277506195490351"/>
    <n v="0.16116382699701393"/>
    <n v="0.63974295406284998"/>
    <n v="6.999724904263166E-2"/>
    <n v="0.12409437995132985"/>
    <n v="0.16131899378045841"/>
    <n v="0.63974295406284998"/>
    <n v="7.0338137421052341E-2"/>
    <n v="0.1246987227295291"/>
    <n v="0.16210462137226253"/>
    <n v="0.64285851847715603"/>
    <n v="-1.6976508335060678"/>
    <n v="1.4060922223261538E-2"/>
    <n v="2.194293884542477E-2"/>
    <n v="1.4701531581468608E-2"/>
    <n v="0.15051305767499842"/>
    <n v="1214.3766884724814"/>
    <n v="2152.9034961296834"/>
    <n v="2798.7103512526933"/>
    <n v="11098.849464145143"/>
  </r>
  <r>
    <n v="79"/>
    <x v="10"/>
    <n v="0.1000672222439144"/>
    <n v="0.16683173227606921"/>
    <n v="0.24166581363714551"/>
    <n v="0.49143523184287091"/>
    <n v="7.1342599391101019E-2"/>
    <n v="0.1277506195490351"/>
    <n v="0.16116382699701393"/>
    <n v="0.63974295406284998"/>
    <n v="7.2587313557369915E-2"/>
    <n v="0.12868616683419193"/>
    <n v="0.16728817981360627"/>
    <n v="0.63974295406284998"/>
    <n v="7.19894687877283E-2"/>
    <n v="0.12762627980990848"/>
    <n v="0.16591035828498082"/>
    <n v="0.63447389311738234"/>
    <n v="-1.2644374944969585"/>
    <n v="7.8836023914637045E-4"/>
    <n v="1.5370675030763879E-3"/>
    <n v="5.7388890156138172E-3"/>
    <n v="2.0460058619204413E-2"/>
    <n v="2728.6974636663076"/>
    <n v="4837.5618250683474"/>
    <n v="6288.6861296769066"/>
    <n v="24049.174581588431"/>
  </r>
  <r>
    <n v="80"/>
    <x v="10"/>
    <n v="6.4015704556256645E-2"/>
    <n v="0.21051377065883434"/>
    <n v="0.15097705222234556"/>
    <n v="0.57449347256256356"/>
    <n v="7.1342599391101019E-2"/>
    <n v="0.1277506195490351"/>
    <n v="0.16116382699701393"/>
    <n v="0.63974295406284998"/>
    <n v="7.10616926588057E-2"/>
    <n v="0.12598147512076743"/>
    <n v="0.16377216123269139"/>
    <n v="0.63974295406284998"/>
    <n v="7.102204225465486E-2"/>
    <n v="0.12591118103942545"/>
    <n v="0.16368078102292477"/>
    <n v="0.63938599568299492"/>
    <n v="-1.135712947739834"/>
    <n v="4.9088767943996007E-5"/>
    <n v="7.1575981703101126E-3"/>
    <n v="1.6138472543866572E-4"/>
    <n v="4.2110395569357195E-3"/>
    <n v="2994.5421399266752"/>
    <n v="5308.8636364266767"/>
    <n v="6901.3644315069496"/>
    <n v="26958.789792139694"/>
  </r>
  <r>
    <n v="81"/>
    <x v="10"/>
    <n v="4.770259462440014E-3"/>
    <n v="4.5101740305850742E-2"/>
    <n v="9.0852020583869056E-2"/>
    <n v="0.8592759796478403"/>
    <n v="7.1342599391101019E-2"/>
    <n v="0.1277506195490351"/>
    <n v="0.16116382699701393"/>
    <n v="0.63974295406284998"/>
    <n v="7.0994895122346191E-2"/>
    <n v="0.12586305334016046"/>
    <n v="0.16361821644891716"/>
    <n v="0.63974295406284998"/>
    <n v="7.0979342201688334E-2"/>
    <n v="0.12583548039876824"/>
    <n v="0.16358237244725726"/>
    <n v="0.63960280495228627"/>
    <n v="-0.65460430659342306"/>
    <n v="4.3836426371726299E-3"/>
    <n v="6.5179367893907552E-3"/>
    <n v="5.2897040821722561E-3"/>
    <n v="4.8256303680823398E-2"/>
    <n v="5195.3457287341735"/>
    <n v="9210.5506381743126"/>
    <n v="11973.441196104035"/>
    <n v="46815.842436987477"/>
  </r>
  <r>
    <n v="82"/>
    <x v="10"/>
    <n v="4.3478947238597958E-2"/>
    <n v="1.8666732443698972E-2"/>
    <n v="0.10052006610591746"/>
    <n v="0.83733425421178553"/>
    <n v="7.1342599391101019E-2"/>
    <n v="0.1277506195490351"/>
    <n v="0.16116382699701393"/>
    <n v="0.63974295406284998"/>
    <n v="7.1514702581165893E-2"/>
    <n v="0.12678459218888036"/>
    <n v="0.1648161894744756"/>
    <n v="0.63974295406284998"/>
    <n v="7.1310864873280283E-2"/>
    <n v="0.12642321921613167"/>
    <n v="0.16434641538505967"/>
    <n v="0.63791950052552826"/>
    <n v="-0.71135509229106653"/>
    <n v="7.7461563922374098E-4"/>
    <n v="1.1611460441537463E-2"/>
    <n v="4.0738028623030576E-3"/>
    <n v="3.9766243987750659E-2"/>
    <n v="3613.7672160345701"/>
    <n v="6406.654662801493"/>
    <n v="8328.4600326571308"/>
    <n v="32327.368088506802"/>
  </r>
  <r>
    <n v="83"/>
    <x v="10"/>
    <n v="6.1673278753875425E-2"/>
    <n v="0.14359312250088344"/>
    <n v="0.243004562601292"/>
    <n v="0.55172903614394908"/>
    <n v="7.1342599391101019E-2"/>
    <n v="0.1277506195490351"/>
    <n v="0.16116382699701393"/>
    <n v="0.63974295406284998"/>
    <n v="6.9544597420598361E-2"/>
    <n v="0.12329189809470753"/>
    <n v="0.16027579129467173"/>
    <n v="0.63974295406284998"/>
    <n v="7.0045052448392278E-2"/>
    <n v="0.12417912805327044"/>
    <n v="0.16142916378602373"/>
    <n v="0.64434665571231353"/>
    <n v="-1.1491649720178971"/>
    <n v="7.008659479220436E-5"/>
    <n v="3.7690318041194807E-4"/>
    <n v="6.6545456918700703E-3"/>
    <n v="8.5780234545102859E-3"/>
    <n v="4023.7590514136291"/>
    <n v="7133.5072647585366"/>
    <n v="9273.3467424372702"/>
    <n v="37014.686941390566"/>
  </r>
  <r>
    <n v="84"/>
    <x v="10"/>
    <n v="3.7570424297261186E-2"/>
    <n v="0.19799449304196229"/>
    <n v="0.2169252036617019"/>
    <n v="0.54750987899907466"/>
    <n v="7.1342599391101019E-2"/>
    <n v="0.1277506195490351"/>
    <n v="0.16116382699701393"/>
    <n v="0.63974295406284998"/>
    <n v="7.0986792203002261E-2"/>
    <n v="0.12584868810773298"/>
    <n v="0.1635995420750935"/>
    <n v="0.63974295406284998"/>
    <n v="7.0974160473973147E-2"/>
    <n v="0.1258262939907781"/>
    <n v="0.1635704303907837"/>
    <n v="0.63962911514446508"/>
    <n v="-1.1472133247317307"/>
    <n v="1.1158095905633755E-3"/>
    <n v="5.2082489542913417E-3"/>
    <n v="2.8467318307910869E-3"/>
    <n v="8.4859536680102036E-3"/>
    <n v="4907.2684333104708"/>
    <n v="8699.833805118662"/>
    <n v="11309.524541316017"/>
    <n v="44224.993220254844"/>
  </r>
  <r>
    <n v="85"/>
    <x v="10"/>
    <n v="0.11306045567868125"/>
    <n v="0.13902040356216888"/>
    <n v="0.16922333813077892"/>
    <n v="0.57869580262837095"/>
    <n v="7.1342599391101019E-2"/>
    <n v="0.1277506195490351"/>
    <n v="0.16116382699701393"/>
    <n v="0.63974295406284998"/>
    <n v="7.1508408522252195E-2"/>
    <n v="0.12677343378838671"/>
    <n v="0.16480168388654695"/>
    <n v="0.63974295406284998"/>
    <n v="7.130686108698471E-2"/>
    <n v="0.12641612111749778"/>
    <n v="0.16433718806848158"/>
    <n v="0.63793982972703578"/>
    <n v="-1.1518042613188739"/>
    <n v="1.7433626613277508E-3"/>
    <n v="1.5886793594504408E-4"/>
    <n v="2.3874462431288298E-5"/>
    <n v="3.5098547468673329E-3"/>
    <n v="1088.008643288543"/>
    <n v="1928.8723459453151"/>
    <n v="2507.4765360114598"/>
    <n v="9733.7624747546779"/>
  </r>
  <r>
    <n v="86"/>
    <x v="10"/>
    <n v="3.6402279119000867E-2"/>
    <n v="0.24173478045691774"/>
    <n v="0.1160852398557894"/>
    <n v="0.60577770056829183"/>
    <n v="7.1342599391101019E-2"/>
    <n v="0.1277506195490351"/>
    <n v="0.16116382699701393"/>
    <n v="0.63974295406284998"/>
    <n v="6.9967912697039281E-2"/>
    <n v="0.12404237111289527"/>
    <n v="0.16125138384125534"/>
    <n v="0.63974295406284998"/>
    <n v="7.0319183619980977E-2"/>
    <n v="0.12466512054910286"/>
    <n v="0.16206093953963391"/>
    <n v="0.64295475629128218"/>
    <n v="-1.0787697277086323"/>
    <n v="1.1503564109286049E-3"/>
    <n v="1.3705305270931436E-2"/>
    <n v="2.1137649614190596E-3"/>
    <n v="1.3821334722303295E-3"/>
    <n v="1606.9825043205033"/>
    <n v="2848.9333537212779"/>
    <n v="3703.5284124079967"/>
    <n v="14693.245729550223"/>
  </r>
  <r>
    <n v="87"/>
    <x v="10"/>
    <n v="0"/>
    <n v="0.18119136138193823"/>
    <n v="0.17536904224119332"/>
    <n v="0.64343959637686854"/>
    <n v="7.1342599391101019E-2"/>
    <n v="0.1277506195490351"/>
    <n v="0.16116382699701393"/>
    <n v="0.63974295406284998"/>
    <n v="6.8660434878863877E-2"/>
    <n v="0.12172441360219687"/>
    <n v="0.15823810819252426"/>
    <n v="0.63974295406284998"/>
    <n v="6.9468639228668597E-2"/>
    <n v="0.12315723587785375"/>
    <n v="0.1601007344280222"/>
    <n v="0.64727339046545551"/>
    <n v="-0.9806231050816443"/>
    <n v="4.8258918362829133E-3"/>
    <n v="3.3679597230238281E-3"/>
    <n v="2.3312122347774234E-4"/>
    <n v="1.4697977113684416E-5"/>
    <n v="1477.8278975896278"/>
    <n v="2619.9620575727049"/>
    <n v="3405.8725547149884"/>
    <n v="13769.647490122677"/>
  </r>
  <r>
    <n v="88"/>
    <x v="10"/>
    <n v="0.15206253493551591"/>
    <n v="0.26929743772427517"/>
    <n v="0.27300675685460168"/>
    <n v="0.30563327048560729"/>
    <n v="7.1342599391101019E-2"/>
    <n v="0.1277506195490351"/>
    <n v="0.16116382699701393"/>
    <n v="0.63974295406284998"/>
    <n v="7.0997999208958454E-2"/>
    <n v="0.12586855640933436"/>
    <n v="0.16362537027475668"/>
    <n v="0.63974295406284998"/>
    <n v="7.0981327117975293E-2"/>
    <n v="0.12583899935071644"/>
    <n v="0.16358694697986431"/>
    <n v="0.63959272655144395"/>
    <n v="-1.5912927447222329"/>
    <n v="6.5741622611512106E-3"/>
    <n v="2.0580323540580148E-2"/>
    <n v="1.1972694793023674E-2"/>
    <n v="0.11152891829578948"/>
    <n v="980.33446583869556"/>
    <n v="1737.9825542726405"/>
    <n v="2259.3254986504226"/>
    <n v="8833.5174812382393"/>
  </r>
  <r>
    <n v="89"/>
    <x v="10"/>
    <n v="3.0483973611851598E-2"/>
    <n v="6.0935683929411143E-2"/>
    <n v="0.21600840136183366"/>
    <n v="0.69257194109690368"/>
    <n v="7.1342599391101019E-2"/>
    <n v="0.1277506195490351"/>
    <n v="0.16116382699701393"/>
    <n v="0.63974295406284998"/>
    <n v="7.0958891013374617E-2"/>
    <n v="0.12579922358056794"/>
    <n v="0.1635352396646764"/>
    <n v="0.63974295406284998"/>
    <n v="7.0956314708689919E-2"/>
    <n v="0.12579465618775201"/>
    <n v="0.16352930219020287"/>
    <n v="0.63971972691335521"/>
    <n v="-0.90750653289060412"/>
    <n v="1.6380103938588284E-3"/>
    <n v="4.2066862824082299E-3"/>
    <n v="2.75405584986586E-3"/>
    <n v="2.7933565441036813E-3"/>
    <n v="879.71568019519054"/>
    <n v="1559.6008894691875"/>
    <n v="2027.4346532611132"/>
    <n v="7931.238777074509"/>
  </r>
  <r>
    <n v="90"/>
    <x v="10"/>
    <n v="7.2407053900436225E-2"/>
    <n v="7.2130336414121338E-2"/>
    <n v="0.28797410585145972"/>
    <n v="0.56748850383398275"/>
    <n v="7.1342599391101019E-2"/>
    <n v="0.1277506195490351"/>
    <n v="0.16116382699701393"/>
    <n v="0.63974295406284998"/>
    <n v="7.0426174915849918E-2"/>
    <n v="0.12485479969653564"/>
    <n v="0.1623075167755812"/>
    <n v="0.63974295406284998"/>
    <n v="7.0614613864917963E-2"/>
    <n v="0.12518887303317544"/>
    <n v="0.16274180215205636"/>
    <n v="0.64145471094985018"/>
    <n v="-1.1166155076567192"/>
    <n v="3.2128412809287058E-6"/>
    <n v="2.8152083081555051E-3"/>
    <n v="1.5683129889859596E-2"/>
    <n v="5.4709997951073982E-3"/>
    <n v="1709.7506890352172"/>
    <n v="3031.125573205918"/>
    <n v="3940.3728652624927"/>
    <n v="15531.170872496372"/>
  </r>
  <r>
    <n v="91"/>
    <x v="10"/>
    <n v="7.0653515959146235E-2"/>
    <n v="5.700604973770728E-2"/>
    <n v="2.19484896268126E-2"/>
    <n v="0.85039194467633383"/>
    <n v="7.1342599391101019E-2"/>
    <n v="0.1277506195490351"/>
    <n v="0.16116382699701393"/>
    <n v="0.63974295406284998"/>
    <n v="6.9749832336209613E-2"/>
    <n v="0.12365574810232186"/>
    <n v="0.16074878545555457"/>
    <n v="0.63974295406284998"/>
    <n v="7.0178106868455756E-2"/>
    <n v="0.1244150131199465"/>
    <n v="0.16173580733925266"/>
    <n v="0.64367107267234513"/>
    <n v="-0.72115525165710448"/>
    <n v="2.2601380351114807E-7"/>
    <n v="4.5439683442680696E-3"/>
    <n v="1.9540494193238663E-2"/>
    <n v="4.2733518922089479E-2"/>
    <n v="1702.3278828348484"/>
    <n v="3017.9660770038222"/>
    <n v="3923.2659125800865"/>
    <n v="15613.690127581243"/>
  </r>
  <r>
    <n v="92"/>
    <x v="10"/>
    <n v="6.8023217303099057E-2"/>
    <n v="1.0320244485630754E-2"/>
    <n v="3.4110966655973234E-2"/>
    <n v="0.8875455715552969"/>
    <n v="7.1342599391101019E-2"/>
    <n v="0.1277506195490351"/>
    <n v="0.16116382699701393"/>
    <n v="0.63974295406284998"/>
    <n v="7.2500252088759543E-2"/>
    <n v="0.12853182021182291"/>
    <n v="0.1670875338067222"/>
    <n v="0.63974295406284998"/>
    <n v="7.1934661484517826E-2"/>
    <n v="0.12752911487268984"/>
    <n v="0.16578404676379019"/>
    <n v="0.63475217687900221"/>
    <n v="-0.66499806912262061"/>
    <n v="1.5299395584354743E-5"/>
    <n v="1.3737919297410417E-2"/>
    <n v="1.7337800025079578E-2"/>
    <n v="6.3904500391964894E-2"/>
    <n v="1107.7117813474822"/>
    <n v="1963.8029858484688"/>
    <n v="2552.8853263490582"/>
    <n v="9774.459906454993"/>
  </r>
  <r>
    <n v="93"/>
    <x v="10"/>
    <n v="0"/>
    <n v="9.9714057844937226E-3"/>
    <n v="5.1398695225103007E-2"/>
    <n v="0.93862989899040339"/>
    <n v="7.1342599391101019E-2"/>
    <n v="0.1277506195490351"/>
    <n v="0.16116382699701393"/>
    <n v="0.63974295406284998"/>
    <n v="7.0509651810662835E-2"/>
    <n v="0.12500279141969267"/>
    <n v="0.16249990160297542"/>
    <n v="0.63974295406284998"/>
    <n v="7.0668280978981354E-2"/>
    <n v="0.1252840165900232"/>
    <n v="0.16286548593903682"/>
    <n v="0.64118221649195872"/>
    <n v="-0.53115842054472961"/>
    <n v="4.9940059365242576E-3"/>
    <n v="1.3296998210787513E-2"/>
    <n v="1.2424845432063921E-2"/>
    <n v="8.8475123823695545E-2"/>
    <n v="2831.0102035725313"/>
    <n v="5018.946610805453"/>
    <n v="6524.480942735081"/>
    <n v="25686.112242886935"/>
  </r>
  <r>
    <n v="94"/>
    <x v="10"/>
    <n v="4.8448283996081511E-2"/>
    <n v="0.1428097673605426"/>
    <n v="0.26322004312557756"/>
    <n v="0.54552190551779822"/>
    <n v="7.1342599391101019E-2"/>
    <n v="0.1277506195490351"/>
    <n v="0.16116382699701393"/>
    <n v="0.63974295406284998"/>
    <n v="7.3891217501798986E-2"/>
    <n v="0.1309977884152268"/>
    <n v="0.17029321894269489"/>
    <n v="0.63974295406284998"/>
    <n v="7.280459588187653E-2"/>
    <n v="0.12907137504884064"/>
    <n v="0.16778893900679026"/>
    <n v="0.63033509006249266"/>
    <n v="-1.140941504687442"/>
    <n v="5.9322992867811978E-4"/>
    <n v="1.8874342331023146E-4"/>
    <n v="9.1070956333308226E-3"/>
    <n v="7.1932762726123964E-3"/>
    <n v="524.69252987726077"/>
    <n v="930.19932998448769"/>
    <n v="1209.2313929704765"/>
    <n v="4542.7367471677762"/>
  </r>
  <r>
    <n v="95"/>
    <x v="10"/>
    <n v="2.9836500612129314E-2"/>
    <n v="0.23762407312958531"/>
    <n v="0.23094748765430234"/>
    <n v="0.50159193860398299"/>
    <n v="7.1342599391101019E-2"/>
    <n v="0.1277506195490351"/>
    <n v="0.16116382699701393"/>
    <n v="0.63974295406284998"/>
    <n v="6.8838258344310177E-2"/>
    <n v="0.12203966731555231"/>
    <n v="0.15864792861987961"/>
    <n v="0.63974295406284998"/>
    <n v="6.958498818904528E-2"/>
    <n v="0.12336350472832147"/>
    <n v="0.16036887778325515"/>
    <n v="0.64668262929937803"/>
    <n v="-1.2181193039371279"/>
    <n v="1.5799422646522428E-3"/>
    <n v="1.3055477491379891E-2"/>
    <n v="4.98134017132948E-3"/>
    <n v="2.1051308526466795E-2"/>
    <n v="3458.6209397036218"/>
    <n v="6131.6041254393631"/>
    <n v="7970.9025353439119"/>
    <n v="32142.422399513103"/>
  </r>
  <r>
    <n v="96"/>
    <x v="10"/>
    <n v="1.9721507481678818E-2"/>
    <n v="6.5327907677634897E-2"/>
    <n v="0.14890959446734842"/>
    <n v="0.76604099037333795"/>
    <n v="7.1342599391101019E-2"/>
    <n v="0.1277506195490351"/>
    <n v="0.16116382699701393"/>
    <n v="0.63974295406284998"/>
    <n v="7.1832273397413757E-2"/>
    <n v="0.12734759650793459"/>
    <n v="0.16554807830199145"/>
    <n v="0.63974295406284998"/>
    <n v="7.1512547785173977E-2"/>
    <n v="0.12678077206628705"/>
    <n v="0.16481122342900995"/>
    <n v="0.63689545671952918"/>
    <n v="-0.80102091326262626"/>
    <n v="2.6823118557182594E-3"/>
    <n v="3.7764545415700712E-3"/>
    <n v="2.528618036343527E-4"/>
    <n v="1.6678568862727051E-2"/>
    <n v="6259.4804353776763"/>
    <n v="11097.098158423132"/>
    <n v="14425.896720721023"/>
    <n v="55747.344685478172"/>
  </r>
  <r>
    <n v="97"/>
    <x v="10"/>
    <n v="2.9227840639127454E-2"/>
    <n v="3.5020115699492801E-2"/>
    <n v="0.1041880989766636"/>
    <n v="0.83156394468471617"/>
    <n v="7.1342599391101019E-2"/>
    <n v="0.1277506195490351"/>
    <n v="0.16116382699701393"/>
    <n v="0.63974295406284998"/>
    <n v="6.7912356824714651E-2"/>
    <n v="0.12039818602104856"/>
    <n v="0.15651405188152415"/>
    <n v="0.63974295406284998"/>
    <n v="6.8976838519781758E-2"/>
    <n v="0.12228534869851951"/>
    <n v="0.15896730709218759"/>
    <n v="0.64977050568951122"/>
    <n v="-0.70187101002891916"/>
    <n v="1.5799828325162605E-3"/>
    <n v="7.6152208903744198E-3"/>
    <n v="3.0007616417638892E-3"/>
    <n v="3.3048854461703303E-2"/>
    <n v="4535.2023010137837"/>
    <n v="8040.2176542021261"/>
    <n v="10452.04321308078"/>
    <n v="42722.176831703313"/>
  </r>
  <r>
    <n v="98"/>
    <x v="10"/>
    <n v="5.2142677956611996E-2"/>
    <n v="3.0035574961916431E-2"/>
    <n v="0.25507765776050434"/>
    <n v="0.66274408932096729"/>
    <n v="7.1342599391101019E-2"/>
    <n v="0.1277506195490351"/>
    <n v="0.16116382699701393"/>
    <n v="0.63974295406284998"/>
    <n v="7.1921809229566508E-2"/>
    <n v="0.12750632979711937"/>
    <n v="0.16575442684493746"/>
    <n v="0.63974295406284998"/>
    <n v="7.1569293248972529E-2"/>
    <n v="0.12688137306477548"/>
    <n v="0.16494200172739723"/>
    <n v="0.63660733195885477"/>
    <n v="-0.95850123788926744"/>
    <n v="3.7739338171737609E-4"/>
    <n v="9.3791086101797372E-3"/>
    <n v="8.1244364885185976E-3"/>
    <n v="6.8313008540594284E-4"/>
    <n v="1574.8279052807711"/>
    <n v="2791.9281844468551"/>
    <n v="3629.4233920900629"/>
    <n v="14008.060518182308"/>
  </r>
  <r>
    <n v="99"/>
    <x v="10"/>
    <n v="0"/>
    <n v="7.2410888337011162E-2"/>
    <n v="8.6165752669769155E-2"/>
    <n v="0.84142335899321963"/>
    <n v="7.1342599391101019E-2"/>
    <n v="0.1277506195490351"/>
    <n v="0.16116382699701393"/>
    <n v="0.63974295406284998"/>
    <n v="7.1248600855881861E-2"/>
    <n v="0.12631283466905283"/>
    <n v="0.16420291876522361"/>
    <n v="0.63974295406284998"/>
    <n v="7.114136887633013E-2"/>
    <n v="0.12612272882638861"/>
    <n v="0.16395578683819836"/>
    <n v="0.63878011545908298"/>
    <n v="-0.68284980163885556"/>
    <n v="5.061094365598073E-3"/>
    <n v="2.8849618087563272E-3"/>
    <n v="6.051289415925384E-3"/>
    <n v="4.1064284150035414E-2"/>
    <n v="586.10101314240092"/>
    <n v="1039.0671463453557"/>
    <n v="1350.756308097971"/>
    <n v="5262.6155324142737"/>
  </r>
  <r>
    <n v="100"/>
    <x v="10"/>
    <n v="4.1745089471554621E-2"/>
    <n v="3.0814432145581702E-2"/>
    <n v="6.6002876084328047E-2"/>
    <n v="0.86143760229853572"/>
    <n v="7.1342599391101019E-2"/>
    <n v="0.1277506195490351"/>
    <n v="0.16116382699701393"/>
    <n v="0.63974295406284998"/>
    <n v="7.1403206062329819E-2"/>
    <n v="0.12658692597255136"/>
    <n v="0.16455922928711589"/>
    <n v="0.63974295406284998"/>
    <n v="7.1239901739557243E-2"/>
    <n v="0.126297412470878"/>
    <n v="0.16418287036744425"/>
    <n v="0.63827981542212053"/>
    <n v="-0.68005599942010719"/>
    <n v="8.69943950724718E-4"/>
    <n v="9.1169995318009199E-3"/>
    <n v="9.6393112774327307E-3"/>
    <n v="4.9799397843579542E-2"/>
    <n v="2688.5091161678201"/>
    <n v="4766.3140527300948"/>
    <n v="6196.066150051608"/>
    <n v="24087.920681050477"/>
  </r>
  <r>
    <n v="101"/>
    <x v="10"/>
    <n v="0.13646289557336111"/>
    <n v="8.4013270389900974E-2"/>
    <n v="0.16610045684223326"/>
    <n v="0.61342337719450468"/>
    <n v="7.1342599391101019E-2"/>
    <n v="0.1277506195490351"/>
    <n v="0.16116382699701393"/>
    <n v="0.63974295406284998"/>
    <n v="7.1829212985030047E-2"/>
    <n v="0.12734217086646515"/>
    <n v="0.16554102512985902"/>
    <n v="0.63974295406284998"/>
    <n v="7.1510607268138987E-2"/>
    <n v="0.12677733182739856"/>
    <n v="0.16480675122103347"/>
    <n v="0.63690530968342907"/>
    <n v="-1.1097037085166364"/>
    <n v="4.2187997560846945E-3"/>
    <n v="1.828764950630068E-3"/>
    <n v="1.67367423432394E-6"/>
    <n v="5.5140115341440247E-4"/>
    <n v="3070.0697927353444"/>
    <n v="5442.7625734943713"/>
    <n v="7075.4290571935053"/>
    <n v="27343.408576576781"/>
  </r>
  <r>
    <n v="102"/>
    <x v="10"/>
    <n v="3.4817779493967527E-2"/>
    <n v="0.23738673002653712"/>
    <n v="0.24064198252385416"/>
    <n v="0.48715350795564105"/>
    <n v="7.1342599391101019E-2"/>
    <n v="0.1277506195490351"/>
    <n v="0.16116382699701393"/>
    <n v="0.63974295406284998"/>
    <n v="6.9123946782407436E-2"/>
    <n v="0.12254614907119031"/>
    <n v="0.15930633980030318"/>
    <n v="0.63974295406284998"/>
    <n v="6.9771468591293184E-2"/>
    <n v="0.12369410586203078"/>
    <n v="0.16079864939945229"/>
    <n v="0.64573577614722377"/>
    <n v="-1.2416899538092816"/>
    <n v="1.2217603815125025E-3"/>
    <n v="1.2926012789411693E-2"/>
    <n v="6.3749578444142084E-3"/>
    <n v="2.5148335784787069E-2"/>
    <n v="2406.7682044860303"/>
    <n v="4266.8306555928693"/>
    <n v="5546.7526270070957"/>
    <n v="22274.668512914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15" firstHeaderRow="0" firstDataRow="1" firstDataCol="1"/>
  <pivotFields count="21">
    <pivotField numFmtId="1" showAll="0"/>
    <pivotField showAll="0"/>
    <pivotField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HBWI1" fld="3" baseField="0" baseItem="0"/>
    <dataField name="Sum of HBWI2" fld="4" baseField="0" baseItem="0"/>
    <dataField name="Sum of HBWI3" fld="5" baseField="0" baseItem="0"/>
    <dataField name="Sum of HBWI4" fld="6" baseField="0" baseItem="0"/>
    <dataField name="Sum of HBSI1" fld="7" baseField="0" baseItem="0"/>
    <dataField name="Sum of HBSI2" fld="8" baseField="0" baseItem="0"/>
    <dataField name="Sum of HBSI3" fld="9" baseField="0" baseItem="0"/>
    <dataField name="Sum of HBSI4" fld="10" baseField="0" baseItem="0"/>
    <dataField name="Sum of HBOI1" fld="11" baseField="0" baseItem="0"/>
    <dataField name="Sum of HBOI2" fld="12" baseField="0" baseItem="0"/>
    <dataField name="Sum of HBOI3" fld="13" baseField="0" baseItem="0"/>
    <dataField name="Sum of HBOI4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15" firstHeaderRow="0" firstDataRow="1" firstDataCol="1"/>
  <pivotFields count="13">
    <pivotField dataField="1" numFmtId="2" showAll="0">
      <items count="48">
        <item x="2"/>
        <item x="28"/>
        <item x="4"/>
        <item x="6"/>
        <item x="41"/>
        <item x="15"/>
        <item x="17"/>
        <item x="27"/>
        <item x="37"/>
        <item x="23"/>
        <item x="26"/>
        <item x="44"/>
        <item x="7"/>
        <item x="22"/>
        <item x="10"/>
        <item x="38"/>
        <item x="5"/>
        <item x="34"/>
        <item x="21"/>
        <item x="8"/>
        <item x="35"/>
        <item x="36"/>
        <item x="24"/>
        <item x="18"/>
        <item x="30"/>
        <item x="1"/>
        <item x="33"/>
        <item x="12"/>
        <item x="25"/>
        <item x="29"/>
        <item x="20"/>
        <item x="9"/>
        <item x="40"/>
        <item x="14"/>
        <item x="11"/>
        <item x="39"/>
        <item x="3"/>
        <item x="42"/>
        <item x="45"/>
        <item x="46"/>
        <item x="13"/>
        <item x="19"/>
        <item x="43"/>
        <item x="16"/>
        <item x="0"/>
        <item x="31"/>
        <item x="32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HBWI1" fld="0" baseField="0" baseItem="0"/>
    <dataField name="Sum of HBWI2" fld="1" baseField="0" baseItem="0"/>
    <dataField name="Sum of HBWI3" fld="2" baseField="0" baseItem="0"/>
    <dataField name="Sum of HBWI4" fld="3" baseField="0" baseItem="0"/>
    <dataField name="Sum of HBSI1" fld="4" baseField="0" baseItem="0"/>
    <dataField name="Sum of HBSI2" fld="5" baseField="0" baseItem="0"/>
    <dataField name="Sum of HBSI3" fld="6" baseField="0" baseItem="0"/>
    <dataField name="Sum of HBSI4" fld="7" baseField="0" baseItem="0"/>
    <dataField name="Sum of HBOI1" fld="8" baseField="0" baseItem="0"/>
    <dataField name="Sum of HBOI2" fld="9" baseField="0" baseItem="0"/>
    <dataField name="Sum of HBOI3" fld="10" baseField="0" baseItem="0"/>
    <dataField name="Sum of HBOI4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3:E45" firstHeaderRow="0" firstDataRow="1" firstDataCol="1"/>
  <pivotFields count="27">
    <pivotField numFmtId="1" showAll="0"/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st attr 1" fld="23" baseField="0" baseItem="0"/>
    <dataField name="Sum of est attr 2" fld="24" baseField="0" baseItem="0"/>
    <dataField name="Sum of est attr 3" fld="25" baseField="0" baseItem="0"/>
    <dataField name="Sum of est attr 4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8:E30" firstHeaderRow="0" firstDataRow="1" firstDataCol="1"/>
  <pivotFields count="26"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st attr 1" fld="22" baseField="0" baseItem="0"/>
    <dataField name="Sum of est attr 2" fld="23" baseField="0" baseItem="0"/>
    <dataField name="Sum of est attr 3" fld="24" baseField="0" baseItem="0"/>
    <dataField name="Sum of est attr 4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5" firstHeaderRow="0" firstDataRow="1" firstDataCol="1"/>
  <pivotFields count="26">
    <pivotField axis="axisRow"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st attr 1" fld="22" baseField="0" baseItem="0"/>
    <dataField name="Sum of est attr 2" fld="23" baseField="0" baseItem="0"/>
    <dataField name="Sum of est attr 3" fld="24" baseField="0" baseItem="0"/>
    <dataField name="Sum of est attr 4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5"/>
  <sheetViews>
    <sheetView topLeftCell="A82" zoomScale="80" zoomScaleNormal="80" workbookViewId="0">
      <pane ySplit="960" activePane="bottomLeft"/>
      <selection activeCell="C2" sqref="C2"/>
      <selection pane="bottomLeft" activeCell="S2" sqref="S2"/>
    </sheetView>
  </sheetViews>
  <sheetFormatPr defaultRowHeight="15" x14ac:dyDescent="0.25"/>
  <cols>
    <col min="1" max="1" width="10.28515625" style="2" bestFit="1" customWidth="1"/>
    <col min="2" max="2" width="7.42578125" style="1" bestFit="1" customWidth="1"/>
    <col min="3" max="4" width="9" style="3" customWidth="1"/>
    <col min="5" max="5" width="9.28515625" style="2" bestFit="1" customWidth="1"/>
    <col min="6" max="6" width="8.140625" style="2" bestFit="1" customWidth="1"/>
    <col min="7" max="8" width="9.28515625" style="2" bestFit="1" customWidth="1"/>
    <col min="9" max="10" width="8.140625" style="2" bestFit="1" customWidth="1"/>
    <col min="11" max="15" width="9.28515625" style="2" bestFit="1" customWidth="1"/>
    <col min="16" max="16" width="10.42578125" style="2" customWidth="1"/>
    <col min="17" max="17" width="8.7109375" style="1" bestFit="1" customWidth="1"/>
    <col min="18" max="18" width="6.5703125" style="1" bestFit="1" customWidth="1"/>
    <col min="19" max="19" width="9.42578125" style="1" bestFit="1" customWidth="1"/>
    <col min="20" max="20" width="9.85546875" style="1" bestFit="1" customWidth="1"/>
    <col min="21" max="21" width="9.5703125" style="1" bestFit="1" customWidth="1"/>
    <col min="22" max="22" width="6.5703125" style="1" bestFit="1" customWidth="1"/>
    <col min="23" max="23" width="9.85546875" style="1" bestFit="1" customWidth="1"/>
    <col min="24" max="24" width="7.140625" style="1" bestFit="1" customWidth="1"/>
    <col min="25" max="25" width="7" style="1" bestFit="1" customWidth="1"/>
    <col min="26" max="26" width="5.5703125" style="1" bestFit="1" customWidth="1"/>
    <col min="27" max="27" width="5.7109375" style="1" bestFit="1" customWidth="1"/>
    <col min="28" max="28" width="7" style="1" bestFit="1" customWidth="1"/>
    <col min="29" max="29" width="6.7109375" style="1" bestFit="1" customWidth="1"/>
    <col min="30" max="30" width="8.85546875" style="1" bestFit="1" customWidth="1"/>
    <col min="31" max="31" width="6.28515625" style="1" bestFit="1" customWidth="1"/>
    <col min="32" max="32" width="9.85546875" style="1" bestFit="1" customWidth="1"/>
    <col min="33" max="33" width="8" style="1" bestFit="1" customWidth="1"/>
    <col min="34" max="35" width="8.42578125" style="1" bestFit="1" customWidth="1"/>
    <col min="36" max="36" width="7.140625" style="1" bestFit="1" customWidth="1"/>
    <col min="37" max="37" width="7.7109375" style="1" bestFit="1" customWidth="1"/>
    <col min="38" max="38" width="11.7109375" style="1" customWidth="1"/>
  </cols>
  <sheetData>
    <row r="1" spans="1:46" x14ac:dyDescent="0.25">
      <c r="A1" s="2" t="s">
        <v>0</v>
      </c>
      <c r="B1" s="1" t="s">
        <v>2</v>
      </c>
      <c r="C1" s="3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</row>
    <row r="2" spans="1:46" x14ac:dyDescent="0.25">
      <c r="A2" s="2">
        <v>86803.24</v>
      </c>
      <c r="B2" s="1">
        <v>1</v>
      </c>
      <c r="C2" s="11">
        <f>AF2*640/AK2</f>
        <v>1254.7537044453345</v>
      </c>
      <c r="D2" s="11">
        <f>S2*640/AK2</f>
        <v>3160.656788145775</v>
      </c>
      <c r="E2" s="2">
        <v>1723.56</v>
      </c>
      <c r="F2" s="2">
        <v>776.95</v>
      </c>
      <c r="G2" s="2">
        <v>3199.3</v>
      </c>
      <c r="H2" s="2">
        <v>8909.76</v>
      </c>
      <c r="I2" s="2">
        <v>1937.56</v>
      </c>
      <c r="J2" s="2">
        <v>3426.3</v>
      </c>
      <c r="K2" s="2">
        <v>850.74</v>
      </c>
      <c r="L2" s="2">
        <v>6259.23</v>
      </c>
      <c r="M2" s="2">
        <v>3814.5</v>
      </c>
      <c r="N2" s="2">
        <v>4410.88</v>
      </c>
      <c r="O2" s="2">
        <v>5858.23</v>
      </c>
      <c r="P2" s="2">
        <v>17080.28</v>
      </c>
      <c r="Q2" s="1">
        <v>0</v>
      </c>
      <c r="R2" s="1">
        <v>1</v>
      </c>
      <c r="S2" s="1">
        <v>24663</v>
      </c>
      <c r="T2" s="1">
        <v>24464</v>
      </c>
      <c r="U2" s="1">
        <v>199</v>
      </c>
      <c r="V2" s="1">
        <v>9512</v>
      </c>
      <c r="W2" s="1">
        <v>40609</v>
      </c>
      <c r="X2" s="1">
        <v>1871</v>
      </c>
      <c r="Y2" s="1">
        <v>1007</v>
      </c>
      <c r="Z2" s="1">
        <v>890</v>
      </c>
      <c r="AA2" s="1">
        <v>1634</v>
      </c>
      <c r="AB2" s="1">
        <v>941</v>
      </c>
      <c r="AC2" s="1">
        <v>1086</v>
      </c>
      <c r="AD2" s="1">
        <v>1522</v>
      </c>
      <c r="AE2" s="1">
        <v>840</v>
      </c>
      <c r="AF2" s="1">
        <f>SUM(X2:AE2)</f>
        <v>9791</v>
      </c>
      <c r="AG2" s="1">
        <v>3469</v>
      </c>
      <c r="AH2" s="1">
        <v>1317</v>
      </c>
      <c r="AI2" s="1">
        <v>0</v>
      </c>
      <c r="AJ2" s="1">
        <v>0</v>
      </c>
      <c r="AK2" s="1">
        <v>4994</v>
      </c>
      <c r="AL2" s="1">
        <v>1</v>
      </c>
      <c r="AM2" s="3">
        <f>X2/$AF2</f>
        <v>0.19109386170973344</v>
      </c>
      <c r="AN2" s="3">
        <f t="shared" ref="AN2:AT2" si="0">Y2/$AF2</f>
        <v>0.10284955571443162</v>
      </c>
      <c r="AO2" s="3">
        <f t="shared" si="0"/>
        <v>9.0899805944234496E-2</v>
      </c>
      <c r="AP2" s="3">
        <f t="shared" si="0"/>
        <v>0.16688795832907771</v>
      </c>
      <c r="AQ2" s="3">
        <f t="shared" si="0"/>
        <v>9.6108671228679401E-2</v>
      </c>
      <c r="AR2" s="3">
        <f t="shared" si="0"/>
        <v>0.11091819017465018</v>
      </c>
      <c r="AS2" s="3">
        <f t="shared" si="0"/>
        <v>0.15544888162598305</v>
      </c>
      <c r="AT2" s="3">
        <f t="shared" si="0"/>
        <v>8.579307527321009E-2</v>
      </c>
    </row>
    <row r="3" spans="1:46" x14ac:dyDescent="0.25">
      <c r="A3" s="2">
        <v>103760.58</v>
      </c>
      <c r="B3" s="1">
        <v>30</v>
      </c>
      <c r="C3" s="11">
        <f t="shared" ref="C3:C66" si="1">AF3*640/AK3</f>
        <v>3106.1991584852735</v>
      </c>
      <c r="D3" s="11">
        <f t="shared" ref="D3:D66" si="2">S3*640/AK3</f>
        <v>3112.1832632071059</v>
      </c>
      <c r="E3" s="2">
        <v>649.4</v>
      </c>
      <c r="F3" s="2">
        <v>1642.3</v>
      </c>
      <c r="G3" s="2">
        <v>3008.94</v>
      </c>
      <c r="H3" s="2">
        <v>11904.2</v>
      </c>
      <c r="I3" s="2">
        <v>3039.92</v>
      </c>
      <c r="J3" s="2">
        <v>3233.14</v>
      </c>
      <c r="K3" s="2">
        <v>3370.28</v>
      </c>
      <c r="L3" s="2">
        <v>9586.0499999999993</v>
      </c>
      <c r="M3" s="2">
        <v>4946.6000000000004</v>
      </c>
      <c r="N3" s="2">
        <v>6276.56</v>
      </c>
      <c r="O3" s="2">
        <v>6427.23</v>
      </c>
      <c r="P3" s="2">
        <v>20523.419999999998</v>
      </c>
      <c r="Q3" s="1">
        <v>0</v>
      </c>
      <c r="R3" s="1">
        <v>30</v>
      </c>
      <c r="S3" s="1">
        <v>20803</v>
      </c>
      <c r="T3" s="1">
        <v>20462</v>
      </c>
      <c r="U3" s="1">
        <v>341</v>
      </c>
      <c r="V3" s="1">
        <v>8117</v>
      </c>
      <c r="W3" s="1">
        <v>36091</v>
      </c>
      <c r="X3" s="1">
        <v>470</v>
      </c>
      <c r="Y3" s="1">
        <v>660</v>
      </c>
      <c r="Z3" s="1">
        <v>1697</v>
      </c>
      <c r="AA3" s="1">
        <v>1434</v>
      </c>
      <c r="AB3" s="1">
        <v>1446</v>
      </c>
      <c r="AC3" s="1">
        <v>11031</v>
      </c>
      <c r="AD3" s="1">
        <v>3143</v>
      </c>
      <c r="AE3" s="1">
        <v>882</v>
      </c>
      <c r="AF3" s="1">
        <f t="shared" ref="AF3:AF66" si="3">SUM(X3:AE3)</f>
        <v>20763</v>
      </c>
      <c r="AG3" s="1">
        <v>3481</v>
      </c>
      <c r="AH3" s="1">
        <v>32</v>
      </c>
      <c r="AI3" s="1">
        <v>520</v>
      </c>
      <c r="AJ3" s="1">
        <v>0</v>
      </c>
      <c r="AK3" s="1">
        <v>4278</v>
      </c>
      <c r="AL3" s="1">
        <v>2</v>
      </c>
      <c r="AM3" s="3">
        <f t="shared" ref="AM3:AM66" si="4">X3/$AF3</f>
        <v>2.2636420555796368E-2</v>
      </c>
      <c r="AN3" s="3">
        <f t="shared" ref="AN3:AN66" si="5">Y3/$AF3</f>
        <v>3.1787313971969371E-2</v>
      </c>
      <c r="AO3" s="3">
        <f t="shared" ref="AO3:AO66" si="6">Z3/$AF3</f>
        <v>8.1731926985503064E-2</v>
      </c>
      <c r="AP3" s="3">
        <f t="shared" ref="AP3:AP66" si="7">AA3/$AF3</f>
        <v>6.9065163993642542E-2</v>
      </c>
      <c r="AQ3" s="3">
        <f t="shared" ref="AQ3:AQ66" si="8">AB3/$AF3</f>
        <v>6.9643115156769256E-2</v>
      </c>
      <c r="AR3" s="3">
        <f t="shared" ref="AR3:AR66" si="9">AC3/$AF3</f>
        <v>0.53128160670423352</v>
      </c>
      <c r="AS3" s="3">
        <f t="shared" ref="AS3:AS66" si="10">AD3/$AF3</f>
        <v>0.15137504214227232</v>
      </c>
      <c r="AT3" s="3">
        <f t="shared" ref="AT3:AT66" si="11">AE3/$AF3</f>
        <v>4.2479410489813609E-2</v>
      </c>
    </row>
    <row r="4" spans="1:46" x14ac:dyDescent="0.25">
      <c r="A4" s="2">
        <v>65624.98</v>
      </c>
      <c r="B4" s="1">
        <v>60</v>
      </c>
      <c r="C4" s="11">
        <f t="shared" si="1"/>
        <v>1849.592549476135</v>
      </c>
      <c r="D4" s="11">
        <f t="shared" si="2"/>
        <v>2257.6949941792782</v>
      </c>
      <c r="E4" s="2">
        <v>0</v>
      </c>
      <c r="F4" s="2">
        <v>753.44</v>
      </c>
      <c r="G4" s="2">
        <v>2466.64</v>
      </c>
      <c r="H4" s="2">
        <v>4039.4</v>
      </c>
      <c r="I4" s="2">
        <v>2684.54</v>
      </c>
      <c r="J4" s="2">
        <v>2108.9299999999998</v>
      </c>
      <c r="K4" s="2">
        <v>4279.4399999999996</v>
      </c>
      <c r="L4" s="2">
        <v>8909.34</v>
      </c>
      <c r="M4" s="2">
        <v>925.78</v>
      </c>
      <c r="N4" s="2">
        <v>6948.82</v>
      </c>
      <c r="O4" s="2">
        <v>5560.66</v>
      </c>
      <c r="P4" s="2">
        <v>8189.75</v>
      </c>
      <c r="Q4" s="1">
        <v>0</v>
      </c>
      <c r="R4" s="1">
        <v>60</v>
      </c>
      <c r="S4" s="1">
        <v>12121</v>
      </c>
      <c r="T4" s="1">
        <v>11615</v>
      </c>
      <c r="U4" s="1">
        <v>506</v>
      </c>
      <c r="V4" s="1">
        <v>4735</v>
      </c>
      <c r="W4" s="1">
        <v>53334</v>
      </c>
      <c r="X4" s="1">
        <v>751</v>
      </c>
      <c r="Y4" s="1">
        <v>910</v>
      </c>
      <c r="Z4" s="1">
        <v>1668</v>
      </c>
      <c r="AA4" s="1">
        <v>1280</v>
      </c>
      <c r="AB4" s="1">
        <v>676</v>
      </c>
      <c r="AC4" s="1">
        <v>1195</v>
      </c>
      <c r="AD4" s="1">
        <v>2710</v>
      </c>
      <c r="AE4" s="1">
        <v>740</v>
      </c>
      <c r="AF4" s="1">
        <f t="shared" si="3"/>
        <v>9930</v>
      </c>
      <c r="AG4" s="1">
        <v>1002</v>
      </c>
      <c r="AH4" s="1">
        <v>2020</v>
      </c>
      <c r="AI4" s="1">
        <v>3090</v>
      </c>
      <c r="AJ4" s="1">
        <v>0</v>
      </c>
      <c r="AK4" s="1">
        <v>3436</v>
      </c>
      <c r="AL4" s="1">
        <v>3</v>
      </c>
      <c r="AM4" s="3">
        <f t="shared" si="4"/>
        <v>7.5629405840886205E-2</v>
      </c>
      <c r="AN4" s="3">
        <f t="shared" si="5"/>
        <v>9.1641490433031214E-2</v>
      </c>
      <c r="AO4" s="3">
        <f t="shared" si="6"/>
        <v>0.16797583081570996</v>
      </c>
      <c r="AP4" s="3">
        <f t="shared" si="7"/>
        <v>0.12890231621349446</v>
      </c>
      <c r="AQ4" s="3">
        <f t="shared" si="8"/>
        <v>6.8076535750251757E-2</v>
      </c>
      <c r="AR4" s="3">
        <f t="shared" si="9"/>
        <v>0.1203423967774421</v>
      </c>
      <c r="AS4" s="3">
        <f t="shared" si="10"/>
        <v>0.27291037260825779</v>
      </c>
      <c r="AT4" s="3">
        <f t="shared" si="11"/>
        <v>7.452165156092648E-2</v>
      </c>
    </row>
    <row r="5" spans="1:46" x14ac:dyDescent="0.25">
      <c r="A5" s="2">
        <v>22927.88</v>
      </c>
      <c r="B5" s="1">
        <v>90</v>
      </c>
      <c r="C5" s="11">
        <f t="shared" si="1"/>
        <v>688.2706079536797</v>
      </c>
      <c r="D5" s="11">
        <f t="shared" si="2"/>
        <v>1024.7021179338717</v>
      </c>
      <c r="E5" s="2">
        <v>1102.1600000000001</v>
      </c>
      <c r="F5" s="2">
        <v>995.31</v>
      </c>
      <c r="G5" s="2">
        <v>1885.32</v>
      </c>
      <c r="H5" s="2">
        <v>4637.96</v>
      </c>
      <c r="I5" s="2">
        <v>671.6</v>
      </c>
      <c r="J5" s="2">
        <v>567.42999999999995</v>
      </c>
      <c r="K5" s="2">
        <v>2129.98</v>
      </c>
      <c r="L5" s="2">
        <v>357.72</v>
      </c>
      <c r="M5" s="2">
        <v>316.68</v>
      </c>
      <c r="N5" s="2">
        <v>1064.68</v>
      </c>
      <c r="O5" s="2">
        <v>1113.9100000000001</v>
      </c>
      <c r="P5" s="2">
        <v>1371.05</v>
      </c>
      <c r="Q5" s="1">
        <v>0</v>
      </c>
      <c r="R5" s="1">
        <v>90</v>
      </c>
      <c r="S5" s="1">
        <v>10508</v>
      </c>
      <c r="T5" s="1">
        <v>10485</v>
      </c>
      <c r="U5" s="1">
        <v>23</v>
      </c>
      <c r="V5" s="1">
        <v>4191</v>
      </c>
      <c r="W5" s="1">
        <v>58709</v>
      </c>
      <c r="X5" s="1">
        <v>2542</v>
      </c>
      <c r="Y5" s="1">
        <v>427</v>
      </c>
      <c r="Z5" s="1">
        <v>791</v>
      </c>
      <c r="AA5" s="1">
        <v>868</v>
      </c>
      <c r="AB5" s="1">
        <v>595</v>
      </c>
      <c r="AC5" s="1">
        <v>451</v>
      </c>
      <c r="AD5" s="1">
        <v>1096</v>
      </c>
      <c r="AE5" s="1">
        <v>288</v>
      </c>
      <c r="AF5" s="1">
        <f t="shared" si="3"/>
        <v>7058</v>
      </c>
      <c r="AG5" s="1">
        <v>2430</v>
      </c>
      <c r="AH5" s="1">
        <v>0</v>
      </c>
      <c r="AI5" s="1">
        <v>0</v>
      </c>
      <c r="AJ5" s="1">
        <v>0</v>
      </c>
      <c r="AK5" s="1">
        <v>6563</v>
      </c>
      <c r="AL5" s="1">
        <v>4</v>
      </c>
      <c r="AM5" s="3">
        <f t="shared" si="4"/>
        <v>0.36015868517993765</v>
      </c>
      <c r="AN5" s="3">
        <f t="shared" si="5"/>
        <v>6.0498724851232644E-2</v>
      </c>
      <c r="AO5" s="3">
        <f t="shared" si="6"/>
        <v>0.11207140833097194</v>
      </c>
      <c r="AP5" s="3">
        <f t="shared" si="7"/>
        <v>0.12298101445168604</v>
      </c>
      <c r="AQ5" s="3">
        <f t="shared" si="8"/>
        <v>8.4301501841881551E-2</v>
      </c>
      <c r="AR5" s="3">
        <f t="shared" si="9"/>
        <v>6.3899121564182482E-2</v>
      </c>
      <c r="AS5" s="3">
        <f t="shared" si="10"/>
        <v>0.15528478322470954</v>
      </c>
      <c r="AT5" s="3">
        <f t="shared" si="11"/>
        <v>4.0804760555398133E-2</v>
      </c>
    </row>
    <row r="6" spans="1:46" x14ac:dyDescent="0.25">
      <c r="A6" s="2">
        <v>22779.18</v>
      </c>
      <c r="B6" s="1">
        <v>120</v>
      </c>
      <c r="C6" s="11">
        <f t="shared" si="1"/>
        <v>104.91375797908461</v>
      </c>
      <c r="D6" s="11">
        <f t="shared" si="2"/>
        <v>600.36398207252478</v>
      </c>
      <c r="E6" s="2">
        <v>0</v>
      </c>
      <c r="F6" s="2">
        <v>0</v>
      </c>
      <c r="G6" s="2">
        <v>587.58000000000004</v>
      </c>
      <c r="H6" s="2">
        <v>0</v>
      </c>
      <c r="I6" s="2">
        <v>0</v>
      </c>
      <c r="J6" s="2">
        <v>0</v>
      </c>
      <c r="K6" s="2">
        <v>252</v>
      </c>
      <c r="L6" s="2">
        <v>753.37</v>
      </c>
      <c r="M6" s="2">
        <v>0</v>
      </c>
      <c r="N6" s="2">
        <v>405.78</v>
      </c>
      <c r="O6" s="2">
        <v>378</v>
      </c>
      <c r="P6" s="2">
        <v>12478.2</v>
      </c>
      <c r="Q6" s="1">
        <v>0</v>
      </c>
      <c r="R6" s="1">
        <v>120</v>
      </c>
      <c r="S6" s="1">
        <v>6907</v>
      </c>
      <c r="T6" s="1">
        <v>6907</v>
      </c>
      <c r="U6" s="1">
        <v>0</v>
      </c>
      <c r="V6" s="1">
        <v>2548</v>
      </c>
      <c r="W6" s="1">
        <v>62241</v>
      </c>
      <c r="X6" s="1">
        <v>124</v>
      </c>
      <c r="Y6" s="1">
        <v>117</v>
      </c>
      <c r="Z6" s="1">
        <v>18</v>
      </c>
      <c r="AA6" s="1">
        <v>163</v>
      </c>
      <c r="AB6" s="1">
        <v>122</v>
      </c>
      <c r="AC6" s="1">
        <v>120</v>
      </c>
      <c r="AD6" s="1">
        <v>238</v>
      </c>
      <c r="AE6" s="1">
        <v>305</v>
      </c>
      <c r="AF6" s="1">
        <f t="shared" si="3"/>
        <v>1207</v>
      </c>
      <c r="AG6" s="1">
        <v>1441</v>
      </c>
      <c r="AH6" s="1">
        <v>950</v>
      </c>
      <c r="AI6" s="1">
        <v>0</v>
      </c>
      <c r="AJ6" s="1">
        <v>0</v>
      </c>
      <c r="AK6" s="1">
        <v>7363</v>
      </c>
      <c r="AL6" s="1">
        <v>5</v>
      </c>
      <c r="AM6" s="3">
        <f t="shared" si="4"/>
        <v>0.10273405136702568</v>
      </c>
      <c r="AN6" s="3">
        <f t="shared" si="5"/>
        <v>9.6934548467274229E-2</v>
      </c>
      <c r="AO6" s="3">
        <f t="shared" si="6"/>
        <v>1.4913007456503728E-2</v>
      </c>
      <c r="AP6" s="3">
        <f t="shared" si="7"/>
        <v>0.13504556752278377</v>
      </c>
      <c r="AQ6" s="3">
        <f t="shared" si="8"/>
        <v>0.10107705053852527</v>
      </c>
      <c r="AR6" s="3">
        <f t="shared" si="9"/>
        <v>9.9420049710024855E-2</v>
      </c>
      <c r="AS6" s="3">
        <f t="shared" si="10"/>
        <v>0.19718309859154928</v>
      </c>
      <c r="AT6" s="3">
        <f t="shared" si="11"/>
        <v>0.25269262634631318</v>
      </c>
    </row>
    <row r="7" spans="1:46" x14ac:dyDescent="0.25">
      <c r="A7" s="2">
        <v>89794.22</v>
      </c>
      <c r="B7" s="1">
        <v>150</v>
      </c>
      <c r="C7" s="11">
        <f t="shared" si="1"/>
        <v>1231.5535386694989</v>
      </c>
      <c r="D7" s="11">
        <f t="shared" si="2"/>
        <v>1504.5592352997971</v>
      </c>
      <c r="E7" s="2">
        <v>131.04</v>
      </c>
      <c r="F7" s="2">
        <v>458.42</v>
      </c>
      <c r="G7" s="2">
        <v>3274.09</v>
      </c>
      <c r="H7" s="2">
        <v>10746.76</v>
      </c>
      <c r="I7" s="2">
        <v>0</v>
      </c>
      <c r="J7" s="2">
        <v>484.02</v>
      </c>
      <c r="K7" s="2">
        <v>1851.36</v>
      </c>
      <c r="L7" s="2">
        <v>16037.28</v>
      </c>
      <c r="M7" s="2">
        <v>262.08</v>
      </c>
      <c r="N7" s="2">
        <v>996.4</v>
      </c>
      <c r="O7" s="2">
        <v>9363.83</v>
      </c>
      <c r="P7" s="2">
        <v>19966.02</v>
      </c>
      <c r="Q7" s="1">
        <v>0</v>
      </c>
      <c r="R7" s="1">
        <v>150</v>
      </c>
      <c r="S7" s="1">
        <v>24348</v>
      </c>
      <c r="T7" s="1">
        <v>24335</v>
      </c>
      <c r="U7" s="1">
        <v>13</v>
      </c>
      <c r="V7" s="1">
        <v>8641</v>
      </c>
      <c r="W7" s="1">
        <v>72846</v>
      </c>
      <c r="X7" s="1">
        <v>2582</v>
      </c>
      <c r="Y7" s="1">
        <v>1333</v>
      </c>
      <c r="Z7" s="1">
        <v>5300</v>
      </c>
      <c r="AA7" s="1">
        <v>3412</v>
      </c>
      <c r="AB7" s="1">
        <v>1406</v>
      </c>
      <c r="AC7" s="1">
        <v>1501</v>
      </c>
      <c r="AD7" s="1">
        <v>3637</v>
      </c>
      <c r="AE7" s="1">
        <v>759</v>
      </c>
      <c r="AF7" s="1">
        <f t="shared" si="3"/>
        <v>19930</v>
      </c>
      <c r="AG7" s="1">
        <v>5216</v>
      </c>
      <c r="AH7" s="1">
        <v>342</v>
      </c>
      <c r="AI7" s="1">
        <v>138</v>
      </c>
      <c r="AJ7" s="1">
        <v>0</v>
      </c>
      <c r="AK7" s="1">
        <v>10357</v>
      </c>
      <c r="AL7" s="1">
        <v>6</v>
      </c>
      <c r="AM7" s="3">
        <f t="shared" si="4"/>
        <v>0.12955343702960362</v>
      </c>
      <c r="AN7" s="3">
        <f t="shared" si="5"/>
        <v>6.6884094330155547E-2</v>
      </c>
      <c r="AO7" s="3">
        <f t="shared" si="6"/>
        <v>0.26593075765178126</v>
      </c>
      <c r="AP7" s="3">
        <f t="shared" si="7"/>
        <v>0.17119919719016558</v>
      </c>
      <c r="AQ7" s="3">
        <f t="shared" si="8"/>
        <v>7.054691419969894E-2</v>
      </c>
      <c r="AR7" s="3">
        <f t="shared" si="9"/>
        <v>7.5313597591570497E-2</v>
      </c>
      <c r="AS7" s="3">
        <f t="shared" si="10"/>
        <v>0.18248871048670345</v>
      </c>
      <c r="AT7" s="3">
        <f t="shared" si="11"/>
        <v>3.8083291520321125E-2</v>
      </c>
    </row>
    <row r="8" spans="1:46" x14ac:dyDescent="0.25">
      <c r="A8" s="2">
        <v>51162.07</v>
      </c>
      <c r="B8" s="1">
        <v>180</v>
      </c>
      <c r="C8" s="11">
        <f t="shared" si="1"/>
        <v>522.09498229764381</v>
      </c>
      <c r="D8" s="11">
        <f t="shared" si="2"/>
        <v>1103.962886094494</v>
      </c>
      <c r="E8" s="2">
        <v>484.58</v>
      </c>
      <c r="F8" s="2">
        <v>974.55</v>
      </c>
      <c r="G8" s="2">
        <v>894.88</v>
      </c>
      <c r="H8" s="2">
        <v>4644.87</v>
      </c>
      <c r="I8" s="2">
        <v>0</v>
      </c>
      <c r="J8" s="2">
        <v>3011.28</v>
      </c>
      <c r="K8" s="2">
        <v>2513.67</v>
      </c>
      <c r="L8" s="2">
        <v>6296.14</v>
      </c>
      <c r="M8" s="2">
        <v>174.58</v>
      </c>
      <c r="N8" s="2">
        <v>1129.1400000000001</v>
      </c>
      <c r="O8" s="2">
        <v>1883.12</v>
      </c>
      <c r="P8" s="2">
        <v>6020.27</v>
      </c>
      <c r="Q8" s="1">
        <v>0</v>
      </c>
      <c r="R8" s="1">
        <v>180</v>
      </c>
      <c r="S8" s="1">
        <v>14129</v>
      </c>
      <c r="T8" s="1">
        <v>14129</v>
      </c>
      <c r="U8" s="1">
        <v>0</v>
      </c>
      <c r="V8" s="1">
        <v>5235</v>
      </c>
      <c r="W8" s="1">
        <v>69400</v>
      </c>
      <c r="X8" s="1">
        <v>883</v>
      </c>
      <c r="Y8" s="1">
        <v>1316</v>
      </c>
      <c r="Z8" s="1">
        <v>945</v>
      </c>
      <c r="AA8" s="1">
        <v>595</v>
      </c>
      <c r="AB8" s="1">
        <v>251</v>
      </c>
      <c r="AC8" s="1">
        <v>978</v>
      </c>
      <c r="AD8" s="1">
        <v>858</v>
      </c>
      <c r="AE8" s="1">
        <v>856</v>
      </c>
      <c r="AF8" s="1">
        <f t="shared" si="3"/>
        <v>6682</v>
      </c>
      <c r="AG8" s="1">
        <v>4493</v>
      </c>
      <c r="AH8" s="1">
        <v>1498</v>
      </c>
      <c r="AI8" s="1">
        <v>0</v>
      </c>
      <c r="AJ8" s="1">
        <v>0</v>
      </c>
      <c r="AK8" s="1">
        <v>8191</v>
      </c>
      <c r="AL8" s="1">
        <v>7</v>
      </c>
      <c r="AM8" s="3">
        <f t="shared" si="4"/>
        <v>0.13214606405267884</v>
      </c>
      <c r="AN8" s="3">
        <f t="shared" si="5"/>
        <v>0.19694702184974558</v>
      </c>
      <c r="AO8" s="3">
        <f t="shared" si="6"/>
        <v>0.14142472313678539</v>
      </c>
      <c r="AP8" s="3">
        <f t="shared" si="7"/>
        <v>8.9045196049087103E-2</v>
      </c>
      <c r="AQ8" s="3">
        <f t="shared" si="8"/>
        <v>3.7563603711463632E-2</v>
      </c>
      <c r="AR8" s="3">
        <f t="shared" si="9"/>
        <v>0.14636336426219695</v>
      </c>
      <c r="AS8" s="3">
        <f t="shared" si="10"/>
        <v>0.12840466926070038</v>
      </c>
      <c r="AT8" s="3">
        <f t="shared" si="11"/>
        <v>0.1281053576773421</v>
      </c>
    </row>
    <row r="9" spans="1:46" x14ac:dyDescent="0.25">
      <c r="A9" s="2">
        <v>16292.49</v>
      </c>
      <c r="B9" s="1">
        <v>210</v>
      </c>
      <c r="C9" s="11">
        <f t="shared" si="1"/>
        <v>436.59281142294435</v>
      </c>
      <c r="D9" s="11">
        <f t="shared" si="2"/>
        <v>2588.3604135893647</v>
      </c>
      <c r="E9" s="2">
        <v>138.66</v>
      </c>
      <c r="F9" s="2">
        <v>0</v>
      </c>
      <c r="G9" s="2">
        <v>0</v>
      </c>
      <c r="H9" s="2">
        <v>1521.9</v>
      </c>
      <c r="I9" s="2">
        <v>0</v>
      </c>
      <c r="J9" s="2">
        <v>212.22</v>
      </c>
      <c r="K9" s="2">
        <v>0</v>
      </c>
      <c r="L9" s="2">
        <v>392.88</v>
      </c>
      <c r="M9" s="2">
        <v>131.04</v>
      </c>
      <c r="N9" s="2">
        <v>0</v>
      </c>
      <c r="O9" s="2">
        <v>2933.44</v>
      </c>
      <c r="P9" s="2">
        <v>2445.5</v>
      </c>
      <c r="Q9" s="1">
        <v>0</v>
      </c>
      <c r="R9" s="1">
        <v>210</v>
      </c>
      <c r="S9" s="1">
        <v>16428</v>
      </c>
      <c r="T9" s="1">
        <v>16345</v>
      </c>
      <c r="U9" s="1">
        <v>83</v>
      </c>
      <c r="V9" s="1">
        <v>5651</v>
      </c>
      <c r="W9" s="1">
        <v>59069</v>
      </c>
      <c r="X9" s="1">
        <v>616</v>
      </c>
      <c r="Y9" s="1">
        <v>554</v>
      </c>
      <c r="Z9" s="1">
        <v>129</v>
      </c>
      <c r="AA9" s="1">
        <v>349</v>
      </c>
      <c r="AB9" s="1">
        <v>167</v>
      </c>
      <c r="AC9" s="1">
        <v>87</v>
      </c>
      <c r="AD9" s="1">
        <v>304</v>
      </c>
      <c r="AE9" s="1">
        <v>565</v>
      </c>
      <c r="AF9" s="1">
        <f t="shared" si="3"/>
        <v>2771</v>
      </c>
      <c r="AG9" s="1">
        <v>3004</v>
      </c>
      <c r="AH9" s="1">
        <v>1209</v>
      </c>
      <c r="AI9" s="1">
        <v>0</v>
      </c>
      <c r="AJ9" s="1">
        <v>0</v>
      </c>
      <c r="AK9" s="1">
        <v>4062</v>
      </c>
      <c r="AL9" s="1">
        <v>8</v>
      </c>
      <c r="AM9" s="3">
        <f t="shared" si="4"/>
        <v>0.2223024178996752</v>
      </c>
      <c r="AN9" s="3">
        <f t="shared" si="5"/>
        <v>0.19992782389029232</v>
      </c>
      <c r="AO9" s="3">
        <f t="shared" si="6"/>
        <v>4.6553590761457958E-2</v>
      </c>
      <c r="AP9" s="3">
        <f t="shared" si="7"/>
        <v>0.12594731143991339</v>
      </c>
      <c r="AQ9" s="3">
        <f t="shared" si="8"/>
        <v>6.0267051605918442E-2</v>
      </c>
      <c r="AR9" s="3">
        <f t="shared" si="9"/>
        <v>3.1396607722843736E-2</v>
      </c>
      <c r="AS9" s="3">
        <f t="shared" si="10"/>
        <v>0.10970768675568388</v>
      </c>
      <c r="AT9" s="3">
        <f t="shared" si="11"/>
        <v>0.2038975099242151</v>
      </c>
    </row>
    <row r="10" spans="1:46" x14ac:dyDescent="0.25">
      <c r="A10" s="2">
        <v>79310.149999999994</v>
      </c>
      <c r="B10" s="1">
        <v>240</v>
      </c>
      <c r="C10" s="11">
        <f t="shared" si="1"/>
        <v>211.84162472720794</v>
      </c>
      <c r="D10" s="11">
        <f t="shared" si="2"/>
        <v>895.48122745290163</v>
      </c>
      <c r="E10" s="2">
        <v>393.12</v>
      </c>
      <c r="F10" s="2">
        <v>179.7</v>
      </c>
      <c r="G10" s="2">
        <v>1839.82</v>
      </c>
      <c r="H10" s="2">
        <v>6186.76</v>
      </c>
      <c r="I10" s="2">
        <v>478.06</v>
      </c>
      <c r="J10" s="2">
        <v>212.22</v>
      </c>
      <c r="K10" s="2">
        <v>1395.45</v>
      </c>
      <c r="L10" s="2">
        <v>6504.62</v>
      </c>
      <c r="M10" s="2">
        <v>262.08</v>
      </c>
      <c r="N10" s="2">
        <v>899.47</v>
      </c>
      <c r="O10" s="2">
        <v>5963.24</v>
      </c>
      <c r="P10" s="2">
        <v>25650.959999999999</v>
      </c>
      <c r="Q10" s="1">
        <v>0</v>
      </c>
      <c r="R10" s="1">
        <v>240</v>
      </c>
      <c r="S10" s="1">
        <v>31416</v>
      </c>
      <c r="T10" s="1">
        <v>31386</v>
      </c>
      <c r="U10" s="1">
        <v>30</v>
      </c>
      <c r="V10" s="1">
        <v>10783</v>
      </c>
      <c r="W10" s="1">
        <v>80682</v>
      </c>
      <c r="X10" s="1">
        <v>1091</v>
      </c>
      <c r="Y10" s="1">
        <v>1016</v>
      </c>
      <c r="Z10" s="1">
        <v>818</v>
      </c>
      <c r="AA10" s="1">
        <v>1047</v>
      </c>
      <c r="AB10" s="1">
        <v>402</v>
      </c>
      <c r="AC10" s="1">
        <v>1037</v>
      </c>
      <c r="AD10" s="1">
        <v>1193</v>
      </c>
      <c r="AE10" s="1">
        <v>828</v>
      </c>
      <c r="AF10" s="1">
        <f t="shared" si="3"/>
        <v>7432</v>
      </c>
      <c r="AG10" s="1">
        <v>4106</v>
      </c>
      <c r="AH10" s="1">
        <v>2406</v>
      </c>
      <c r="AI10" s="1">
        <v>0</v>
      </c>
      <c r="AJ10" s="1">
        <v>0</v>
      </c>
      <c r="AK10" s="1">
        <v>22453</v>
      </c>
      <c r="AL10" s="1">
        <v>9</v>
      </c>
      <c r="AM10" s="3">
        <f t="shared" si="4"/>
        <v>0.14679763186221745</v>
      </c>
      <c r="AN10" s="3">
        <f t="shared" si="5"/>
        <v>0.13670613562970937</v>
      </c>
      <c r="AO10" s="3">
        <f t="shared" si="6"/>
        <v>0.11006458557588805</v>
      </c>
      <c r="AP10" s="3">
        <f t="shared" si="7"/>
        <v>0.14087728740581271</v>
      </c>
      <c r="AQ10" s="3">
        <f t="shared" si="8"/>
        <v>5.4090419806243274E-2</v>
      </c>
      <c r="AR10" s="3">
        <f t="shared" si="9"/>
        <v>0.13953175457481162</v>
      </c>
      <c r="AS10" s="3">
        <f t="shared" si="10"/>
        <v>0.16052206673842842</v>
      </c>
      <c r="AT10" s="3">
        <f t="shared" si="11"/>
        <v>0.11141011840688912</v>
      </c>
    </row>
    <row r="11" spans="1:46" x14ac:dyDescent="0.25">
      <c r="A11" s="2">
        <v>31400.54</v>
      </c>
      <c r="B11" s="1">
        <v>270</v>
      </c>
      <c r="C11" s="11">
        <f t="shared" si="1"/>
        <v>43.949248487214525</v>
      </c>
      <c r="D11" s="11">
        <f t="shared" si="2"/>
        <v>208.49033769275815</v>
      </c>
      <c r="E11" s="2">
        <v>578.76</v>
      </c>
      <c r="F11" s="2">
        <v>332.36</v>
      </c>
      <c r="G11" s="2">
        <v>2553.9</v>
      </c>
      <c r="H11" s="2">
        <v>312.06</v>
      </c>
      <c r="I11" s="2">
        <v>1087.1600000000001</v>
      </c>
      <c r="J11" s="2">
        <v>0</v>
      </c>
      <c r="K11" s="2">
        <v>0</v>
      </c>
      <c r="L11" s="2">
        <v>4378.04</v>
      </c>
      <c r="M11" s="2">
        <v>1357.12</v>
      </c>
      <c r="N11" s="2">
        <v>2595.2800000000002</v>
      </c>
      <c r="O11" s="2">
        <v>1006.74</v>
      </c>
      <c r="P11" s="2">
        <v>8220.44</v>
      </c>
      <c r="Q11" s="1">
        <v>0</v>
      </c>
      <c r="R11" s="1">
        <v>270</v>
      </c>
      <c r="S11" s="1">
        <v>16689</v>
      </c>
      <c r="T11" s="1">
        <v>16404</v>
      </c>
      <c r="U11" s="1">
        <v>285</v>
      </c>
      <c r="V11" s="1">
        <v>6254</v>
      </c>
      <c r="W11" s="1">
        <v>58845</v>
      </c>
      <c r="X11" s="1">
        <v>578</v>
      </c>
      <c r="Y11" s="1">
        <v>600</v>
      </c>
      <c r="Z11" s="1">
        <v>144</v>
      </c>
      <c r="AA11" s="1">
        <v>303</v>
      </c>
      <c r="AB11" s="1">
        <v>526</v>
      </c>
      <c r="AC11" s="1">
        <v>165</v>
      </c>
      <c r="AD11" s="1">
        <v>706</v>
      </c>
      <c r="AE11" s="1">
        <v>496</v>
      </c>
      <c r="AF11" s="1">
        <f t="shared" si="3"/>
        <v>3518</v>
      </c>
      <c r="AG11" s="1">
        <v>1842</v>
      </c>
      <c r="AH11" s="1">
        <v>1769</v>
      </c>
      <c r="AI11" s="1">
        <v>0</v>
      </c>
      <c r="AJ11" s="1">
        <v>0</v>
      </c>
      <c r="AK11" s="1">
        <v>51230</v>
      </c>
      <c r="AL11" s="1">
        <v>10</v>
      </c>
      <c r="AM11" s="3">
        <f t="shared" si="4"/>
        <v>0.16429789653212051</v>
      </c>
      <c r="AN11" s="3">
        <f t="shared" si="5"/>
        <v>0.17055144968732233</v>
      </c>
      <c r="AO11" s="3">
        <f t="shared" si="6"/>
        <v>4.0932347924957362E-2</v>
      </c>
      <c r="AP11" s="3">
        <f t="shared" si="7"/>
        <v>8.612848209209778E-2</v>
      </c>
      <c r="AQ11" s="3">
        <f t="shared" si="8"/>
        <v>0.14951677089255258</v>
      </c>
      <c r="AR11" s="3">
        <f t="shared" si="9"/>
        <v>4.6901648664013647E-2</v>
      </c>
      <c r="AS11" s="3">
        <f t="shared" si="10"/>
        <v>0.20068220579874929</v>
      </c>
      <c r="AT11" s="3">
        <f t="shared" si="11"/>
        <v>0.14098919840818647</v>
      </c>
    </row>
    <row r="12" spans="1:46" x14ac:dyDescent="0.25">
      <c r="A12" s="2">
        <v>44516.13</v>
      </c>
      <c r="B12" s="1">
        <v>1001</v>
      </c>
      <c r="C12" s="11">
        <f t="shared" si="1"/>
        <v>595.74215855766852</v>
      </c>
      <c r="D12" s="11">
        <f t="shared" si="2"/>
        <v>2394.5072857495679</v>
      </c>
      <c r="E12" s="2">
        <v>0</v>
      </c>
      <c r="F12" s="2">
        <v>2181.6</v>
      </c>
      <c r="G12" s="2">
        <v>328.6</v>
      </c>
      <c r="H12" s="2">
        <v>3222.25</v>
      </c>
      <c r="I12" s="2">
        <v>383.18</v>
      </c>
      <c r="J12" s="2">
        <v>0</v>
      </c>
      <c r="K12" s="2">
        <v>985.8</v>
      </c>
      <c r="L12" s="2">
        <v>1763.87</v>
      </c>
      <c r="M12" s="2">
        <v>3455.3</v>
      </c>
      <c r="N12" s="2">
        <v>3107.43</v>
      </c>
      <c r="O12" s="2">
        <v>5281.05</v>
      </c>
      <c r="P12" s="2">
        <v>12876.04</v>
      </c>
      <c r="Q12" s="1">
        <v>1</v>
      </c>
      <c r="R12" s="1">
        <v>1001</v>
      </c>
      <c r="S12" s="1">
        <v>15149</v>
      </c>
      <c r="T12" s="1">
        <v>15008</v>
      </c>
      <c r="U12" s="1">
        <v>141</v>
      </c>
      <c r="V12" s="1">
        <v>5928</v>
      </c>
      <c r="W12" s="1">
        <v>39271</v>
      </c>
      <c r="X12" s="1">
        <v>463</v>
      </c>
      <c r="Y12" s="1">
        <v>525</v>
      </c>
      <c r="Z12" s="1">
        <v>273</v>
      </c>
      <c r="AA12" s="1">
        <v>463</v>
      </c>
      <c r="AB12" s="1">
        <v>723</v>
      </c>
      <c r="AC12" s="1">
        <v>322</v>
      </c>
      <c r="AD12" s="1">
        <v>570</v>
      </c>
      <c r="AE12" s="1">
        <v>430</v>
      </c>
      <c r="AF12" s="1">
        <f t="shared" si="3"/>
        <v>3769</v>
      </c>
      <c r="AG12" s="1">
        <v>2804</v>
      </c>
      <c r="AH12" s="1">
        <v>0</v>
      </c>
      <c r="AI12" s="1">
        <v>0</v>
      </c>
      <c r="AJ12" s="1">
        <v>0</v>
      </c>
      <c r="AK12" s="1">
        <v>4049</v>
      </c>
      <c r="AL12" s="1">
        <v>11</v>
      </c>
      <c r="AM12" s="3">
        <f t="shared" si="4"/>
        <v>0.12284425577076148</v>
      </c>
      <c r="AN12" s="3">
        <f t="shared" si="5"/>
        <v>0.13929424250464315</v>
      </c>
      <c r="AO12" s="3">
        <f t="shared" si="6"/>
        <v>7.2433006102414432E-2</v>
      </c>
      <c r="AP12" s="3">
        <f t="shared" si="7"/>
        <v>0.12284425577076148</v>
      </c>
      <c r="AQ12" s="3">
        <f t="shared" si="8"/>
        <v>0.19182807110639427</v>
      </c>
      <c r="AR12" s="3">
        <f t="shared" si="9"/>
        <v>8.5433802069514467E-2</v>
      </c>
      <c r="AS12" s="3">
        <f t="shared" si="10"/>
        <v>0.15123374900504113</v>
      </c>
      <c r="AT12" s="3">
        <f t="shared" si="11"/>
        <v>0.11408861767046961</v>
      </c>
    </row>
    <row r="13" spans="1:46" x14ac:dyDescent="0.25">
      <c r="A13" s="2">
        <v>20920.12</v>
      </c>
      <c r="B13" s="1">
        <v>1030</v>
      </c>
      <c r="C13" s="11">
        <f t="shared" si="1"/>
        <v>249.59859618337356</v>
      </c>
      <c r="D13" s="11">
        <f t="shared" si="2"/>
        <v>1039.3858302259268</v>
      </c>
      <c r="E13" s="2">
        <v>0</v>
      </c>
      <c r="F13" s="2">
        <v>671.36</v>
      </c>
      <c r="G13" s="2">
        <v>492.9</v>
      </c>
      <c r="H13" s="2">
        <v>373.4</v>
      </c>
      <c r="I13" s="2">
        <v>1159.48</v>
      </c>
      <c r="J13" s="2">
        <v>493.84</v>
      </c>
      <c r="K13" s="2">
        <v>783.45</v>
      </c>
      <c r="L13" s="2">
        <v>731.98</v>
      </c>
      <c r="M13" s="2">
        <v>1919.04</v>
      </c>
      <c r="N13" s="2">
        <v>1050.46</v>
      </c>
      <c r="O13" s="2">
        <v>3405.19</v>
      </c>
      <c r="P13" s="2">
        <v>2343.52</v>
      </c>
      <c r="Q13" s="1">
        <v>1</v>
      </c>
      <c r="R13" s="1">
        <v>1030</v>
      </c>
      <c r="S13" s="1">
        <v>7404</v>
      </c>
      <c r="T13" s="1">
        <v>7364</v>
      </c>
      <c r="U13" s="1">
        <v>40</v>
      </c>
      <c r="V13" s="1">
        <v>2883</v>
      </c>
      <c r="W13" s="1">
        <v>47009</v>
      </c>
      <c r="X13" s="1">
        <v>117</v>
      </c>
      <c r="Y13" s="1">
        <v>594</v>
      </c>
      <c r="Z13" s="1">
        <v>76</v>
      </c>
      <c r="AA13" s="1">
        <v>191</v>
      </c>
      <c r="AB13" s="1">
        <v>178</v>
      </c>
      <c r="AC13" s="1">
        <v>76</v>
      </c>
      <c r="AD13" s="1">
        <v>87</v>
      </c>
      <c r="AE13" s="1">
        <v>459</v>
      </c>
      <c r="AF13" s="1">
        <f t="shared" si="3"/>
        <v>1778</v>
      </c>
      <c r="AG13" s="1">
        <v>631</v>
      </c>
      <c r="AH13" s="1">
        <v>2414</v>
      </c>
      <c r="AI13" s="1">
        <v>0</v>
      </c>
      <c r="AJ13" s="1">
        <v>0</v>
      </c>
      <c r="AK13" s="1">
        <v>4559</v>
      </c>
      <c r="AL13" s="1">
        <v>12</v>
      </c>
      <c r="AM13" s="3">
        <f t="shared" si="4"/>
        <v>6.5804274465691787E-2</v>
      </c>
      <c r="AN13" s="3">
        <f t="shared" si="5"/>
        <v>0.3340832395950506</v>
      </c>
      <c r="AO13" s="3">
        <f t="shared" si="6"/>
        <v>4.2744656917885267E-2</v>
      </c>
      <c r="AP13" s="3">
        <f t="shared" si="7"/>
        <v>0.10742407199100112</v>
      </c>
      <c r="AQ13" s="3">
        <f t="shared" si="8"/>
        <v>0.10011248593925759</v>
      </c>
      <c r="AR13" s="3">
        <f t="shared" si="9"/>
        <v>4.2744656917885267E-2</v>
      </c>
      <c r="AS13" s="3">
        <f t="shared" si="10"/>
        <v>4.8931383577052866E-2</v>
      </c>
      <c r="AT13" s="3">
        <f t="shared" si="11"/>
        <v>0.25815523059617546</v>
      </c>
    </row>
    <row r="14" spans="1:46" x14ac:dyDescent="0.25">
      <c r="A14" s="2">
        <v>19253.64</v>
      </c>
      <c r="B14" s="1">
        <v>1060</v>
      </c>
      <c r="C14" s="11">
        <f t="shared" si="1"/>
        <v>235.2694148525552</v>
      </c>
      <c r="D14" s="11">
        <f t="shared" si="2"/>
        <v>973.58653697699549</v>
      </c>
      <c r="E14" s="2">
        <v>0</v>
      </c>
      <c r="F14" s="2">
        <v>880.62</v>
      </c>
      <c r="G14" s="2">
        <v>0</v>
      </c>
      <c r="H14" s="2">
        <v>1114.7</v>
      </c>
      <c r="I14" s="2">
        <v>0</v>
      </c>
      <c r="J14" s="2">
        <v>216.58</v>
      </c>
      <c r="K14" s="2">
        <v>581.1</v>
      </c>
      <c r="L14" s="2">
        <v>642.92999999999995</v>
      </c>
      <c r="M14" s="2">
        <v>582.9</v>
      </c>
      <c r="N14" s="2">
        <v>3381.03</v>
      </c>
      <c r="O14" s="2">
        <v>1759.14</v>
      </c>
      <c r="P14" s="2">
        <v>3413.48</v>
      </c>
      <c r="Q14" s="1">
        <v>1</v>
      </c>
      <c r="R14" s="1">
        <v>1060</v>
      </c>
      <c r="S14" s="1">
        <v>9853</v>
      </c>
      <c r="T14" s="1">
        <v>9829</v>
      </c>
      <c r="U14" s="1">
        <v>24</v>
      </c>
      <c r="V14" s="1">
        <v>3797</v>
      </c>
      <c r="W14" s="1">
        <v>50424</v>
      </c>
      <c r="X14" s="1">
        <v>633</v>
      </c>
      <c r="Y14" s="1">
        <v>303</v>
      </c>
      <c r="Z14" s="1">
        <v>107</v>
      </c>
      <c r="AA14" s="1">
        <v>290</v>
      </c>
      <c r="AB14" s="1">
        <v>288</v>
      </c>
      <c r="AC14" s="1">
        <v>108</v>
      </c>
      <c r="AD14" s="1">
        <v>474</v>
      </c>
      <c r="AE14" s="1">
        <v>178</v>
      </c>
      <c r="AF14" s="1">
        <f t="shared" si="3"/>
        <v>2381</v>
      </c>
      <c r="AG14" s="1">
        <v>1654</v>
      </c>
      <c r="AH14" s="1">
        <v>0</v>
      </c>
      <c r="AI14" s="1">
        <v>0</v>
      </c>
      <c r="AJ14" s="1">
        <v>0</v>
      </c>
      <c r="AK14" s="1">
        <v>6477</v>
      </c>
      <c r="AL14" s="1">
        <v>13</v>
      </c>
      <c r="AM14" s="3">
        <f t="shared" si="4"/>
        <v>0.2658546829063419</v>
      </c>
      <c r="AN14" s="3">
        <f t="shared" si="5"/>
        <v>0.12725745485090298</v>
      </c>
      <c r="AO14" s="3">
        <f t="shared" si="6"/>
        <v>4.493910121797564E-2</v>
      </c>
      <c r="AP14" s="3">
        <f t="shared" si="7"/>
        <v>0.12179756404871903</v>
      </c>
      <c r="AQ14" s="3">
        <f t="shared" si="8"/>
        <v>0.12095758084838303</v>
      </c>
      <c r="AR14" s="3">
        <f t="shared" si="9"/>
        <v>4.535909281814364E-2</v>
      </c>
      <c r="AS14" s="3">
        <f t="shared" si="10"/>
        <v>0.19907601847963041</v>
      </c>
      <c r="AT14" s="3">
        <f t="shared" si="11"/>
        <v>7.4758504829903399E-2</v>
      </c>
    </row>
    <row r="15" spans="1:46" x14ac:dyDescent="0.25">
      <c r="A15" s="2">
        <v>25466.14</v>
      </c>
      <c r="B15" s="1">
        <v>1090</v>
      </c>
      <c r="C15" s="11">
        <f t="shared" si="1"/>
        <v>62.1263135697466</v>
      </c>
      <c r="D15" s="11">
        <f t="shared" si="2"/>
        <v>198.53653393315292</v>
      </c>
      <c r="E15" s="2">
        <v>0</v>
      </c>
      <c r="F15" s="2">
        <v>676.24</v>
      </c>
      <c r="G15" s="2">
        <v>1418.66</v>
      </c>
      <c r="H15" s="2">
        <v>2016.54</v>
      </c>
      <c r="I15" s="2">
        <v>212.28</v>
      </c>
      <c r="J15" s="2">
        <v>83.09</v>
      </c>
      <c r="K15" s="2">
        <v>504.31</v>
      </c>
      <c r="L15" s="2">
        <v>1315.56</v>
      </c>
      <c r="M15" s="2">
        <v>1509.34</v>
      </c>
      <c r="N15" s="2">
        <v>2446.75</v>
      </c>
      <c r="O15" s="2">
        <v>2701.2</v>
      </c>
      <c r="P15" s="2">
        <v>6584.78</v>
      </c>
      <c r="Q15" s="1">
        <v>1</v>
      </c>
      <c r="R15" s="1">
        <v>1090</v>
      </c>
      <c r="S15" s="1">
        <v>17653</v>
      </c>
      <c r="T15" s="1">
        <v>17568</v>
      </c>
      <c r="U15" s="1">
        <v>85</v>
      </c>
      <c r="V15" s="1">
        <v>6709</v>
      </c>
      <c r="W15" s="1">
        <v>47249</v>
      </c>
      <c r="X15" s="1">
        <v>2067</v>
      </c>
      <c r="Y15" s="1">
        <v>1115</v>
      </c>
      <c r="Z15" s="1">
        <v>312</v>
      </c>
      <c r="AA15" s="1">
        <v>404</v>
      </c>
      <c r="AB15" s="1">
        <v>478</v>
      </c>
      <c r="AC15" s="1">
        <v>229</v>
      </c>
      <c r="AD15" s="1">
        <v>350</v>
      </c>
      <c r="AE15" s="1">
        <v>569</v>
      </c>
      <c r="AF15" s="1">
        <f t="shared" si="3"/>
        <v>5524</v>
      </c>
      <c r="AG15" s="1">
        <v>2870</v>
      </c>
      <c r="AH15" s="1">
        <v>1553</v>
      </c>
      <c r="AI15" s="1">
        <v>0</v>
      </c>
      <c r="AJ15" s="1">
        <v>0</v>
      </c>
      <c r="AK15" s="1">
        <v>56906</v>
      </c>
      <c r="AL15" s="1">
        <v>14</v>
      </c>
      <c r="AM15" s="3">
        <f t="shared" si="4"/>
        <v>0.37418537291817522</v>
      </c>
      <c r="AN15" s="3">
        <f t="shared" si="5"/>
        <v>0.20184648805213615</v>
      </c>
      <c r="AO15" s="3">
        <f t="shared" si="6"/>
        <v>5.6480811006517015E-2</v>
      </c>
      <c r="AP15" s="3">
        <f t="shared" si="7"/>
        <v>7.3135409123823311E-2</v>
      </c>
      <c r="AQ15" s="3">
        <f t="shared" si="8"/>
        <v>8.6531498913830551E-2</v>
      </c>
      <c r="AR15" s="3">
        <f t="shared" si="9"/>
        <v>4.1455467052860247E-2</v>
      </c>
      <c r="AS15" s="3">
        <f t="shared" si="10"/>
        <v>6.3359884141926143E-2</v>
      </c>
      <c r="AT15" s="3">
        <f t="shared" si="11"/>
        <v>0.10300506879073136</v>
      </c>
    </row>
    <row r="16" spans="1:46" x14ac:dyDescent="0.25">
      <c r="A16" s="2">
        <v>137598.97</v>
      </c>
      <c r="B16" s="1">
        <v>1120</v>
      </c>
      <c r="C16" s="11">
        <f t="shared" si="1"/>
        <v>573.89139126474015</v>
      </c>
      <c r="D16" s="11">
        <f t="shared" si="2"/>
        <v>1067.5520016195151</v>
      </c>
      <c r="E16" s="2">
        <v>874.02</v>
      </c>
      <c r="F16" s="2">
        <v>5264.93</v>
      </c>
      <c r="G16" s="2">
        <v>3468.13</v>
      </c>
      <c r="H16" s="2">
        <v>16473.29</v>
      </c>
      <c r="I16" s="2">
        <v>4169.1000000000004</v>
      </c>
      <c r="J16" s="2">
        <v>2617.14</v>
      </c>
      <c r="K16" s="2">
        <v>3028.97</v>
      </c>
      <c r="L16" s="2">
        <v>8943.65</v>
      </c>
      <c r="M16" s="2">
        <v>6762.42</v>
      </c>
      <c r="N16" s="2">
        <v>2465.37</v>
      </c>
      <c r="O16" s="2">
        <v>14605.59</v>
      </c>
      <c r="P16" s="2">
        <v>22832.95</v>
      </c>
      <c r="Q16" s="1">
        <v>1</v>
      </c>
      <c r="R16" s="1">
        <v>1120</v>
      </c>
      <c r="S16" s="1">
        <v>32959</v>
      </c>
      <c r="T16" s="1">
        <v>29503</v>
      </c>
      <c r="U16" s="1">
        <v>3456</v>
      </c>
      <c r="V16" s="1">
        <v>11797</v>
      </c>
      <c r="W16" s="1">
        <v>41943</v>
      </c>
      <c r="X16" s="1">
        <v>2349</v>
      </c>
      <c r="Y16" s="1">
        <v>840</v>
      </c>
      <c r="Z16" s="1">
        <v>2812</v>
      </c>
      <c r="AA16" s="1">
        <v>1723</v>
      </c>
      <c r="AB16" s="1">
        <v>1820</v>
      </c>
      <c r="AC16" s="1">
        <v>1633</v>
      </c>
      <c r="AD16" s="1">
        <v>5228</v>
      </c>
      <c r="AE16" s="1">
        <v>1313</v>
      </c>
      <c r="AF16" s="1">
        <f t="shared" si="3"/>
        <v>17718</v>
      </c>
      <c r="AG16" s="1">
        <v>2951</v>
      </c>
      <c r="AH16" s="1">
        <v>875</v>
      </c>
      <c r="AI16" s="1">
        <v>2466</v>
      </c>
      <c r="AJ16" s="1">
        <v>0</v>
      </c>
      <c r="AK16" s="1">
        <v>19759</v>
      </c>
      <c r="AL16" s="1">
        <v>15</v>
      </c>
      <c r="AM16" s="3">
        <f t="shared" si="4"/>
        <v>0.13257704029800202</v>
      </c>
      <c r="AN16" s="3">
        <f t="shared" si="5"/>
        <v>4.7409414155096509E-2</v>
      </c>
      <c r="AO16" s="3">
        <f t="shared" si="6"/>
        <v>0.15870865786206118</v>
      </c>
      <c r="AP16" s="3">
        <f t="shared" si="7"/>
        <v>9.7245738796703923E-2</v>
      </c>
      <c r="AQ16" s="3">
        <f t="shared" si="8"/>
        <v>0.10272039733604245</v>
      </c>
      <c r="AR16" s="3">
        <f t="shared" si="9"/>
        <v>9.2166158708657867E-2</v>
      </c>
      <c r="AS16" s="3">
        <f t="shared" si="10"/>
        <v>0.29506716333671973</v>
      </c>
      <c r="AT16" s="3">
        <f t="shared" si="11"/>
        <v>7.4105429506716336E-2</v>
      </c>
    </row>
    <row r="17" spans="1:46" x14ac:dyDescent="0.25">
      <c r="A17" s="2">
        <v>83519.98</v>
      </c>
      <c r="B17" s="1">
        <v>1150</v>
      </c>
      <c r="C17" s="11">
        <f t="shared" si="1"/>
        <v>300.41438922079573</v>
      </c>
      <c r="D17" s="11">
        <f t="shared" si="2"/>
        <v>593.2629973306216</v>
      </c>
      <c r="E17" s="2">
        <v>424.56</v>
      </c>
      <c r="F17" s="2">
        <v>2020.36</v>
      </c>
      <c r="G17" s="2">
        <v>3846.51</v>
      </c>
      <c r="H17" s="2">
        <v>10913.07</v>
      </c>
      <c r="I17" s="2">
        <v>2970.68</v>
      </c>
      <c r="J17" s="2">
        <v>2171.19</v>
      </c>
      <c r="K17" s="2">
        <v>2742.15</v>
      </c>
      <c r="L17" s="2">
        <v>5634.14</v>
      </c>
      <c r="M17" s="2">
        <v>958.88</v>
      </c>
      <c r="N17" s="2">
        <v>9410.42</v>
      </c>
      <c r="O17" s="2">
        <v>5030.75</v>
      </c>
      <c r="P17" s="2">
        <v>15138.56</v>
      </c>
      <c r="Q17" s="1">
        <v>1</v>
      </c>
      <c r="R17" s="1">
        <v>1150</v>
      </c>
      <c r="S17" s="1">
        <v>29170</v>
      </c>
      <c r="T17" s="1">
        <v>28791</v>
      </c>
      <c r="U17" s="1">
        <v>379</v>
      </c>
      <c r="V17" s="1">
        <v>11552</v>
      </c>
      <c r="W17" s="1">
        <v>43042</v>
      </c>
      <c r="X17" s="1">
        <v>2955</v>
      </c>
      <c r="Y17" s="1">
        <v>1247</v>
      </c>
      <c r="Z17" s="1">
        <v>1676</v>
      </c>
      <c r="AA17" s="1">
        <v>2129</v>
      </c>
      <c r="AB17" s="1">
        <v>1599</v>
      </c>
      <c r="AC17" s="1">
        <v>2405</v>
      </c>
      <c r="AD17" s="1">
        <v>1792</v>
      </c>
      <c r="AE17" s="1">
        <v>968</v>
      </c>
      <c r="AF17" s="1">
        <f t="shared" si="3"/>
        <v>14771</v>
      </c>
      <c r="AG17" s="1">
        <v>4013</v>
      </c>
      <c r="AH17" s="1">
        <v>632</v>
      </c>
      <c r="AI17" s="1">
        <v>315</v>
      </c>
      <c r="AJ17" s="1">
        <v>0</v>
      </c>
      <c r="AK17" s="1">
        <v>31468</v>
      </c>
      <c r="AL17" s="1">
        <v>16</v>
      </c>
      <c r="AM17" s="3">
        <f t="shared" si="4"/>
        <v>0.2000541601787286</v>
      </c>
      <c r="AN17" s="3">
        <f t="shared" si="5"/>
        <v>8.4422178593189359E-2</v>
      </c>
      <c r="AO17" s="3">
        <f t="shared" si="6"/>
        <v>0.11346557443639564</v>
      </c>
      <c r="AP17" s="3">
        <f t="shared" si="7"/>
        <v>0.14413377564145963</v>
      </c>
      <c r="AQ17" s="3">
        <f t="shared" si="8"/>
        <v>0.10825265723376887</v>
      </c>
      <c r="AR17" s="3">
        <f t="shared" si="9"/>
        <v>0.1628190373028231</v>
      </c>
      <c r="AS17" s="3">
        <f t="shared" si="10"/>
        <v>0.12131880035204116</v>
      </c>
      <c r="AT17" s="3">
        <f t="shared" si="11"/>
        <v>6.5533816261593658E-2</v>
      </c>
    </row>
    <row r="18" spans="1:46" x14ac:dyDescent="0.25">
      <c r="A18" s="2">
        <v>52812.65</v>
      </c>
      <c r="B18" s="1">
        <v>1180</v>
      </c>
      <c r="C18" s="11">
        <f t="shared" si="1"/>
        <v>94.943421719304169</v>
      </c>
      <c r="D18" s="11">
        <f t="shared" si="2"/>
        <v>354.53470697517309</v>
      </c>
      <c r="E18" s="2">
        <v>0</v>
      </c>
      <c r="F18" s="2">
        <v>0</v>
      </c>
      <c r="G18" s="2">
        <v>1924.28</v>
      </c>
      <c r="H18" s="2">
        <v>6253.36</v>
      </c>
      <c r="I18" s="2">
        <v>192.52</v>
      </c>
      <c r="J18" s="2">
        <v>707.31</v>
      </c>
      <c r="K18" s="2">
        <v>1696.36</v>
      </c>
      <c r="L18" s="2">
        <v>1875.7</v>
      </c>
      <c r="M18" s="2">
        <v>530.70000000000005</v>
      </c>
      <c r="N18" s="2">
        <v>5927.43</v>
      </c>
      <c r="O18" s="2">
        <v>5524.41</v>
      </c>
      <c r="P18" s="2">
        <v>9449.56</v>
      </c>
      <c r="Q18" s="1">
        <v>1</v>
      </c>
      <c r="R18" s="1">
        <v>1180</v>
      </c>
      <c r="S18" s="1">
        <v>26240</v>
      </c>
      <c r="T18" s="1">
        <v>26079</v>
      </c>
      <c r="U18" s="1">
        <v>161</v>
      </c>
      <c r="V18" s="1">
        <v>10473</v>
      </c>
      <c r="W18" s="1">
        <v>47522</v>
      </c>
      <c r="X18" s="1">
        <v>1414</v>
      </c>
      <c r="Y18" s="1">
        <v>954</v>
      </c>
      <c r="Z18" s="1">
        <v>625</v>
      </c>
      <c r="AA18" s="1">
        <v>831</v>
      </c>
      <c r="AB18" s="1">
        <v>625</v>
      </c>
      <c r="AC18" s="1">
        <v>515</v>
      </c>
      <c r="AD18" s="1">
        <v>1057</v>
      </c>
      <c r="AE18" s="1">
        <v>1006</v>
      </c>
      <c r="AF18" s="1">
        <f t="shared" si="3"/>
        <v>7027</v>
      </c>
      <c r="AG18" s="1">
        <v>2630</v>
      </c>
      <c r="AH18" s="1">
        <v>1264</v>
      </c>
      <c r="AI18" s="1">
        <v>3226</v>
      </c>
      <c r="AJ18" s="1">
        <v>0</v>
      </c>
      <c r="AK18" s="1">
        <v>47368</v>
      </c>
      <c r="AL18" s="1">
        <v>17</v>
      </c>
      <c r="AM18" s="3">
        <f t="shared" si="4"/>
        <v>0.20122385086096484</v>
      </c>
      <c r="AN18" s="3">
        <f t="shared" si="5"/>
        <v>0.13576206062331009</v>
      </c>
      <c r="AO18" s="3">
        <f t="shared" si="6"/>
        <v>8.8942649779422234E-2</v>
      </c>
      <c r="AP18" s="3">
        <f t="shared" si="7"/>
        <v>0.1182581471467198</v>
      </c>
      <c r="AQ18" s="3">
        <f t="shared" si="8"/>
        <v>8.8942649779422234E-2</v>
      </c>
      <c r="AR18" s="3">
        <f t="shared" si="9"/>
        <v>7.3288743418243915E-2</v>
      </c>
      <c r="AS18" s="3">
        <f t="shared" si="10"/>
        <v>0.15041980930695886</v>
      </c>
      <c r="AT18" s="3">
        <f t="shared" si="11"/>
        <v>0.14316208908495801</v>
      </c>
    </row>
    <row r="19" spans="1:46" x14ac:dyDescent="0.25">
      <c r="A19" s="2">
        <v>126682.53</v>
      </c>
      <c r="B19" s="1">
        <v>2001</v>
      </c>
      <c r="C19" s="11">
        <f t="shared" si="1"/>
        <v>2244.4532803180914</v>
      </c>
      <c r="D19" s="11">
        <f t="shared" si="2"/>
        <v>2774.4996686547383</v>
      </c>
      <c r="E19" s="2">
        <v>970.94</v>
      </c>
      <c r="F19" s="2">
        <v>1933.17</v>
      </c>
      <c r="G19" s="2">
        <v>2176.46</v>
      </c>
      <c r="H19" s="2">
        <v>12145.38</v>
      </c>
      <c r="I19" s="2">
        <v>3494.91</v>
      </c>
      <c r="J19" s="2">
        <v>7569.89</v>
      </c>
      <c r="K19" s="2">
        <v>4903.22</v>
      </c>
      <c r="L19" s="2">
        <v>8968.91</v>
      </c>
      <c r="M19" s="2">
        <v>4100.0200000000004</v>
      </c>
      <c r="N19" s="2">
        <v>7969.79</v>
      </c>
      <c r="O19" s="2">
        <v>6489.17</v>
      </c>
      <c r="P19" s="2">
        <v>16721.89</v>
      </c>
      <c r="Q19" s="1">
        <v>2</v>
      </c>
      <c r="R19" s="1">
        <v>2001</v>
      </c>
      <c r="S19" s="1">
        <v>26167</v>
      </c>
      <c r="T19" s="1">
        <v>25322</v>
      </c>
      <c r="U19" s="1">
        <v>845</v>
      </c>
      <c r="V19" s="1">
        <v>9595</v>
      </c>
      <c r="W19" s="1">
        <v>30849</v>
      </c>
      <c r="X19" s="1">
        <v>1836</v>
      </c>
      <c r="Y19" s="1">
        <v>1488</v>
      </c>
      <c r="Z19" s="1">
        <v>1373</v>
      </c>
      <c r="AA19" s="1">
        <v>1605</v>
      </c>
      <c r="AB19" s="1">
        <v>1399</v>
      </c>
      <c r="AC19" s="1">
        <v>3697</v>
      </c>
      <c r="AD19" s="1">
        <v>8163</v>
      </c>
      <c r="AE19" s="1">
        <v>1607</v>
      </c>
      <c r="AF19" s="1">
        <f t="shared" si="3"/>
        <v>21168</v>
      </c>
      <c r="AG19" s="1">
        <v>4788</v>
      </c>
      <c r="AH19" s="1">
        <v>2215</v>
      </c>
      <c r="AI19" s="1">
        <v>0</v>
      </c>
      <c r="AJ19" s="1">
        <v>0</v>
      </c>
      <c r="AK19" s="1">
        <v>6036</v>
      </c>
      <c r="AL19" s="1">
        <v>18</v>
      </c>
      <c r="AM19" s="3">
        <f t="shared" si="4"/>
        <v>8.673469387755102E-2</v>
      </c>
      <c r="AN19" s="3">
        <f t="shared" si="5"/>
        <v>7.029478458049887E-2</v>
      </c>
      <c r="AO19" s="3">
        <f t="shared" si="6"/>
        <v>6.48620559334845E-2</v>
      </c>
      <c r="AP19" s="3">
        <f t="shared" si="7"/>
        <v>7.5821995464852604E-2</v>
      </c>
      <c r="AQ19" s="3">
        <f t="shared" si="8"/>
        <v>6.6090325018896445E-2</v>
      </c>
      <c r="AR19" s="3">
        <f t="shared" si="9"/>
        <v>0.17465041572184428</v>
      </c>
      <c r="AS19" s="3">
        <f t="shared" si="10"/>
        <v>0.3856292517006803</v>
      </c>
      <c r="AT19" s="3">
        <f t="shared" si="11"/>
        <v>7.5916477702191981E-2</v>
      </c>
    </row>
    <row r="20" spans="1:46" x14ac:dyDescent="0.25">
      <c r="A20" s="2">
        <v>205847.97</v>
      </c>
      <c r="B20" s="1">
        <v>2030</v>
      </c>
      <c r="C20" s="11">
        <f t="shared" si="1"/>
        <v>1501.9083689676238</v>
      </c>
      <c r="D20" s="11">
        <f t="shared" si="2"/>
        <v>2571.9633475870496</v>
      </c>
      <c r="E20" s="2">
        <v>730.9</v>
      </c>
      <c r="F20" s="2">
        <v>1378.04</v>
      </c>
      <c r="G20" s="2">
        <v>4893.29</v>
      </c>
      <c r="H20" s="2">
        <v>17255.14</v>
      </c>
      <c r="I20" s="2">
        <v>4140.66</v>
      </c>
      <c r="J20" s="2">
        <v>6302.16</v>
      </c>
      <c r="K20" s="2">
        <v>6187.33</v>
      </c>
      <c r="L20" s="2">
        <v>19583.54</v>
      </c>
      <c r="M20" s="2">
        <v>7182.15</v>
      </c>
      <c r="N20" s="2">
        <v>14467.12</v>
      </c>
      <c r="O20" s="2">
        <v>13183.21</v>
      </c>
      <c r="P20" s="2">
        <v>42821.45</v>
      </c>
      <c r="Q20" s="1">
        <v>2</v>
      </c>
      <c r="R20" s="1">
        <v>2030</v>
      </c>
      <c r="S20" s="1">
        <v>32893</v>
      </c>
      <c r="T20" s="1">
        <v>32434</v>
      </c>
      <c r="U20" s="1">
        <v>459</v>
      </c>
      <c r="V20" s="1">
        <v>13603</v>
      </c>
      <c r="W20" s="1">
        <v>49936</v>
      </c>
      <c r="X20" s="1">
        <v>2203</v>
      </c>
      <c r="Y20" s="1">
        <v>1034</v>
      </c>
      <c r="Z20" s="1">
        <v>3528</v>
      </c>
      <c r="AA20" s="1">
        <v>3406</v>
      </c>
      <c r="AB20" s="1">
        <v>790</v>
      </c>
      <c r="AC20" s="1">
        <v>4751</v>
      </c>
      <c r="AD20" s="1">
        <v>2781</v>
      </c>
      <c r="AE20" s="1">
        <v>715</v>
      </c>
      <c r="AF20" s="1">
        <f t="shared" si="3"/>
        <v>19208</v>
      </c>
      <c r="AG20" s="1">
        <v>2939</v>
      </c>
      <c r="AH20" s="1">
        <v>1299</v>
      </c>
      <c r="AI20" s="1">
        <v>0</v>
      </c>
      <c r="AJ20" s="1">
        <v>0</v>
      </c>
      <c r="AK20" s="1">
        <v>8185</v>
      </c>
      <c r="AL20" s="1">
        <v>19</v>
      </c>
      <c r="AM20" s="3">
        <f t="shared" si="4"/>
        <v>0.11469179508538109</v>
      </c>
      <c r="AN20" s="3">
        <f t="shared" si="5"/>
        <v>5.3831736776343189E-2</v>
      </c>
      <c r="AO20" s="3">
        <f t="shared" si="6"/>
        <v>0.18367346938775511</v>
      </c>
      <c r="AP20" s="3">
        <f t="shared" si="7"/>
        <v>0.17732194918783839</v>
      </c>
      <c r="AQ20" s="3">
        <f t="shared" si="8"/>
        <v>4.1128696376509788E-2</v>
      </c>
      <c r="AR20" s="3">
        <f t="shared" si="9"/>
        <v>0.24734485630987088</v>
      </c>
      <c r="AS20" s="3">
        <f t="shared" si="10"/>
        <v>0.14478342357351104</v>
      </c>
      <c r="AT20" s="3">
        <f t="shared" si="11"/>
        <v>3.7224073302790504E-2</v>
      </c>
    </row>
    <row r="21" spans="1:46" x14ac:dyDescent="0.25">
      <c r="A21" s="2">
        <v>98341.86</v>
      </c>
      <c r="B21" s="1">
        <v>2060</v>
      </c>
      <c r="C21" s="11">
        <f t="shared" si="1"/>
        <v>286.09210601966311</v>
      </c>
      <c r="D21" s="11">
        <f t="shared" si="2"/>
        <v>1219.9114586327833</v>
      </c>
      <c r="E21" s="2">
        <v>0</v>
      </c>
      <c r="F21" s="2">
        <v>568.82000000000005</v>
      </c>
      <c r="G21" s="2">
        <v>1765.71</v>
      </c>
      <c r="H21" s="2">
        <v>3165.02</v>
      </c>
      <c r="I21" s="2">
        <v>1764.65</v>
      </c>
      <c r="J21" s="2">
        <v>1148.8399999999999</v>
      </c>
      <c r="K21" s="2">
        <v>2610.94</v>
      </c>
      <c r="L21" s="2">
        <v>3092.64</v>
      </c>
      <c r="M21" s="2">
        <v>4083.22</v>
      </c>
      <c r="N21" s="2">
        <v>8536.5</v>
      </c>
      <c r="O21" s="2">
        <v>7224.13</v>
      </c>
      <c r="P21" s="2">
        <v>28284.63</v>
      </c>
      <c r="Q21" s="1">
        <v>2</v>
      </c>
      <c r="R21" s="1">
        <v>2060</v>
      </c>
      <c r="S21" s="1">
        <v>33153</v>
      </c>
      <c r="T21" s="1">
        <v>33148</v>
      </c>
      <c r="U21" s="1">
        <v>5</v>
      </c>
      <c r="V21" s="1">
        <v>12472</v>
      </c>
      <c r="W21" s="1">
        <v>53983</v>
      </c>
      <c r="X21" s="1">
        <v>1944</v>
      </c>
      <c r="Y21" s="1">
        <v>1564</v>
      </c>
      <c r="Z21" s="1">
        <v>443</v>
      </c>
      <c r="AA21" s="1">
        <v>1135</v>
      </c>
      <c r="AB21" s="1">
        <v>612</v>
      </c>
      <c r="AC21" s="1">
        <v>597</v>
      </c>
      <c r="AD21" s="1">
        <v>671</v>
      </c>
      <c r="AE21" s="1">
        <v>809</v>
      </c>
      <c r="AF21" s="1">
        <f t="shared" si="3"/>
        <v>7775</v>
      </c>
      <c r="AG21" s="1">
        <v>4280</v>
      </c>
      <c r="AH21" s="1">
        <v>1736</v>
      </c>
      <c r="AI21" s="1">
        <v>0</v>
      </c>
      <c r="AJ21" s="1">
        <v>0</v>
      </c>
      <c r="AK21" s="1">
        <v>17393</v>
      </c>
      <c r="AL21" s="1">
        <v>20</v>
      </c>
      <c r="AM21" s="3">
        <f t="shared" si="4"/>
        <v>0.25003215434083603</v>
      </c>
      <c r="AN21" s="3">
        <f t="shared" si="5"/>
        <v>0.20115755627009646</v>
      </c>
      <c r="AO21" s="3">
        <f t="shared" si="6"/>
        <v>5.6977491961414793E-2</v>
      </c>
      <c r="AP21" s="3">
        <f t="shared" si="7"/>
        <v>0.1459807073954984</v>
      </c>
      <c r="AQ21" s="3">
        <f t="shared" si="8"/>
        <v>7.8713826366559492E-2</v>
      </c>
      <c r="AR21" s="3">
        <f t="shared" si="9"/>
        <v>7.678456591639872E-2</v>
      </c>
      <c r="AS21" s="3">
        <f t="shared" si="10"/>
        <v>8.6302250803858518E-2</v>
      </c>
      <c r="AT21" s="3">
        <f t="shared" si="11"/>
        <v>0.10405144694533762</v>
      </c>
    </row>
    <row r="22" spans="1:46" x14ac:dyDescent="0.25">
      <c r="A22" s="2">
        <v>113088.89</v>
      </c>
      <c r="B22" s="1">
        <v>2090</v>
      </c>
      <c r="C22" s="11">
        <f t="shared" si="1"/>
        <v>663.49741637204238</v>
      </c>
      <c r="D22" s="11">
        <f t="shared" si="2"/>
        <v>1537.4272504759315</v>
      </c>
      <c r="E22" s="2">
        <v>1188.28</v>
      </c>
      <c r="F22" s="2">
        <v>1401.2</v>
      </c>
      <c r="G22" s="2">
        <v>2964.21</v>
      </c>
      <c r="H22" s="2">
        <v>10074.02</v>
      </c>
      <c r="I22" s="2">
        <v>872.82</v>
      </c>
      <c r="J22" s="2">
        <v>1700.3</v>
      </c>
      <c r="K22" s="2">
        <v>6820.37</v>
      </c>
      <c r="L22" s="2">
        <v>5158.76</v>
      </c>
      <c r="M22" s="2">
        <v>4288.8</v>
      </c>
      <c r="N22" s="2">
        <v>3977.04</v>
      </c>
      <c r="O22" s="2">
        <v>9909.66</v>
      </c>
      <c r="P22" s="2">
        <v>23057.88</v>
      </c>
      <c r="Q22" s="1">
        <v>2</v>
      </c>
      <c r="R22" s="1">
        <v>2090</v>
      </c>
      <c r="S22" s="1">
        <v>35332</v>
      </c>
      <c r="T22" s="1">
        <v>35207</v>
      </c>
      <c r="U22" s="1">
        <v>125</v>
      </c>
      <c r="V22" s="1">
        <v>14069</v>
      </c>
      <c r="W22" s="1">
        <v>49038</v>
      </c>
      <c r="X22" s="1">
        <v>4889</v>
      </c>
      <c r="Y22" s="1">
        <v>1673</v>
      </c>
      <c r="Z22" s="1">
        <v>1424</v>
      </c>
      <c r="AA22" s="1">
        <v>1502</v>
      </c>
      <c r="AB22" s="1">
        <v>1364</v>
      </c>
      <c r="AC22" s="1">
        <v>1752</v>
      </c>
      <c r="AD22" s="1">
        <v>1535</v>
      </c>
      <c r="AE22" s="1">
        <v>1109</v>
      </c>
      <c r="AF22" s="1">
        <f t="shared" si="3"/>
        <v>15248</v>
      </c>
      <c r="AG22" s="1">
        <v>5013</v>
      </c>
      <c r="AH22" s="1">
        <v>3892</v>
      </c>
      <c r="AI22" s="1">
        <v>3634</v>
      </c>
      <c r="AJ22" s="1">
        <v>0</v>
      </c>
      <c r="AK22" s="1">
        <v>14708</v>
      </c>
      <c r="AL22" s="1">
        <v>21</v>
      </c>
      <c r="AM22" s="3">
        <f t="shared" si="4"/>
        <v>0.32063221406086045</v>
      </c>
      <c r="AN22" s="3">
        <f t="shared" si="5"/>
        <v>0.1097193074501574</v>
      </c>
      <c r="AO22" s="3">
        <f t="shared" si="6"/>
        <v>9.3389296956977966E-2</v>
      </c>
      <c r="AP22" s="3">
        <f t="shared" si="7"/>
        <v>9.8504721930745012E-2</v>
      </c>
      <c r="AQ22" s="3">
        <f t="shared" si="8"/>
        <v>8.9454354669464844E-2</v>
      </c>
      <c r="AR22" s="3">
        <f t="shared" si="9"/>
        <v>0.114900314795383</v>
      </c>
      <c r="AS22" s="3">
        <f t="shared" si="10"/>
        <v>0.10066894018887723</v>
      </c>
      <c r="AT22" s="3">
        <f t="shared" si="11"/>
        <v>7.2730849947534107E-2</v>
      </c>
    </row>
    <row r="23" spans="1:46" x14ac:dyDescent="0.25">
      <c r="A23" s="2">
        <v>82307.789999999994</v>
      </c>
      <c r="B23" s="1">
        <v>2120</v>
      </c>
      <c r="C23" s="11">
        <f t="shared" si="1"/>
        <v>564.09516943042536</v>
      </c>
      <c r="D23" s="11">
        <f t="shared" si="2"/>
        <v>921.20163422254268</v>
      </c>
      <c r="E23" s="2">
        <v>907.8</v>
      </c>
      <c r="F23" s="2">
        <v>700.6</v>
      </c>
      <c r="G23" s="2">
        <v>2193.36</v>
      </c>
      <c r="H23" s="2">
        <v>12402.86</v>
      </c>
      <c r="I23" s="2">
        <v>1023.35</v>
      </c>
      <c r="J23" s="2">
        <v>3529.72</v>
      </c>
      <c r="K23" s="2">
        <v>1965.67</v>
      </c>
      <c r="L23" s="2">
        <v>1458.75</v>
      </c>
      <c r="M23" s="2">
        <v>3609.18</v>
      </c>
      <c r="N23" s="2">
        <v>9583.43</v>
      </c>
      <c r="O23" s="2">
        <v>3116.1</v>
      </c>
      <c r="P23" s="2">
        <v>10729.71</v>
      </c>
      <c r="Q23" s="1">
        <v>2</v>
      </c>
      <c r="R23" s="1">
        <v>2120</v>
      </c>
      <c r="S23" s="1">
        <v>23957</v>
      </c>
      <c r="T23" s="1">
        <v>23691</v>
      </c>
      <c r="U23" s="1">
        <v>266</v>
      </c>
      <c r="V23" s="1">
        <v>9621</v>
      </c>
      <c r="W23" s="1">
        <v>42533</v>
      </c>
      <c r="X23" s="1">
        <v>5592</v>
      </c>
      <c r="Y23" s="1">
        <v>2158</v>
      </c>
      <c r="Z23" s="1">
        <v>398</v>
      </c>
      <c r="AA23" s="1">
        <v>1105</v>
      </c>
      <c r="AB23" s="1">
        <v>859</v>
      </c>
      <c r="AC23" s="1">
        <v>1828</v>
      </c>
      <c r="AD23" s="1">
        <v>1524</v>
      </c>
      <c r="AE23" s="1">
        <v>1206</v>
      </c>
      <c r="AF23" s="1">
        <f t="shared" si="3"/>
        <v>14670</v>
      </c>
      <c r="AG23" s="1">
        <v>4848</v>
      </c>
      <c r="AH23" s="1">
        <v>2917</v>
      </c>
      <c r="AI23" s="1">
        <v>6459</v>
      </c>
      <c r="AJ23" s="1">
        <v>0</v>
      </c>
      <c r="AK23" s="1">
        <v>16644</v>
      </c>
      <c r="AL23" s="1">
        <v>22</v>
      </c>
      <c r="AM23" s="3">
        <f t="shared" si="4"/>
        <v>0.38118609406952964</v>
      </c>
      <c r="AN23" s="3">
        <f t="shared" si="5"/>
        <v>0.1471029311520109</v>
      </c>
      <c r="AO23" s="3">
        <f t="shared" si="6"/>
        <v>2.7130197682344922E-2</v>
      </c>
      <c r="AP23" s="3">
        <f t="shared" si="7"/>
        <v>7.532379004771643E-2</v>
      </c>
      <c r="AQ23" s="3">
        <f t="shared" si="8"/>
        <v>5.8554873892297202E-2</v>
      </c>
      <c r="AR23" s="3">
        <f t="shared" si="9"/>
        <v>0.12460804362644853</v>
      </c>
      <c r="AS23" s="3">
        <f t="shared" si="10"/>
        <v>0.10388548057259714</v>
      </c>
      <c r="AT23" s="3">
        <f t="shared" si="11"/>
        <v>8.2208588957055212E-2</v>
      </c>
    </row>
    <row r="24" spans="1:46" x14ac:dyDescent="0.25">
      <c r="A24" s="2">
        <v>41584.44</v>
      </c>
      <c r="B24" s="1">
        <v>2150</v>
      </c>
      <c r="C24" s="11">
        <f t="shared" si="1"/>
        <v>197.47011111632051</v>
      </c>
      <c r="D24" s="11">
        <f t="shared" si="2"/>
        <v>741.87069248441094</v>
      </c>
      <c r="E24" s="2">
        <v>0</v>
      </c>
      <c r="F24" s="2">
        <v>1378.65</v>
      </c>
      <c r="G24" s="2">
        <v>640.76</v>
      </c>
      <c r="H24" s="2">
        <v>690.16</v>
      </c>
      <c r="I24" s="2">
        <v>907.44</v>
      </c>
      <c r="J24" s="2">
        <v>1700.64</v>
      </c>
      <c r="K24" s="2">
        <v>0</v>
      </c>
      <c r="L24" s="2">
        <v>1525.5</v>
      </c>
      <c r="M24" s="2">
        <v>1236.75</v>
      </c>
      <c r="N24" s="2">
        <v>2020.38</v>
      </c>
      <c r="O24" s="2">
        <v>5476.14</v>
      </c>
      <c r="P24" s="2">
        <v>10739.69</v>
      </c>
      <c r="Q24" s="1">
        <v>2</v>
      </c>
      <c r="R24" s="1">
        <v>2150</v>
      </c>
      <c r="S24" s="1">
        <v>24724</v>
      </c>
      <c r="T24" s="1">
        <v>24571</v>
      </c>
      <c r="U24" s="1">
        <v>154</v>
      </c>
      <c r="V24" s="1">
        <v>9326</v>
      </c>
      <c r="W24" s="1">
        <v>52999</v>
      </c>
      <c r="X24" s="1">
        <v>1286</v>
      </c>
      <c r="Y24" s="1">
        <v>630</v>
      </c>
      <c r="Z24" s="1">
        <v>285</v>
      </c>
      <c r="AA24" s="1">
        <v>574</v>
      </c>
      <c r="AB24" s="1">
        <v>2090</v>
      </c>
      <c r="AC24" s="1">
        <v>718</v>
      </c>
      <c r="AD24" s="1">
        <v>692</v>
      </c>
      <c r="AE24" s="1">
        <v>306</v>
      </c>
      <c r="AF24" s="1">
        <f t="shared" si="3"/>
        <v>6581</v>
      </c>
      <c r="AG24" s="1">
        <v>3947</v>
      </c>
      <c r="AH24" s="1">
        <v>836</v>
      </c>
      <c r="AI24" s="1">
        <v>0</v>
      </c>
      <c r="AJ24" s="1">
        <v>0</v>
      </c>
      <c r="AK24" s="1">
        <v>21329</v>
      </c>
      <c r="AL24" s="1">
        <v>23</v>
      </c>
      <c r="AM24" s="3">
        <f t="shared" si="4"/>
        <v>0.19541103175809146</v>
      </c>
      <c r="AN24" s="3">
        <f t="shared" si="5"/>
        <v>9.5730132198753995E-2</v>
      </c>
      <c r="AO24" s="3">
        <f t="shared" si="6"/>
        <v>4.3306488375626805E-2</v>
      </c>
      <c r="AP24" s="3">
        <f t="shared" si="7"/>
        <v>8.7220787114420301E-2</v>
      </c>
      <c r="AQ24" s="3">
        <f t="shared" si="8"/>
        <v>0.31758091475459654</v>
      </c>
      <c r="AR24" s="3">
        <f t="shared" si="9"/>
        <v>0.10910196018842121</v>
      </c>
      <c r="AS24" s="3">
        <f t="shared" si="10"/>
        <v>0.10515119282783772</v>
      </c>
      <c r="AT24" s="3">
        <f t="shared" si="11"/>
        <v>4.6497492782251938E-2</v>
      </c>
    </row>
    <row r="25" spans="1:46" x14ac:dyDescent="0.25">
      <c r="A25" s="2">
        <v>17653.68</v>
      </c>
      <c r="B25" s="1">
        <v>2180</v>
      </c>
      <c r="C25" s="11">
        <f t="shared" si="1"/>
        <v>230.84791386271871</v>
      </c>
      <c r="D25" s="11">
        <f t="shared" si="2"/>
        <v>1716.0460595184686</v>
      </c>
      <c r="E25" s="2">
        <v>0</v>
      </c>
      <c r="F25" s="2">
        <v>363.66</v>
      </c>
      <c r="G25" s="2">
        <v>437.94</v>
      </c>
      <c r="H25" s="2">
        <v>904.64</v>
      </c>
      <c r="I25" s="2">
        <v>0</v>
      </c>
      <c r="J25" s="2">
        <v>0</v>
      </c>
      <c r="K25" s="2">
        <v>1014.1</v>
      </c>
      <c r="L25" s="2">
        <v>0</v>
      </c>
      <c r="M25" s="2">
        <v>892.43</v>
      </c>
      <c r="N25" s="2">
        <v>3324.64</v>
      </c>
      <c r="O25" s="2">
        <v>1484.34</v>
      </c>
      <c r="P25" s="2">
        <v>3970.76</v>
      </c>
      <c r="Q25" s="1">
        <v>2</v>
      </c>
      <c r="R25" s="1">
        <v>2180</v>
      </c>
      <c r="S25" s="1">
        <v>17930</v>
      </c>
      <c r="T25" s="1">
        <v>17930</v>
      </c>
      <c r="U25" s="1">
        <v>0</v>
      </c>
      <c r="V25" s="1">
        <v>6868</v>
      </c>
      <c r="W25" s="1">
        <v>48012</v>
      </c>
      <c r="X25" s="1">
        <v>1078</v>
      </c>
      <c r="Y25" s="1">
        <v>224</v>
      </c>
      <c r="Z25" s="1">
        <v>70</v>
      </c>
      <c r="AA25" s="1">
        <v>166</v>
      </c>
      <c r="AB25" s="1">
        <v>139</v>
      </c>
      <c r="AC25" s="1">
        <v>338</v>
      </c>
      <c r="AD25" s="1">
        <v>314</v>
      </c>
      <c r="AE25" s="1">
        <v>83</v>
      </c>
      <c r="AF25" s="1">
        <f t="shared" si="3"/>
        <v>2412</v>
      </c>
      <c r="AG25" s="1">
        <v>2046</v>
      </c>
      <c r="AH25" s="1">
        <v>0</v>
      </c>
      <c r="AI25" s="1">
        <v>0</v>
      </c>
      <c r="AJ25" s="1">
        <v>0</v>
      </c>
      <c r="AK25" s="1">
        <v>6687</v>
      </c>
      <c r="AL25" s="1">
        <v>24</v>
      </c>
      <c r="AM25" s="3">
        <f t="shared" si="4"/>
        <v>0.44693200663349919</v>
      </c>
      <c r="AN25" s="3">
        <f t="shared" si="5"/>
        <v>9.2868988391376445E-2</v>
      </c>
      <c r="AO25" s="3">
        <f t="shared" si="6"/>
        <v>2.9021558872305141E-2</v>
      </c>
      <c r="AP25" s="3">
        <f t="shared" si="7"/>
        <v>6.8822553897180769E-2</v>
      </c>
      <c r="AQ25" s="3">
        <f t="shared" si="8"/>
        <v>5.7628524046434496E-2</v>
      </c>
      <c r="AR25" s="3">
        <f t="shared" si="9"/>
        <v>0.14013266998341625</v>
      </c>
      <c r="AS25" s="3">
        <f t="shared" si="10"/>
        <v>0.13018242122719734</v>
      </c>
      <c r="AT25" s="3">
        <f t="shared" si="11"/>
        <v>3.4411276948590384E-2</v>
      </c>
    </row>
    <row r="26" spans="1:46" x14ac:dyDescent="0.25">
      <c r="A26" s="2">
        <v>44175.89</v>
      </c>
      <c r="B26" s="1">
        <v>2210</v>
      </c>
      <c r="C26" s="11">
        <f t="shared" si="1"/>
        <v>357.74578730052451</v>
      </c>
      <c r="D26" s="11">
        <f t="shared" si="2"/>
        <v>852.04776252650379</v>
      </c>
      <c r="E26" s="2">
        <v>186.57</v>
      </c>
      <c r="F26" s="2">
        <v>363.66</v>
      </c>
      <c r="G26" s="2">
        <v>446.82</v>
      </c>
      <c r="H26" s="2">
        <v>742.02</v>
      </c>
      <c r="I26" s="2">
        <v>1118.17</v>
      </c>
      <c r="J26" s="2">
        <v>2275.2800000000002</v>
      </c>
      <c r="K26" s="2">
        <v>3505.17</v>
      </c>
      <c r="L26" s="2">
        <v>4603.1000000000004</v>
      </c>
      <c r="M26" s="2">
        <v>2040.12</v>
      </c>
      <c r="N26" s="2">
        <v>1064.26</v>
      </c>
      <c r="O26" s="2">
        <v>4416.53</v>
      </c>
      <c r="P26" s="2">
        <v>8518.84</v>
      </c>
      <c r="Q26" s="1">
        <v>2</v>
      </c>
      <c r="R26" s="1">
        <v>2210</v>
      </c>
      <c r="S26" s="1">
        <v>11930</v>
      </c>
      <c r="T26" s="1">
        <v>11720</v>
      </c>
      <c r="U26" s="1">
        <v>211</v>
      </c>
      <c r="V26" s="1">
        <v>4645</v>
      </c>
      <c r="W26" s="1">
        <v>42231</v>
      </c>
      <c r="X26" s="1">
        <v>1979</v>
      </c>
      <c r="Y26" s="1">
        <v>464</v>
      </c>
      <c r="Z26" s="1">
        <v>523</v>
      </c>
      <c r="AA26" s="1">
        <v>416</v>
      </c>
      <c r="AB26" s="1">
        <v>560</v>
      </c>
      <c r="AC26" s="1">
        <v>318</v>
      </c>
      <c r="AD26" s="1">
        <v>406</v>
      </c>
      <c r="AE26" s="1">
        <v>343</v>
      </c>
      <c r="AF26" s="1">
        <f t="shared" si="3"/>
        <v>5009</v>
      </c>
      <c r="AG26" s="1">
        <v>2047</v>
      </c>
      <c r="AH26" s="1">
        <v>651</v>
      </c>
      <c r="AI26" s="1">
        <v>0</v>
      </c>
      <c r="AJ26" s="1">
        <v>0</v>
      </c>
      <c r="AK26" s="1">
        <v>8961</v>
      </c>
      <c r="AL26" s="1">
        <v>25</v>
      </c>
      <c r="AM26" s="3">
        <f t="shared" si="4"/>
        <v>0.3950888400878419</v>
      </c>
      <c r="AN26" s="3">
        <f t="shared" si="5"/>
        <v>9.2633260131762832E-2</v>
      </c>
      <c r="AO26" s="3">
        <f t="shared" si="6"/>
        <v>0.10441205829506887</v>
      </c>
      <c r="AP26" s="3">
        <f t="shared" si="7"/>
        <v>8.3050509083649429E-2</v>
      </c>
      <c r="AQ26" s="3">
        <f t="shared" si="8"/>
        <v>0.11179876222798962</v>
      </c>
      <c r="AR26" s="3">
        <f t="shared" si="9"/>
        <v>6.3485725693751244E-2</v>
      </c>
      <c r="AS26" s="3">
        <f t="shared" si="10"/>
        <v>8.1054102615292473E-2</v>
      </c>
      <c r="AT26" s="3">
        <f t="shared" si="11"/>
        <v>6.8476741864643642E-2</v>
      </c>
    </row>
    <row r="27" spans="1:46" x14ac:dyDescent="0.25">
      <c r="A27" s="2">
        <v>35157.31</v>
      </c>
      <c r="B27" s="1">
        <v>3001</v>
      </c>
      <c r="C27" s="11">
        <f t="shared" si="1"/>
        <v>3906.1356297093648</v>
      </c>
      <c r="D27" s="11">
        <f t="shared" si="2"/>
        <v>4212.7018299246502</v>
      </c>
      <c r="E27" s="2">
        <v>1469.24</v>
      </c>
      <c r="F27" s="2">
        <v>0</v>
      </c>
      <c r="G27" s="2">
        <v>979.33</v>
      </c>
      <c r="H27" s="2">
        <v>5450.87</v>
      </c>
      <c r="I27" s="2">
        <v>0</v>
      </c>
      <c r="J27" s="2">
        <v>0</v>
      </c>
      <c r="K27" s="2">
        <v>0</v>
      </c>
      <c r="L27" s="2">
        <v>1425.65</v>
      </c>
      <c r="M27" s="2">
        <v>2990.64</v>
      </c>
      <c r="N27" s="2">
        <v>607.59</v>
      </c>
      <c r="O27" s="2">
        <v>3958.45</v>
      </c>
      <c r="P27" s="2">
        <v>5992.84</v>
      </c>
      <c r="Q27" s="1">
        <v>3</v>
      </c>
      <c r="R27" s="1">
        <v>3001</v>
      </c>
      <c r="S27" s="1">
        <v>6115</v>
      </c>
      <c r="T27" s="1">
        <v>4269</v>
      </c>
      <c r="U27" s="1">
        <v>1846</v>
      </c>
      <c r="V27" s="1">
        <v>1818</v>
      </c>
      <c r="W27" s="1">
        <v>44469</v>
      </c>
      <c r="X27" s="1">
        <v>340</v>
      </c>
      <c r="Y27" s="1">
        <v>151</v>
      </c>
      <c r="Z27" s="1">
        <v>273</v>
      </c>
      <c r="AA27" s="1">
        <v>269</v>
      </c>
      <c r="AB27" s="1">
        <v>728</v>
      </c>
      <c r="AC27" s="1">
        <v>300</v>
      </c>
      <c r="AD27" s="1">
        <v>2235</v>
      </c>
      <c r="AE27" s="1">
        <v>1374</v>
      </c>
      <c r="AF27" s="1">
        <f t="shared" si="3"/>
        <v>5670</v>
      </c>
      <c r="AG27" s="1">
        <v>2766</v>
      </c>
      <c r="AH27" s="1">
        <v>0</v>
      </c>
      <c r="AI27" s="1">
        <v>0</v>
      </c>
      <c r="AJ27" s="1">
        <v>0</v>
      </c>
      <c r="AK27" s="1">
        <v>929</v>
      </c>
      <c r="AL27" s="1">
        <v>26</v>
      </c>
      <c r="AM27" s="3">
        <f t="shared" si="4"/>
        <v>5.9964726631393295E-2</v>
      </c>
      <c r="AN27" s="3">
        <f t="shared" si="5"/>
        <v>2.6631393298059965E-2</v>
      </c>
      <c r="AO27" s="3">
        <f t="shared" si="6"/>
        <v>4.8148148148148148E-2</v>
      </c>
      <c r="AP27" s="3">
        <f t="shared" si="7"/>
        <v>4.7442680776014108E-2</v>
      </c>
      <c r="AQ27" s="3">
        <f t="shared" si="8"/>
        <v>0.12839506172839507</v>
      </c>
      <c r="AR27" s="3">
        <f t="shared" si="9"/>
        <v>5.2910052910052907E-2</v>
      </c>
      <c r="AS27" s="3">
        <f t="shared" si="10"/>
        <v>0.39417989417989419</v>
      </c>
      <c r="AT27" s="3">
        <f t="shared" si="11"/>
        <v>0.24232804232804234</v>
      </c>
    </row>
    <row r="28" spans="1:46" x14ac:dyDescent="0.25">
      <c r="A28" s="2">
        <v>69391.98</v>
      </c>
      <c r="B28" s="1">
        <v>3030</v>
      </c>
      <c r="C28" s="11">
        <f t="shared" si="1"/>
        <v>1805.8507462686566</v>
      </c>
      <c r="D28" s="11">
        <f t="shared" si="2"/>
        <v>2932.5373134328356</v>
      </c>
      <c r="E28" s="2">
        <v>261.86</v>
      </c>
      <c r="F28" s="2">
        <v>759.93</v>
      </c>
      <c r="G28" s="2">
        <v>1942.22</v>
      </c>
      <c r="H28" s="2">
        <v>1220.54</v>
      </c>
      <c r="I28" s="2">
        <v>2173.36</v>
      </c>
      <c r="J28" s="2">
        <v>1950.54</v>
      </c>
      <c r="K28" s="2">
        <v>3427.75</v>
      </c>
      <c r="L28" s="2">
        <v>1886.9</v>
      </c>
      <c r="M28" s="2">
        <v>3464.6</v>
      </c>
      <c r="N28" s="2">
        <v>15151.65</v>
      </c>
      <c r="O28" s="2">
        <v>5358.08</v>
      </c>
      <c r="P28" s="2">
        <v>12732.33</v>
      </c>
      <c r="Q28" s="1">
        <v>3</v>
      </c>
      <c r="R28" s="1">
        <v>3030</v>
      </c>
      <c r="S28" s="1">
        <v>18420</v>
      </c>
      <c r="T28" s="1">
        <v>17905</v>
      </c>
      <c r="U28" s="1">
        <v>515</v>
      </c>
      <c r="V28" s="1">
        <v>7547</v>
      </c>
      <c r="W28" s="1">
        <v>48898</v>
      </c>
      <c r="X28" s="1">
        <v>1043</v>
      </c>
      <c r="Y28" s="1">
        <v>371</v>
      </c>
      <c r="Z28" s="1">
        <v>1160</v>
      </c>
      <c r="AA28" s="1">
        <v>1744</v>
      </c>
      <c r="AB28" s="1">
        <v>2418</v>
      </c>
      <c r="AC28" s="1">
        <v>1379</v>
      </c>
      <c r="AD28" s="1">
        <v>2513</v>
      </c>
      <c r="AE28" s="1">
        <v>715</v>
      </c>
      <c r="AF28" s="1">
        <f t="shared" si="3"/>
        <v>11343</v>
      </c>
      <c r="AG28" s="1">
        <v>2563</v>
      </c>
      <c r="AH28" s="1">
        <v>145</v>
      </c>
      <c r="AI28" s="1">
        <v>0</v>
      </c>
      <c r="AJ28" s="1">
        <v>0</v>
      </c>
      <c r="AK28" s="1">
        <v>4020</v>
      </c>
      <c r="AL28" s="1">
        <v>27</v>
      </c>
      <c r="AM28" s="3">
        <f t="shared" si="4"/>
        <v>9.1950982985100946E-2</v>
      </c>
      <c r="AN28" s="3">
        <f t="shared" si="5"/>
        <v>3.2707396632284232E-2</v>
      </c>
      <c r="AO28" s="3">
        <f t="shared" si="6"/>
        <v>0.10226571453760028</v>
      </c>
      <c r="AP28" s="3">
        <f t="shared" si="7"/>
        <v>0.15375121220135768</v>
      </c>
      <c r="AQ28" s="3">
        <f t="shared" si="8"/>
        <v>0.21317111875165301</v>
      </c>
      <c r="AR28" s="3">
        <f t="shared" si="9"/>
        <v>0.1215727761615093</v>
      </c>
      <c r="AS28" s="3">
        <f t="shared" si="10"/>
        <v>0.22154632813188752</v>
      </c>
      <c r="AT28" s="3">
        <f t="shared" si="11"/>
        <v>6.3034470598607076E-2</v>
      </c>
    </row>
    <row r="29" spans="1:46" x14ac:dyDescent="0.25">
      <c r="A29" s="2">
        <v>55125</v>
      </c>
      <c r="B29" s="1">
        <v>3060</v>
      </c>
      <c r="C29" s="11">
        <f t="shared" si="1"/>
        <v>681.27668941228262</v>
      </c>
      <c r="D29" s="11">
        <f t="shared" si="2"/>
        <v>1426.0180497468632</v>
      </c>
      <c r="E29" s="2">
        <v>602.20000000000005</v>
      </c>
      <c r="F29" s="2">
        <v>1735.5</v>
      </c>
      <c r="G29" s="2">
        <v>1770.4</v>
      </c>
      <c r="H29" s="2">
        <v>1841.23</v>
      </c>
      <c r="I29" s="2">
        <v>864.06</v>
      </c>
      <c r="J29" s="2">
        <v>7017.88</v>
      </c>
      <c r="K29" s="2">
        <v>1655.56</v>
      </c>
      <c r="L29" s="2">
        <v>4834.6899999999996</v>
      </c>
      <c r="M29" s="2">
        <v>2173.36</v>
      </c>
      <c r="N29" s="2">
        <v>4321.12</v>
      </c>
      <c r="O29" s="2">
        <v>6140.05</v>
      </c>
      <c r="P29" s="2">
        <v>9463.0400000000009</v>
      </c>
      <c r="Q29" s="1">
        <v>3</v>
      </c>
      <c r="R29" s="1">
        <v>3060</v>
      </c>
      <c r="S29" s="1">
        <v>20245</v>
      </c>
      <c r="T29" s="1">
        <v>20169</v>
      </c>
      <c r="U29" s="1">
        <v>76</v>
      </c>
      <c r="V29" s="1">
        <v>8228</v>
      </c>
      <c r="W29" s="1">
        <v>46283</v>
      </c>
      <c r="X29" s="1">
        <v>1756</v>
      </c>
      <c r="Y29" s="1">
        <v>673</v>
      </c>
      <c r="Z29" s="1">
        <v>792</v>
      </c>
      <c r="AA29" s="1">
        <v>1664</v>
      </c>
      <c r="AB29" s="1">
        <v>417</v>
      </c>
      <c r="AC29" s="1">
        <v>496</v>
      </c>
      <c r="AD29" s="1">
        <v>3007</v>
      </c>
      <c r="AE29" s="1">
        <v>867</v>
      </c>
      <c r="AF29" s="1">
        <f t="shared" si="3"/>
        <v>9672</v>
      </c>
      <c r="AG29" s="1">
        <v>4290</v>
      </c>
      <c r="AH29" s="1">
        <v>670</v>
      </c>
      <c r="AI29" s="1">
        <v>0</v>
      </c>
      <c r="AJ29" s="1">
        <v>0</v>
      </c>
      <c r="AK29" s="1">
        <v>9086</v>
      </c>
      <c r="AL29" s="1">
        <v>28</v>
      </c>
      <c r="AM29" s="3">
        <f t="shared" si="4"/>
        <v>0.18155500413564929</v>
      </c>
      <c r="AN29" s="3">
        <f t="shared" si="5"/>
        <v>6.9582299421009103E-2</v>
      </c>
      <c r="AO29" s="3">
        <f t="shared" si="6"/>
        <v>8.1885856079404462E-2</v>
      </c>
      <c r="AP29" s="3">
        <f t="shared" si="7"/>
        <v>0.17204301075268819</v>
      </c>
      <c r="AQ29" s="3">
        <f t="shared" si="8"/>
        <v>4.3114143920595531E-2</v>
      </c>
      <c r="AR29" s="3">
        <f t="shared" si="9"/>
        <v>5.128205128205128E-2</v>
      </c>
      <c r="AS29" s="3">
        <f t="shared" si="10"/>
        <v>0.3108974358974359</v>
      </c>
      <c r="AT29" s="3">
        <f t="shared" si="11"/>
        <v>8.9640198511166252E-2</v>
      </c>
    </row>
    <row r="30" spans="1:46" x14ac:dyDescent="0.25">
      <c r="A30" s="2">
        <v>77494.81</v>
      </c>
      <c r="B30" s="1">
        <v>3090</v>
      </c>
      <c r="C30" s="11">
        <f t="shared" si="1"/>
        <v>1266.2559120541991</v>
      </c>
      <c r="D30" s="11">
        <f t="shared" si="2"/>
        <v>1026.8797136648345</v>
      </c>
      <c r="E30" s="2">
        <v>0</v>
      </c>
      <c r="F30" s="2">
        <v>1215.3699999999999</v>
      </c>
      <c r="G30" s="2">
        <v>2427.7600000000002</v>
      </c>
      <c r="H30" s="2">
        <v>7701.56</v>
      </c>
      <c r="I30" s="2">
        <v>2423.5</v>
      </c>
      <c r="J30" s="2">
        <v>4193.0600000000004</v>
      </c>
      <c r="K30" s="2">
        <v>3420.77</v>
      </c>
      <c r="L30" s="2">
        <v>3076.38</v>
      </c>
      <c r="M30" s="2">
        <v>872.88</v>
      </c>
      <c r="N30" s="2">
        <v>9814.77</v>
      </c>
      <c r="O30" s="2">
        <v>6189.97</v>
      </c>
      <c r="P30" s="2">
        <v>11623.47</v>
      </c>
      <c r="Q30" s="1">
        <v>3</v>
      </c>
      <c r="R30" s="1">
        <v>3090</v>
      </c>
      <c r="S30" s="1">
        <v>12552</v>
      </c>
      <c r="T30" s="1">
        <v>12552</v>
      </c>
      <c r="U30" s="1">
        <v>0</v>
      </c>
      <c r="V30" s="1">
        <v>5105</v>
      </c>
      <c r="W30" s="1">
        <v>41854</v>
      </c>
      <c r="X30" s="1">
        <v>3271</v>
      </c>
      <c r="Y30" s="1">
        <v>950</v>
      </c>
      <c r="Z30" s="1">
        <v>3156</v>
      </c>
      <c r="AA30" s="1">
        <v>2455</v>
      </c>
      <c r="AB30" s="1">
        <v>1138</v>
      </c>
      <c r="AC30" s="1">
        <v>709</v>
      </c>
      <c r="AD30" s="1">
        <v>1654</v>
      </c>
      <c r="AE30" s="1">
        <v>2145</v>
      </c>
      <c r="AF30" s="1">
        <f t="shared" si="3"/>
        <v>15478</v>
      </c>
      <c r="AG30" s="1">
        <v>2290</v>
      </c>
      <c r="AH30" s="1">
        <v>1870</v>
      </c>
      <c r="AI30" s="1">
        <v>8020</v>
      </c>
      <c r="AJ30" s="1">
        <v>0</v>
      </c>
      <c r="AK30" s="1">
        <v>7823</v>
      </c>
      <c r="AL30" s="1">
        <v>29</v>
      </c>
      <c r="AM30" s="3">
        <f t="shared" si="4"/>
        <v>0.21133221346427186</v>
      </c>
      <c r="AN30" s="3">
        <f t="shared" si="5"/>
        <v>6.1377438945600209E-2</v>
      </c>
      <c r="AO30" s="3">
        <f t="shared" si="6"/>
        <v>0.20390231296033079</v>
      </c>
      <c r="AP30" s="3">
        <f t="shared" si="7"/>
        <v>0.15861222380152473</v>
      </c>
      <c r="AQ30" s="3">
        <f t="shared" si="8"/>
        <v>7.3523711073782139E-2</v>
      </c>
      <c r="AR30" s="3">
        <f t="shared" si="9"/>
        <v>4.580695180255847E-2</v>
      </c>
      <c r="AS30" s="3">
        <f t="shared" si="10"/>
        <v>0.10686135159581341</v>
      </c>
      <c r="AT30" s="3">
        <f t="shared" si="11"/>
        <v>0.13858379635611837</v>
      </c>
    </row>
    <row r="31" spans="1:46" x14ac:dyDescent="0.25">
      <c r="A31" s="2">
        <v>23491.95</v>
      </c>
      <c r="B31" s="1">
        <v>3120</v>
      </c>
      <c r="C31" s="11">
        <f t="shared" si="1"/>
        <v>569.78723404255322</v>
      </c>
      <c r="D31" s="11">
        <f t="shared" si="2"/>
        <v>1595.886524822695</v>
      </c>
      <c r="E31" s="2">
        <v>0</v>
      </c>
      <c r="F31" s="2">
        <v>431.28</v>
      </c>
      <c r="G31" s="2">
        <v>1355.77</v>
      </c>
      <c r="H31" s="2">
        <v>772.25</v>
      </c>
      <c r="I31" s="2">
        <v>0</v>
      </c>
      <c r="J31" s="2">
        <v>774.35</v>
      </c>
      <c r="K31" s="2">
        <v>0</v>
      </c>
      <c r="L31" s="2">
        <v>0</v>
      </c>
      <c r="M31" s="2">
        <v>4253.74</v>
      </c>
      <c r="N31" s="2">
        <v>2126.85</v>
      </c>
      <c r="O31" s="2">
        <v>2703.44</v>
      </c>
      <c r="P31" s="2">
        <v>2729.45</v>
      </c>
      <c r="Q31" s="1">
        <v>3</v>
      </c>
      <c r="R31" s="1">
        <v>3120</v>
      </c>
      <c r="S31" s="1">
        <v>11251</v>
      </c>
      <c r="T31" s="1">
        <v>11096</v>
      </c>
      <c r="U31" s="1">
        <v>155</v>
      </c>
      <c r="V31" s="1">
        <v>4154</v>
      </c>
      <c r="W31" s="1">
        <v>42716</v>
      </c>
      <c r="X31" s="1">
        <v>215</v>
      </c>
      <c r="Y31" s="1">
        <v>250</v>
      </c>
      <c r="Z31" s="1">
        <v>106</v>
      </c>
      <c r="AA31" s="1">
        <v>78</v>
      </c>
      <c r="AB31" s="1">
        <v>439</v>
      </c>
      <c r="AC31" s="1">
        <v>255</v>
      </c>
      <c r="AD31" s="1">
        <v>2005</v>
      </c>
      <c r="AE31" s="1">
        <v>669</v>
      </c>
      <c r="AF31" s="1">
        <f t="shared" si="3"/>
        <v>4017</v>
      </c>
      <c r="AG31" s="1">
        <v>2336</v>
      </c>
      <c r="AH31" s="1">
        <v>1916</v>
      </c>
      <c r="AI31" s="1">
        <v>240</v>
      </c>
      <c r="AJ31" s="1">
        <v>0</v>
      </c>
      <c r="AK31" s="1">
        <v>4512</v>
      </c>
      <c r="AL31" s="1">
        <v>30</v>
      </c>
      <c r="AM31" s="3">
        <f t="shared" si="4"/>
        <v>5.352252925068459E-2</v>
      </c>
      <c r="AN31" s="3">
        <f t="shared" si="5"/>
        <v>6.2235499128703013E-2</v>
      </c>
      <c r="AO31" s="3">
        <f t="shared" si="6"/>
        <v>2.6387851630570076E-2</v>
      </c>
      <c r="AP31" s="3">
        <f t="shared" si="7"/>
        <v>1.9417475728155338E-2</v>
      </c>
      <c r="AQ31" s="3">
        <f t="shared" si="8"/>
        <v>0.10928553647000248</v>
      </c>
      <c r="AR31" s="3">
        <f t="shared" si="9"/>
        <v>6.3480209111277067E-2</v>
      </c>
      <c r="AS31" s="3">
        <f t="shared" si="10"/>
        <v>0.49912870301219814</v>
      </c>
      <c r="AT31" s="3">
        <f t="shared" si="11"/>
        <v>0.16654219566840925</v>
      </c>
    </row>
    <row r="32" spans="1:46" x14ac:dyDescent="0.25">
      <c r="A32" s="2">
        <v>36588.019999999997</v>
      </c>
      <c r="B32" s="1">
        <v>3150</v>
      </c>
      <c r="C32" s="11">
        <f t="shared" si="1"/>
        <v>1872.3032444587216</v>
      </c>
      <c r="D32" s="11">
        <f t="shared" si="2"/>
        <v>3494.4041117892707</v>
      </c>
      <c r="E32" s="2">
        <v>1204.4000000000001</v>
      </c>
      <c r="F32" s="2">
        <v>431.28</v>
      </c>
      <c r="G32" s="2">
        <v>469.1</v>
      </c>
      <c r="H32" s="2">
        <v>800.16</v>
      </c>
      <c r="I32" s="2">
        <v>523.72</v>
      </c>
      <c r="J32" s="2">
        <v>1215.18</v>
      </c>
      <c r="K32" s="2">
        <v>2086.84</v>
      </c>
      <c r="L32" s="2">
        <v>386.55</v>
      </c>
      <c r="M32" s="2">
        <v>3313.81</v>
      </c>
      <c r="N32" s="2">
        <v>6826.33</v>
      </c>
      <c r="O32" s="2">
        <v>5489.11</v>
      </c>
      <c r="P32" s="2">
        <v>3858.33</v>
      </c>
      <c r="Q32" s="1">
        <v>3</v>
      </c>
      <c r="R32" s="1">
        <v>3150</v>
      </c>
      <c r="S32" s="1">
        <v>16997</v>
      </c>
      <c r="T32" s="1">
        <v>16450</v>
      </c>
      <c r="U32" s="1">
        <v>547</v>
      </c>
      <c r="V32" s="1">
        <v>6721</v>
      </c>
      <c r="W32" s="1">
        <v>52630</v>
      </c>
      <c r="X32" s="1">
        <v>246</v>
      </c>
      <c r="Y32" s="1">
        <v>301</v>
      </c>
      <c r="Z32" s="1">
        <v>400</v>
      </c>
      <c r="AA32" s="1">
        <v>1301</v>
      </c>
      <c r="AB32" s="1">
        <v>3619</v>
      </c>
      <c r="AC32" s="1">
        <v>1631</v>
      </c>
      <c r="AD32" s="1">
        <v>920</v>
      </c>
      <c r="AE32" s="1">
        <v>689</v>
      </c>
      <c r="AF32" s="1">
        <f t="shared" si="3"/>
        <v>9107</v>
      </c>
      <c r="AG32" s="1">
        <v>2951</v>
      </c>
      <c r="AH32" s="1">
        <v>891</v>
      </c>
      <c r="AI32" s="1">
        <v>1676</v>
      </c>
      <c r="AJ32" s="1">
        <v>0</v>
      </c>
      <c r="AK32" s="1">
        <v>3113</v>
      </c>
      <c r="AL32" s="1">
        <v>31</v>
      </c>
      <c r="AM32" s="3">
        <f t="shared" si="4"/>
        <v>2.7012188426485121E-2</v>
      </c>
      <c r="AN32" s="3">
        <f t="shared" si="5"/>
        <v>3.3051498847040735E-2</v>
      </c>
      <c r="AO32" s="3">
        <f t="shared" si="6"/>
        <v>4.3922257604040844E-2</v>
      </c>
      <c r="AP32" s="3">
        <f t="shared" si="7"/>
        <v>0.14285714285714285</v>
      </c>
      <c r="AQ32" s="3">
        <f t="shared" si="8"/>
        <v>0.39738662567255956</v>
      </c>
      <c r="AR32" s="3">
        <f t="shared" si="9"/>
        <v>0.17909300538047657</v>
      </c>
      <c r="AS32" s="3">
        <f t="shared" si="10"/>
        <v>0.10102119248929395</v>
      </c>
      <c r="AT32" s="3">
        <f t="shared" si="11"/>
        <v>7.5656088722960355E-2</v>
      </c>
    </row>
    <row r="33" spans="1:46" x14ac:dyDescent="0.25">
      <c r="A33" s="2">
        <v>149436.10999999999</v>
      </c>
      <c r="B33" s="1">
        <v>3180</v>
      </c>
      <c r="C33" s="11">
        <f t="shared" si="1"/>
        <v>520.84393622161383</v>
      </c>
      <c r="D33" s="11">
        <f t="shared" si="2"/>
        <v>1516.113169055672</v>
      </c>
      <c r="E33" s="2">
        <v>0</v>
      </c>
      <c r="F33" s="2">
        <v>3319.52</v>
      </c>
      <c r="G33" s="2">
        <v>3638.97</v>
      </c>
      <c r="H33" s="2">
        <v>9375.6200000000008</v>
      </c>
      <c r="I33" s="2">
        <v>6667.34</v>
      </c>
      <c r="J33" s="2">
        <v>6760.44</v>
      </c>
      <c r="K33" s="2">
        <v>8221.56</v>
      </c>
      <c r="L33" s="2">
        <v>10332.98</v>
      </c>
      <c r="M33" s="2">
        <v>1642.45</v>
      </c>
      <c r="N33" s="2">
        <v>5262.45</v>
      </c>
      <c r="O33" s="2">
        <v>9422.33</v>
      </c>
      <c r="P33" s="2">
        <v>43172.639999999999</v>
      </c>
      <c r="Q33" s="1">
        <v>3</v>
      </c>
      <c r="R33" s="1">
        <v>3180</v>
      </c>
      <c r="S33" s="1">
        <v>44126</v>
      </c>
      <c r="T33" s="1">
        <v>44125</v>
      </c>
      <c r="U33" s="1">
        <v>1</v>
      </c>
      <c r="V33" s="1">
        <v>16435</v>
      </c>
      <c r="W33" s="1">
        <v>53103</v>
      </c>
      <c r="X33" s="1">
        <v>4225</v>
      </c>
      <c r="Y33" s="1">
        <v>1435</v>
      </c>
      <c r="Z33" s="1">
        <v>1733</v>
      </c>
      <c r="AA33" s="1">
        <v>1623</v>
      </c>
      <c r="AB33" s="1">
        <v>612</v>
      </c>
      <c r="AC33" s="1">
        <v>848</v>
      </c>
      <c r="AD33" s="1">
        <v>3037</v>
      </c>
      <c r="AE33" s="1">
        <v>1646</v>
      </c>
      <c r="AF33" s="1">
        <f t="shared" si="3"/>
        <v>15159</v>
      </c>
      <c r="AG33" s="1">
        <v>8006</v>
      </c>
      <c r="AH33" s="1">
        <v>1571</v>
      </c>
      <c r="AI33" s="1">
        <v>0</v>
      </c>
      <c r="AJ33" s="1">
        <v>0</v>
      </c>
      <c r="AK33" s="1">
        <v>18627</v>
      </c>
      <c r="AL33" s="1">
        <v>32</v>
      </c>
      <c r="AM33" s="3">
        <f t="shared" si="4"/>
        <v>0.2787123161158388</v>
      </c>
      <c r="AN33" s="3">
        <f t="shared" si="5"/>
        <v>9.4663236361237552E-2</v>
      </c>
      <c r="AO33" s="3">
        <f t="shared" si="6"/>
        <v>0.11432152516656771</v>
      </c>
      <c r="AP33" s="3">
        <f t="shared" si="7"/>
        <v>0.10706510983574115</v>
      </c>
      <c r="AQ33" s="3">
        <f t="shared" si="8"/>
        <v>4.0372056204235104E-2</v>
      </c>
      <c r="AR33" s="3">
        <f t="shared" si="9"/>
        <v>5.5940365459463022E-2</v>
      </c>
      <c r="AS33" s="3">
        <f t="shared" si="10"/>
        <v>0.2003430305429118</v>
      </c>
      <c r="AT33" s="3">
        <f t="shared" si="11"/>
        <v>0.10858236031400488</v>
      </c>
    </row>
    <row r="34" spans="1:46" x14ac:dyDescent="0.25">
      <c r="A34" s="2">
        <v>44058.55</v>
      </c>
      <c r="B34" s="1">
        <v>3210</v>
      </c>
      <c r="C34" s="11">
        <f t="shared" si="1"/>
        <v>340.35173476435898</v>
      </c>
      <c r="D34" s="11">
        <f t="shared" si="2"/>
        <v>866.60645024175119</v>
      </c>
      <c r="E34" s="2">
        <v>867.04</v>
      </c>
      <c r="F34" s="2">
        <v>2888.24</v>
      </c>
      <c r="G34" s="2">
        <v>1231.6400000000001</v>
      </c>
      <c r="H34" s="2">
        <v>2662.28</v>
      </c>
      <c r="I34" s="2">
        <v>1133.82</v>
      </c>
      <c r="J34" s="2">
        <v>0</v>
      </c>
      <c r="K34" s="2">
        <v>994.8</v>
      </c>
      <c r="L34" s="2">
        <v>1564.51</v>
      </c>
      <c r="M34" s="2">
        <v>0</v>
      </c>
      <c r="N34" s="2">
        <v>3799.65</v>
      </c>
      <c r="O34" s="2">
        <v>3562.66</v>
      </c>
      <c r="P34" s="2">
        <v>10550.19</v>
      </c>
      <c r="Q34" s="1">
        <v>3</v>
      </c>
      <c r="R34" s="1">
        <v>3210</v>
      </c>
      <c r="S34" s="1">
        <v>25485</v>
      </c>
      <c r="T34" s="1">
        <v>25479</v>
      </c>
      <c r="U34" s="1">
        <v>6</v>
      </c>
      <c r="V34" s="1">
        <v>9385</v>
      </c>
      <c r="W34" s="1">
        <v>63587</v>
      </c>
      <c r="X34" s="1">
        <v>2792</v>
      </c>
      <c r="Y34" s="1">
        <v>1014</v>
      </c>
      <c r="Z34" s="1">
        <v>1083</v>
      </c>
      <c r="AA34" s="1">
        <v>951</v>
      </c>
      <c r="AB34" s="1">
        <v>622</v>
      </c>
      <c r="AC34" s="1">
        <v>565</v>
      </c>
      <c r="AD34" s="1">
        <v>2128</v>
      </c>
      <c r="AE34" s="1">
        <v>854</v>
      </c>
      <c r="AF34" s="1">
        <f t="shared" si="3"/>
        <v>10009</v>
      </c>
      <c r="AG34" s="1">
        <v>4283</v>
      </c>
      <c r="AH34" s="1">
        <v>1521</v>
      </c>
      <c r="AI34" s="1">
        <v>0</v>
      </c>
      <c r="AJ34" s="1">
        <v>0</v>
      </c>
      <c r="AK34" s="1">
        <v>18821</v>
      </c>
      <c r="AL34" s="1">
        <v>33</v>
      </c>
      <c r="AM34" s="3">
        <f t="shared" si="4"/>
        <v>0.27894894594864622</v>
      </c>
      <c r="AN34" s="3">
        <f t="shared" si="5"/>
        <v>0.10130882206014587</v>
      </c>
      <c r="AO34" s="3">
        <f t="shared" si="6"/>
        <v>0.10820261764412029</v>
      </c>
      <c r="AP34" s="3">
        <f t="shared" si="7"/>
        <v>9.5014486961734437E-2</v>
      </c>
      <c r="AQ34" s="3">
        <f t="shared" si="8"/>
        <v>6.2144070336696972E-2</v>
      </c>
      <c r="AR34" s="3">
        <f t="shared" si="9"/>
        <v>5.6449195723848537E-2</v>
      </c>
      <c r="AS34" s="3">
        <f t="shared" si="10"/>
        <v>0.21260865221300829</v>
      </c>
      <c r="AT34" s="3">
        <f t="shared" si="11"/>
        <v>8.5323209111799386E-2</v>
      </c>
    </row>
    <row r="35" spans="1:46" x14ac:dyDescent="0.25">
      <c r="A35" s="2">
        <v>81317.95</v>
      </c>
      <c r="B35" s="1">
        <v>3240</v>
      </c>
      <c r="C35" s="11">
        <f t="shared" si="1"/>
        <v>52.844962240087128</v>
      </c>
      <c r="D35" s="11">
        <f t="shared" si="2"/>
        <v>204.37757046845221</v>
      </c>
      <c r="E35" s="2">
        <v>602.20000000000005</v>
      </c>
      <c r="F35" s="2">
        <v>1811.91</v>
      </c>
      <c r="G35" s="2">
        <v>1980.47</v>
      </c>
      <c r="H35" s="2">
        <v>3230.6</v>
      </c>
      <c r="I35" s="2">
        <v>2337.48</v>
      </c>
      <c r="J35" s="2">
        <v>2309.2800000000002</v>
      </c>
      <c r="K35" s="2">
        <v>2788.15</v>
      </c>
      <c r="L35" s="2">
        <v>6322.67</v>
      </c>
      <c r="M35" s="2">
        <v>6169.26</v>
      </c>
      <c r="N35" s="2">
        <v>6981.34</v>
      </c>
      <c r="O35" s="2">
        <v>7594.9</v>
      </c>
      <c r="P35" s="2">
        <v>14782.99</v>
      </c>
      <c r="Q35" s="1">
        <v>3</v>
      </c>
      <c r="R35" s="1">
        <v>3240</v>
      </c>
      <c r="S35" s="1">
        <v>44569</v>
      </c>
      <c r="T35" s="1">
        <v>44227</v>
      </c>
      <c r="U35" s="1">
        <v>342</v>
      </c>
      <c r="V35" s="1">
        <v>16803</v>
      </c>
      <c r="W35" s="1">
        <v>48650</v>
      </c>
      <c r="X35" s="1">
        <v>1500</v>
      </c>
      <c r="Y35" s="1">
        <v>997</v>
      </c>
      <c r="Z35" s="1">
        <v>1196</v>
      </c>
      <c r="AA35" s="1">
        <v>1226</v>
      </c>
      <c r="AB35" s="1">
        <v>920</v>
      </c>
      <c r="AC35" s="1">
        <v>811</v>
      </c>
      <c r="AD35" s="1">
        <v>3178</v>
      </c>
      <c r="AE35" s="1">
        <v>1696</v>
      </c>
      <c r="AF35" s="1">
        <f t="shared" si="3"/>
        <v>11524</v>
      </c>
      <c r="AG35" s="1">
        <v>3776</v>
      </c>
      <c r="AH35" s="1">
        <v>2053</v>
      </c>
      <c r="AI35" s="1">
        <v>0</v>
      </c>
      <c r="AJ35" s="1">
        <v>0</v>
      </c>
      <c r="AK35" s="1">
        <v>139566</v>
      </c>
      <c r="AL35" s="1">
        <v>34</v>
      </c>
      <c r="AM35" s="3">
        <f t="shared" si="4"/>
        <v>0.13016313779937522</v>
      </c>
      <c r="AN35" s="3">
        <f t="shared" si="5"/>
        <v>8.6515098923984721E-2</v>
      </c>
      <c r="AO35" s="3">
        <f t="shared" si="6"/>
        <v>0.10378340853870184</v>
      </c>
      <c r="AP35" s="3">
        <f t="shared" si="7"/>
        <v>0.10638667129468934</v>
      </c>
      <c r="AQ35" s="3">
        <f t="shared" si="8"/>
        <v>7.9833391183616806E-2</v>
      </c>
      <c r="AR35" s="3">
        <f t="shared" si="9"/>
        <v>7.0374869836862197E-2</v>
      </c>
      <c r="AS35" s="3">
        <f t="shared" si="10"/>
        <v>0.27577230128427627</v>
      </c>
      <c r="AT35" s="3">
        <f t="shared" si="11"/>
        <v>0.14717112113849357</v>
      </c>
    </row>
    <row r="36" spans="1:46" x14ac:dyDescent="0.25">
      <c r="A36" s="2">
        <v>69489.789999999994</v>
      </c>
      <c r="B36" s="1">
        <v>3270</v>
      </c>
      <c r="C36" s="11">
        <f t="shared" si="1"/>
        <v>114.69758536325922</v>
      </c>
      <c r="D36" s="11">
        <f t="shared" si="2"/>
        <v>358.32102967769384</v>
      </c>
      <c r="E36" s="2">
        <v>867.04</v>
      </c>
      <c r="F36" s="2">
        <v>3215.2</v>
      </c>
      <c r="G36" s="2">
        <v>1328.35</v>
      </c>
      <c r="H36" s="2">
        <v>5136.3999999999996</v>
      </c>
      <c r="I36" s="2">
        <v>4907.5</v>
      </c>
      <c r="J36" s="2">
        <v>215.64</v>
      </c>
      <c r="K36" s="2">
        <v>1407.3</v>
      </c>
      <c r="L36" s="2">
        <v>6633.5</v>
      </c>
      <c r="M36" s="2">
        <v>4684.28</v>
      </c>
      <c r="N36" s="2">
        <v>2667.35</v>
      </c>
      <c r="O36" s="2">
        <v>3887.17</v>
      </c>
      <c r="P36" s="2">
        <v>12829.98</v>
      </c>
      <c r="Q36" s="1">
        <v>3</v>
      </c>
      <c r="R36" s="1">
        <v>3270</v>
      </c>
      <c r="S36" s="1">
        <v>26317</v>
      </c>
      <c r="T36" s="1">
        <v>25898</v>
      </c>
      <c r="U36" s="1">
        <v>419</v>
      </c>
      <c r="V36" s="1">
        <v>9669</v>
      </c>
      <c r="W36" s="1">
        <v>49009</v>
      </c>
      <c r="X36" s="1">
        <v>2205</v>
      </c>
      <c r="Y36" s="1">
        <v>522</v>
      </c>
      <c r="Z36" s="1">
        <v>523</v>
      </c>
      <c r="AA36" s="1">
        <v>1165</v>
      </c>
      <c r="AB36" s="1">
        <v>1025</v>
      </c>
      <c r="AC36" s="1">
        <v>343</v>
      </c>
      <c r="AD36" s="1">
        <v>938</v>
      </c>
      <c r="AE36" s="1">
        <v>1703</v>
      </c>
      <c r="AF36" s="1">
        <f t="shared" si="3"/>
        <v>8424</v>
      </c>
      <c r="AG36" s="1">
        <v>6853</v>
      </c>
      <c r="AH36" s="1">
        <v>1625</v>
      </c>
      <c r="AI36" s="1">
        <v>200</v>
      </c>
      <c r="AJ36" s="1">
        <v>0</v>
      </c>
      <c r="AK36" s="1">
        <v>47005</v>
      </c>
      <c r="AL36" s="1">
        <v>35</v>
      </c>
      <c r="AM36" s="3">
        <f t="shared" si="4"/>
        <v>0.26175213675213677</v>
      </c>
      <c r="AN36" s="3">
        <f t="shared" si="5"/>
        <v>6.1965811965811968E-2</v>
      </c>
      <c r="AO36" s="3">
        <f t="shared" si="6"/>
        <v>6.2084520417853749E-2</v>
      </c>
      <c r="AP36" s="3">
        <f t="shared" si="7"/>
        <v>0.13829534662867995</v>
      </c>
      <c r="AQ36" s="3">
        <f t="shared" si="8"/>
        <v>0.12167616334283</v>
      </c>
      <c r="AR36" s="3">
        <f t="shared" si="9"/>
        <v>4.0716999050332381E-2</v>
      </c>
      <c r="AS36" s="3">
        <f t="shared" si="10"/>
        <v>0.11134852801519468</v>
      </c>
      <c r="AT36" s="3">
        <f t="shared" si="11"/>
        <v>0.2021604938271605</v>
      </c>
    </row>
    <row r="37" spans="1:46" x14ac:dyDescent="0.25">
      <c r="A37" s="2">
        <v>74488.210000000006</v>
      </c>
      <c r="B37" s="1">
        <v>4001</v>
      </c>
      <c r="C37" s="11">
        <f t="shared" si="1"/>
        <v>1920</v>
      </c>
      <c r="D37" s="11">
        <f t="shared" si="2"/>
        <v>2263.2766825288918</v>
      </c>
      <c r="E37" s="2">
        <v>0</v>
      </c>
      <c r="F37" s="2">
        <v>1961.09</v>
      </c>
      <c r="G37" s="2">
        <v>1285.58</v>
      </c>
      <c r="H37" s="2">
        <v>3015.89</v>
      </c>
      <c r="I37" s="2">
        <v>2076.2800000000002</v>
      </c>
      <c r="J37" s="2">
        <v>3036.25</v>
      </c>
      <c r="K37" s="2">
        <v>5735.39</v>
      </c>
      <c r="L37" s="2">
        <v>10204.56</v>
      </c>
      <c r="M37" s="2">
        <v>2727.45</v>
      </c>
      <c r="N37" s="2">
        <v>8262.4699999999993</v>
      </c>
      <c r="O37" s="2">
        <v>7648.84</v>
      </c>
      <c r="P37" s="2">
        <v>7535.55</v>
      </c>
      <c r="Q37" s="1">
        <v>4</v>
      </c>
      <c r="R37" s="1">
        <v>4001</v>
      </c>
      <c r="S37" s="1">
        <v>15606</v>
      </c>
      <c r="T37" s="1">
        <v>15163</v>
      </c>
      <c r="U37" s="1">
        <v>443</v>
      </c>
      <c r="V37" s="1">
        <v>6547</v>
      </c>
      <c r="W37" s="1">
        <v>36412</v>
      </c>
      <c r="X37" s="1">
        <v>1151</v>
      </c>
      <c r="Y37" s="1">
        <v>672</v>
      </c>
      <c r="Z37" s="1">
        <v>1480</v>
      </c>
      <c r="AA37" s="1">
        <v>1197</v>
      </c>
      <c r="AB37" s="1">
        <v>1789</v>
      </c>
      <c r="AC37" s="1">
        <v>2362</v>
      </c>
      <c r="AD37" s="1">
        <v>3783</v>
      </c>
      <c r="AE37" s="1">
        <v>805</v>
      </c>
      <c r="AF37" s="1">
        <f t="shared" si="3"/>
        <v>13239</v>
      </c>
      <c r="AG37" s="1">
        <v>3548</v>
      </c>
      <c r="AH37" s="1">
        <v>1056</v>
      </c>
      <c r="AI37" s="1">
        <v>0</v>
      </c>
      <c r="AJ37" s="1">
        <v>0</v>
      </c>
      <c r="AK37" s="1">
        <v>4413</v>
      </c>
      <c r="AL37" s="1">
        <v>36</v>
      </c>
      <c r="AM37" s="3">
        <f t="shared" si="4"/>
        <v>8.6940101216103932E-2</v>
      </c>
      <c r="AN37" s="3">
        <f t="shared" si="5"/>
        <v>5.0759120779515068E-2</v>
      </c>
      <c r="AO37" s="3">
        <f t="shared" si="6"/>
        <v>0.11179092076440819</v>
      </c>
      <c r="AP37" s="3">
        <f t="shared" si="7"/>
        <v>9.0414683888511219E-2</v>
      </c>
      <c r="AQ37" s="3">
        <f t="shared" si="8"/>
        <v>0.13513105219427449</v>
      </c>
      <c r="AR37" s="3">
        <f t="shared" si="9"/>
        <v>0.17841226678752173</v>
      </c>
      <c r="AS37" s="3">
        <f t="shared" si="10"/>
        <v>0.28574665760253798</v>
      </c>
      <c r="AT37" s="3">
        <f t="shared" si="11"/>
        <v>6.080519676712743E-2</v>
      </c>
    </row>
    <row r="38" spans="1:46" x14ac:dyDescent="0.25">
      <c r="A38" s="2">
        <v>23079.09</v>
      </c>
      <c r="B38" s="1">
        <v>4030</v>
      </c>
      <c r="C38" s="11">
        <f t="shared" si="1"/>
        <v>387.25594185818113</v>
      </c>
      <c r="D38" s="11">
        <f t="shared" si="2"/>
        <v>723.84993125122764</v>
      </c>
      <c r="E38" s="2">
        <v>558.46</v>
      </c>
      <c r="F38" s="2">
        <v>0</v>
      </c>
      <c r="G38" s="2">
        <v>949.78</v>
      </c>
      <c r="H38" s="2">
        <v>2480.02</v>
      </c>
      <c r="I38" s="2">
        <v>994.43</v>
      </c>
      <c r="J38" s="2">
        <v>551.86</v>
      </c>
      <c r="K38" s="2">
        <v>3081.6</v>
      </c>
      <c r="L38" s="2">
        <v>2238.0700000000002</v>
      </c>
      <c r="M38" s="2">
        <v>2376.16</v>
      </c>
      <c r="N38" s="2">
        <v>1003.57</v>
      </c>
      <c r="O38" s="2">
        <v>396.15</v>
      </c>
      <c r="P38" s="2">
        <v>2536.02</v>
      </c>
      <c r="Q38" s="1">
        <v>4</v>
      </c>
      <c r="R38" s="1">
        <v>4030</v>
      </c>
      <c r="S38" s="1">
        <v>11516</v>
      </c>
      <c r="T38" s="1">
        <v>11507</v>
      </c>
      <c r="U38" s="1">
        <v>9</v>
      </c>
      <c r="V38" s="1">
        <v>4857</v>
      </c>
      <c r="W38" s="1">
        <v>39449</v>
      </c>
      <c r="X38" s="1">
        <v>883</v>
      </c>
      <c r="Y38" s="1">
        <v>585</v>
      </c>
      <c r="Z38" s="1">
        <v>722</v>
      </c>
      <c r="AA38" s="1">
        <v>720</v>
      </c>
      <c r="AB38" s="1">
        <v>683</v>
      </c>
      <c r="AC38" s="1">
        <v>552</v>
      </c>
      <c r="AD38" s="1">
        <v>1428</v>
      </c>
      <c r="AE38" s="1">
        <v>588</v>
      </c>
      <c r="AF38" s="1">
        <f t="shared" si="3"/>
        <v>6161</v>
      </c>
      <c r="AG38" s="1">
        <v>1586</v>
      </c>
      <c r="AH38" s="1">
        <v>201</v>
      </c>
      <c r="AI38" s="1">
        <v>4011</v>
      </c>
      <c r="AJ38" s="1">
        <v>0</v>
      </c>
      <c r="AK38" s="1">
        <v>10182</v>
      </c>
      <c r="AL38" s="1">
        <v>37</v>
      </c>
      <c r="AM38" s="3">
        <f t="shared" si="4"/>
        <v>0.14332088946599578</v>
      </c>
      <c r="AN38" s="3">
        <f t="shared" si="5"/>
        <v>9.4952118162635935E-2</v>
      </c>
      <c r="AO38" s="3">
        <f t="shared" si="6"/>
        <v>0.11718876805713359</v>
      </c>
      <c r="AP38" s="3">
        <f t="shared" si="7"/>
        <v>0.11686414543093654</v>
      </c>
      <c r="AQ38" s="3">
        <f t="shared" si="8"/>
        <v>0.11085862684629119</v>
      </c>
      <c r="AR38" s="3">
        <f t="shared" si="9"/>
        <v>8.9595844830384672E-2</v>
      </c>
      <c r="AS38" s="3">
        <f t="shared" si="10"/>
        <v>0.23178055510469081</v>
      </c>
      <c r="AT38" s="3">
        <f t="shared" si="11"/>
        <v>9.5439052101931501E-2</v>
      </c>
    </row>
    <row r="39" spans="1:46" x14ac:dyDescent="0.25">
      <c r="A39" s="2">
        <v>21811.43</v>
      </c>
      <c r="B39" s="1">
        <v>4060</v>
      </c>
      <c r="C39" s="11">
        <f t="shared" si="1"/>
        <v>117.96</v>
      </c>
      <c r="D39" s="11">
        <f t="shared" si="2"/>
        <v>373.04</v>
      </c>
      <c r="E39" s="2">
        <v>408.03</v>
      </c>
      <c r="F39" s="2">
        <v>363.82</v>
      </c>
      <c r="G39" s="2">
        <v>0</v>
      </c>
      <c r="H39" s="2">
        <v>2180.92</v>
      </c>
      <c r="I39" s="2">
        <v>1173.6600000000001</v>
      </c>
      <c r="J39" s="2">
        <v>616.39</v>
      </c>
      <c r="K39" s="2">
        <v>0</v>
      </c>
      <c r="L39" s="2">
        <v>512.9</v>
      </c>
      <c r="M39" s="2">
        <v>136.01</v>
      </c>
      <c r="N39" s="2">
        <v>1452.65</v>
      </c>
      <c r="O39" s="2">
        <v>441.99</v>
      </c>
      <c r="P39" s="2">
        <v>4058.06</v>
      </c>
      <c r="Q39" s="1">
        <v>4</v>
      </c>
      <c r="R39" s="1">
        <v>4060</v>
      </c>
      <c r="S39" s="1">
        <v>9326</v>
      </c>
      <c r="T39" s="1">
        <v>9294</v>
      </c>
      <c r="U39" s="1">
        <v>32</v>
      </c>
      <c r="V39" s="1">
        <v>3670</v>
      </c>
      <c r="W39" s="1">
        <v>37061</v>
      </c>
      <c r="X39" s="1">
        <v>901</v>
      </c>
      <c r="Y39" s="1">
        <v>172</v>
      </c>
      <c r="Z39" s="1">
        <v>107</v>
      </c>
      <c r="AA39" s="1">
        <v>223</v>
      </c>
      <c r="AB39" s="1">
        <v>247</v>
      </c>
      <c r="AC39" s="1">
        <v>102</v>
      </c>
      <c r="AD39" s="1">
        <v>324</v>
      </c>
      <c r="AE39" s="1">
        <v>873</v>
      </c>
      <c r="AF39" s="1">
        <f t="shared" si="3"/>
        <v>2949</v>
      </c>
      <c r="AG39" s="1">
        <v>3239</v>
      </c>
      <c r="AH39" s="1">
        <v>2354</v>
      </c>
      <c r="AI39" s="1">
        <v>0</v>
      </c>
      <c r="AJ39" s="1">
        <v>0</v>
      </c>
      <c r="AK39" s="1">
        <v>16000</v>
      </c>
      <c r="AL39" s="1">
        <v>38</v>
      </c>
      <c r="AM39" s="3">
        <f t="shared" si="4"/>
        <v>0.30552729738894541</v>
      </c>
      <c r="AN39" s="3">
        <f t="shared" si="5"/>
        <v>5.8324855883350291E-2</v>
      </c>
      <c r="AO39" s="3">
        <f t="shared" si="6"/>
        <v>3.628348592743303E-2</v>
      </c>
      <c r="AP39" s="3">
        <f t="shared" si="7"/>
        <v>7.5618853848762296E-2</v>
      </c>
      <c r="AQ39" s="3">
        <f t="shared" si="8"/>
        <v>8.3757205832485582E-2</v>
      </c>
      <c r="AR39" s="3">
        <f t="shared" si="9"/>
        <v>3.4587995930824011E-2</v>
      </c>
      <c r="AS39" s="3">
        <f t="shared" si="10"/>
        <v>0.10986775178026449</v>
      </c>
      <c r="AT39" s="3">
        <f t="shared" si="11"/>
        <v>0.29603255340793488</v>
      </c>
    </row>
    <row r="40" spans="1:46" x14ac:dyDescent="0.25">
      <c r="A40" s="2">
        <v>25852.94</v>
      </c>
      <c r="B40" s="1">
        <v>4090</v>
      </c>
      <c r="C40" s="11">
        <f t="shared" si="1"/>
        <v>483.57855025599571</v>
      </c>
      <c r="D40" s="11">
        <f t="shared" si="2"/>
        <v>1157.0358393963891</v>
      </c>
      <c r="E40" s="2">
        <v>0</v>
      </c>
      <c r="F40" s="2">
        <v>568.82000000000005</v>
      </c>
      <c r="G40" s="2">
        <v>2429.64</v>
      </c>
      <c r="H40" s="2">
        <v>3699.12</v>
      </c>
      <c r="I40" s="2">
        <v>558.46</v>
      </c>
      <c r="J40" s="2">
        <v>325.86</v>
      </c>
      <c r="K40" s="2">
        <v>198.19</v>
      </c>
      <c r="L40" s="2">
        <v>1103.02</v>
      </c>
      <c r="M40" s="2">
        <v>892.12</v>
      </c>
      <c r="N40" s="2">
        <v>760.34</v>
      </c>
      <c r="O40" s="2">
        <v>1290.4000000000001</v>
      </c>
      <c r="P40" s="2">
        <v>7419.6</v>
      </c>
      <c r="Q40" s="1">
        <v>4</v>
      </c>
      <c r="R40" s="1">
        <v>4090</v>
      </c>
      <c r="S40" s="1">
        <v>13418</v>
      </c>
      <c r="T40" s="1">
        <v>13391</v>
      </c>
      <c r="U40" s="1">
        <v>27</v>
      </c>
      <c r="V40" s="1">
        <v>5289</v>
      </c>
      <c r="W40" s="1">
        <v>36980</v>
      </c>
      <c r="X40" s="1">
        <v>1464</v>
      </c>
      <c r="Y40" s="1">
        <v>452</v>
      </c>
      <c r="Z40" s="1">
        <v>355</v>
      </c>
      <c r="AA40" s="1">
        <v>754</v>
      </c>
      <c r="AB40" s="1">
        <v>607</v>
      </c>
      <c r="AC40" s="1">
        <v>514</v>
      </c>
      <c r="AD40" s="1">
        <v>971</v>
      </c>
      <c r="AE40" s="1">
        <v>491</v>
      </c>
      <c r="AF40" s="1">
        <f t="shared" si="3"/>
        <v>5608</v>
      </c>
      <c r="AG40" s="1">
        <v>1563</v>
      </c>
      <c r="AH40" s="1">
        <v>232</v>
      </c>
      <c r="AI40" s="1">
        <v>0</v>
      </c>
      <c r="AJ40" s="1">
        <v>0</v>
      </c>
      <c r="AK40" s="1">
        <v>7422</v>
      </c>
      <c r="AL40" s="1">
        <v>39</v>
      </c>
      <c r="AM40" s="3">
        <f t="shared" si="4"/>
        <v>0.26105563480741795</v>
      </c>
      <c r="AN40" s="3">
        <f t="shared" si="5"/>
        <v>8.0599144079885873E-2</v>
      </c>
      <c r="AO40" s="3">
        <f t="shared" si="6"/>
        <v>6.330242510699001E-2</v>
      </c>
      <c r="AP40" s="3">
        <f t="shared" si="7"/>
        <v>0.13445078459343796</v>
      </c>
      <c r="AQ40" s="3">
        <f t="shared" si="8"/>
        <v>0.10823823109843081</v>
      </c>
      <c r="AR40" s="3">
        <f t="shared" si="9"/>
        <v>9.1654778887303848E-2</v>
      </c>
      <c r="AS40" s="3">
        <f t="shared" si="10"/>
        <v>0.17314550641940085</v>
      </c>
      <c r="AT40" s="3">
        <f t="shared" si="11"/>
        <v>8.7553495007132665E-2</v>
      </c>
    </row>
    <row r="41" spans="1:46" x14ac:dyDescent="0.25">
      <c r="A41" s="2">
        <v>30310.11</v>
      </c>
      <c r="B41" s="1">
        <v>4120</v>
      </c>
      <c r="C41" s="11">
        <f t="shared" si="1"/>
        <v>308.05741626794259</v>
      </c>
      <c r="D41" s="11">
        <f t="shared" si="2"/>
        <v>974.35151515151517</v>
      </c>
      <c r="E41" s="2">
        <v>0</v>
      </c>
      <c r="F41" s="2">
        <v>0</v>
      </c>
      <c r="G41" s="2">
        <v>792.76</v>
      </c>
      <c r="H41" s="2">
        <v>3295.16</v>
      </c>
      <c r="I41" s="2">
        <v>0</v>
      </c>
      <c r="J41" s="2">
        <v>1103.72</v>
      </c>
      <c r="K41" s="2">
        <v>3088.7</v>
      </c>
      <c r="L41" s="2">
        <v>1767.7</v>
      </c>
      <c r="M41" s="2">
        <v>558.46</v>
      </c>
      <c r="N41" s="2">
        <v>1348.36</v>
      </c>
      <c r="O41" s="2">
        <v>3486.21</v>
      </c>
      <c r="P41" s="2">
        <v>4778.97</v>
      </c>
      <c r="Q41" s="1">
        <v>4</v>
      </c>
      <c r="R41" s="1">
        <v>4120</v>
      </c>
      <c r="S41" s="1">
        <v>23864</v>
      </c>
      <c r="T41" s="1">
        <v>23595</v>
      </c>
      <c r="U41" s="1">
        <v>269</v>
      </c>
      <c r="V41" s="1">
        <v>9112</v>
      </c>
      <c r="W41" s="1">
        <v>40542</v>
      </c>
      <c r="X41" s="1">
        <v>2319</v>
      </c>
      <c r="Y41" s="1">
        <v>765</v>
      </c>
      <c r="Z41" s="1">
        <v>620</v>
      </c>
      <c r="AA41" s="1">
        <v>652</v>
      </c>
      <c r="AB41" s="1">
        <v>839</v>
      </c>
      <c r="AC41" s="1">
        <v>773</v>
      </c>
      <c r="AD41" s="1">
        <v>546</v>
      </c>
      <c r="AE41" s="1">
        <v>1031</v>
      </c>
      <c r="AF41" s="1">
        <f t="shared" si="3"/>
        <v>7545</v>
      </c>
      <c r="AG41" s="1">
        <v>5141</v>
      </c>
      <c r="AH41" s="1">
        <v>1337</v>
      </c>
      <c r="AI41" s="1">
        <v>0</v>
      </c>
      <c r="AJ41" s="1">
        <v>0</v>
      </c>
      <c r="AK41" s="1">
        <v>15675</v>
      </c>
      <c r="AL41" s="1">
        <v>40</v>
      </c>
      <c r="AM41" s="3">
        <f t="shared" si="4"/>
        <v>0.30735586481113319</v>
      </c>
      <c r="AN41" s="3">
        <f t="shared" si="5"/>
        <v>0.10139165009940358</v>
      </c>
      <c r="AO41" s="3">
        <f t="shared" si="6"/>
        <v>8.2173624917163679E-2</v>
      </c>
      <c r="AP41" s="3">
        <f t="shared" si="7"/>
        <v>8.641484426772697E-2</v>
      </c>
      <c r="AQ41" s="3">
        <f t="shared" si="8"/>
        <v>0.11119946984758118</v>
      </c>
      <c r="AR41" s="3">
        <f t="shared" si="9"/>
        <v>0.1024519549370444</v>
      </c>
      <c r="AS41" s="3">
        <f t="shared" si="10"/>
        <v>7.236580516898608E-2</v>
      </c>
      <c r="AT41" s="3">
        <f t="shared" si="11"/>
        <v>0.13664678595096091</v>
      </c>
    </row>
    <row r="42" spans="1:46" x14ac:dyDescent="0.25">
      <c r="A42" s="2">
        <v>38337.31</v>
      </c>
      <c r="B42" s="1">
        <v>5006</v>
      </c>
      <c r="C42" s="11">
        <f t="shared" si="1"/>
        <v>280.54092982315757</v>
      </c>
      <c r="D42" s="11">
        <f t="shared" si="2"/>
        <v>848.38281187484995</v>
      </c>
      <c r="E42" s="2">
        <v>0</v>
      </c>
      <c r="F42" s="2">
        <v>429.32</v>
      </c>
      <c r="G42" s="2">
        <v>1243.6099999999999</v>
      </c>
      <c r="H42" s="2">
        <v>5344.03</v>
      </c>
      <c r="I42" s="2">
        <v>0</v>
      </c>
      <c r="J42" s="2">
        <v>936.81</v>
      </c>
      <c r="K42" s="2">
        <v>233.88</v>
      </c>
      <c r="L42" s="2">
        <v>1730.83</v>
      </c>
      <c r="M42" s="2">
        <v>222.08</v>
      </c>
      <c r="N42" s="2">
        <v>3401.61</v>
      </c>
      <c r="O42" s="2">
        <v>3589.71</v>
      </c>
      <c r="P42" s="2">
        <v>9346.43</v>
      </c>
      <c r="Q42" s="1">
        <v>5</v>
      </c>
      <c r="R42" s="1">
        <v>5006</v>
      </c>
      <c r="S42" s="1">
        <v>16566</v>
      </c>
      <c r="T42" s="1">
        <v>16566</v>
      </c>
      <c r="U42" s="1">
        <v>0</v>
      </c>
      <c r="V42" s="1">
        <v>6339</v>
      </c>
      <c r="W42" s="1">
        <v>56329</v>
      </c>
      <c r="X42" s="1">
        <v>1844</v>
      </c>
      <c r="Y42" s="1">
        <v>705</v>
      </c>
      <c r="Z42" s="1">
        <v>467</v>
      </c>
      <c r="AA42" s="1">
        <v>481</v>
      </c>
      <c r="AB42" s="1">
        <v>382</v>
      </c>
      <c r="AC42" s="1">
        <v>473</v>
      </c>
      <c r="AD42" s="1">
        <v>696</v>
      </c>
      <c r="AE42" s="1">
        <v>430</v>
      </c>
      <c r="AF42" s="1">
        <f t="shared" si="3"/>
        <v>5478</v>
      </c>
      <c r="AG42" s="1">
        <v>2103</v>
      </c>
      <c r="AH42" s="1">
        <v>0</v>
      </c>
      <c r="AI42" s="1">
        <v>971</v>
      </c>
      <c r="AJ42" s="1">
        <v>0</v>
      </c>
      <c r="AK42" s="1">
        <v>12497</v>
      </c>
      <c r="AL42" s="1">
        <v>41</v>
      </c>
      <c r="AM42" s="3">
        <f t="shared" si="4"/>
        <v>0.33661920408908363</v>
      </c>
      <c r="AN42" s="3">
        <f t="shared" si="5"/>
        <v>0.12869660460021906</v>
      </c>
      <c r="AO42" s="3">
        <f t="shared" si="6"/>
        <v>8.5250091274187659E-2</v>
      </c>
      <c r="AP42" s="3">
        <f t="shared" si="7"/>
        <v>8.7805768528660094E-2</v>
      </c>
      <c r="AQ42" s="3">
        <f t="shared" si="8"/>
        <v>6.9733479372033585E-2</v>
      </c>
      <c r="AR42" s="3">
        <f t="shared" si="9"/>
        <v>8.6345381526104423E-2</v>
      </c>
      <c r="AS42" s="3">
        <f t="shared" si="10"/>
        <v>0.12705366922234393</v>
      </c>
      <c r="AT42" s="3">
        <f t="shared" si="11"/>
        <v>7.8495801387367656E-2</v>
      </c>
    </row>
    <row r="43" spans="1:46" x14ac:dyDescent="0.25">
      <c r="A43" s="2">
        <v>93182.81</v>
      </c>
      <c r="B43" s="1">
        <v>5030</v>
      </c>
      <c r="C43" s="11">
        <f t="shared" si="1"/>
        <v>508.15358931552589</v>
      </c>
      <c r="D43" s="11">
        <f t="shared" si="2"/>
        <v>1432.5208681135225</v>
      </c>
      <c r="E43" s="2">
        <v>321.82</v>
      </c>
      <c r="F43" s="2">
        <v>715.36</v>
      </c>
      <c r="G43" s="2">
        <v>1431.87</v>
      </c>
      <c r="H43" s="2">
        <v>7285.27</v>
      </c>
      <c r="I43" s="2">
        <v>295.64</v>
      </c>
      <c r="J43" s="2">
        <v>2054.7199999999998</v>
      </c>
      <c r="K43" s="2">
        <v>6709.65</v>
      </c>
      <c r="L43" s="2">
        <v>8757.57</v>
      </c>
      <c r="M43" s="2">
        <v>591.28</v>
      </c>
      <c r="N43" s="2">
        <v>2214.2800000000002</v>
      </c>
      <c r="O43" s="2">
        <v>5461.09</v>
      </c>
      <c r="P43" s="2">
        <v>21102.5</v>
      </c>
      <c r="Q43" s="1">
        <v>5</v>
      </c>
      <c r="R43" s="1">
        <v>5030</v>
      </c>
      <c r="S43" s="1">
        <v>26815</v>
      </c>
      <c r="T43" s="1">
        <v>26436</v>
      </c>
      <c r="U43" s="1">
        <v>379</v>
      </c>
      <c r="V43" s="1">
        <v>10277</v>
      </c>
      <c r="W43" s="1">
        <v>55894</v>
      </c>
      <c r="X43" s="1">
        <v>495</v>
      </c>
      <c r="Y43" s="1">
        <v>1998</v>
      </c>
      <c r="Z43" s="1">
        <v>1563</v>
      </c>
      <c r="AA43" s="1">
        <v>974</v>
      </c>
      <c r="AB43" s="1">
        <v>1003</v>
      </c>
      <c r="AC43" s="1">
        <v>1011</v>
      </c>
      <c r="AD43" s="1">
        <v>1603</v>
      </c>
      <c r="AE43" s="1">
        <v>865</v>
      </c>
      <c r="AF43" s="1">
        <f t="shared" si="3"/>
        <v>9512</v>
      </c>
      <c r="AG43" s="1">
        <v>5380</v>
      </c>
      <c r="AH43" s="1">
        <v>2105</v>
      </c>
      <c r="AI43" s="1">
        <v>0</v>
      </c>
      <c r="AJ43" s="1">
        <v>0</v>
      </c>
      <c r="AK43" s="1">
        <v>11980</v>
      </c>
      <c r="AL43" s="1">
        <v>42</v>
      </c>
      <c r="AM43" s="3">
        <f t="shared" si="4"/>
        <v>5.2039529015979816E-2</v>
      </c>
      <c r="AN43" s="3">
        <f t="shared" si="5"/>
        <v>0.21005046257359125</v>
      </c>
      <c r="AO43" s="3">
        <f t="shared" si="6"/>
        <v>0.1643187552565181</v>
      </c>
      <c r="AP43" s="3">
        <f t="shared" si="7"/>
        <v>0.10239697224558453</v>
      </c>
      <c r="AQ43" s="3">
        <f t="shared" si="8"/>
        <v>0.10544575273338941</v>
      </c>
      <c r="AR43" s="3">
        <f t="shared" si="9"/>
        <v>0.10628679562657696</v>
      </c>
      <c r="AS43" s="3">
        <f t="shared" si="10"/>
        <v>0.16852396972245584</v>
      </c>
      <c r="AT43" s="3">
        <f t="shared" si="11"/>
        <v>9.0937762825904114E-2</v>
      </c>
    </row>
    <row r="44" spans="1:46" x14ac:dyDescent="0.25">
      <c r="A44" s="2">
        <v>96806.1</v>
      </c>
      <c r="B44" s="1">
        <v>5060</v>
      </c>
      <c r="C44" s="11">
        <f t="shared" si="1"/>
        <v>322.62392843831532</v>
      </c>
      <c r="D44" s="11">
        <f t="shared" si="2"/>
        <v>868.34140887066712</v>
      </c>
      <c r="E44" s="2">
        <v>591.28</v>
      </c>
      <c r="F44" s="2">
        <v>0</v>
      </c>
      <c r="G44" s="2">
        <v>1562.53</v>
      </c>
      <c r="H44" s="2">
        <v>5020.0200000000004</v>
      </c>
      <c r="I44" s="2">
        <v>591.28</v>
      </c>
      <c r="J44" s="2">
        <v>2100.27</v>
      </c>
      <c r="K44" s="2">
        <v>939.76</v>
      </c>
      <c r="L44" s="2">
        <v>8705.1299999999992</v>
      </c>
      <c r="M44" s="2">
        <v>2366.52</v>
      </c>
      <c r="N44" s="2">
        <v>4368.62</v>
      </c>
      <c r="O44" s="2">
        <v>9239.19</v>
      </c>
      <c r="P44" s="2">
        <v>22124.03</v>
      </c>
      <c r="Q44" s="1">
        <v>5</v>
      </c>
      <c r="R44" s="1">
        <v>5060</v>
      </c>
      <c r="S44" s="1">
        <v>29122</v>
      </c>
      <c r="T44" s="1">
        <v>29121</v>
      </c>
      <c r="U44" s="1">
        <v>1</v>
      </c>
      <c r="V44" s="1">
        <v>10572</v>
      </c>
      <c r="W44" s="1">
        <v>81709</v>
      </c>
      <c r="X44" s="1">
        <v>697</v>
      </c>
      <c r="Y44" s="1">
        <v>1485</v>
      </c>
      <c r="Z44" s="1">
        <v>1629</v>
      </c>
      <c r="AA44" s="1">
        <v>2137</v>
      </c>
      <c r="AB44" s="1">
        <v>962</v>
      </c>
      <c r="AC44" s="1">
        <v>1074</v>
      </c>
      <c r="AD44" s="1">
        <v>2120</v>
      </c>
      <c r="AE44" s="1">
        <v>716</v>
      </c>
      <c r="AF44" s="1">
        <f t="shared" si="3"/>
        <v>10820</v>
      </c>
      <c r="AG44" s="1">
        <v>2953</v>
      </c>
      <c r="AH44" s="1">
        <v>1883</v>
      </c>
      <c r="AI44" s="1">
        <v>0</v>
      </c>
      <c r="AJ44" s="1">
        <v>0</v>
      </c>
      <c r="AK44" s="1">
        <v>21464</v>
      </c>
      <c r="AL44" s="1">
        <v>43</v>
      </c>
      <c r="AM44" s="3">
        <f t="shared" si="4"/>
        <v>6.4417744916820702E-2</v>
      </c>
      <c r="AN44" s="3">
        <f t="shared" si="5"/>
        <v>0.13724584103512014</v>
      </c>
      <c r="AO44" s="3">
        <f t="shared" si="6"/>
        <v>0.15055452865064695</v>
      </c>
      <c r="AP44" s="3">
        <f t="shared" si="7"/>
        <v>0.19750462107208872</v>
      </c>
      <c r="AQ44" s="3">
        <f t="shared" si="8"/>
        <v>8.8909426987061002E-2</v>
      </c>
      <c r="AR44" s="3">
        <f t="shared" si="9"/>
        <v>9.9260628465804066E-2</v>
      </c>
      <c r="AS44" s="3">
        <f t="shared" si="10"/>
        <v>0.19593345656192238</v>
      </c>
      <c r="AT44" s="3">
        <f t="shared" si="11"/>
        <v>6.6173752310536044E-2</v>
      </c>
    </row>
    <row r="45" spans="1:46" x14ac:dyDescent="0.25">
      <c r="A45" s="2">
        <v>102115.67</v>
      </c>
      <c r="B45" s="1">
        <v>6001</v>
      </c>
      <c r="C45" s="11">
        <f t="shared" si="1"/>
        <v>491.05379131561892</v>
      </c>
      <c r="D45" s="11">
        <f t="shared" si="2"/>
        <v>932.74918988982506</v>
      </c>
      <c r="E45" s="2">
        <v>751.64</v>
      </c>
      <c r="F45" s="2">
        <v>1816.64</v>
      </c>
      <c r="G45" s="2">
        <v>2446.4</v>
      </c>
      <c r="H45" s="2">
        <v>7689.65</v>
      </c>
      <c r="I45" s="2">
        <v>4385.55</v>
      </c>
      <c r="J45" s="2">
        <v>6873.3</v>
      </c>
      <c r="K45" s="2">
        <v>7252.4</v>
      </c>
      <c r="L45" s="2">
        <v>3657.82</v>
      </c>
      <c r="M45" s="2">
        <v>3571.14</v>
      </c>
      <c r="N45" s="2">
        <v>8155.4</v>
      </c>
      <c r="O45" s="2">
        <v>5097.5</v>
      </c>
      <c r="P45" s="2">
        <v>16996.240000000002</v>
      </c>
      <c r="Q45" s="1">
        <v>6</v>
      </c>
      <c r="R45" s="1">
        <v>6001</v>
      </c>
      <c r="S45" s="1">
        <v>22488</v>
      </c>
      <c r="T45" s="1">
        <v>21818</v>
      </c>
      <c r="U45" s="1">
        <v>670</v>
      </c>
      <c r="V45" s="1">
        <v>8920</v>
      </c>
      <c r="W45" s="1">
        <v>41551</v>
      </c>
      <c r="X45" s="1">
        <v>3127</v>
      </c>
      <c r="Y45" s="1">
        <v>738</v>
      </c>
      <c r="Z45" s="1">
        <v>1228</v>
      </c>
      <c r="AA45" s="1">
        <v>1191</v>
      </c>
      <c r="AB45" s="1">
        <v>1240</v>
      </c>
      <c r="AC45" s="1">
        <v>1487</v>
      </c>
      <c r="AD45" s="1">
        <v>2195</v>
      </c>
      <c r="AE45" s="1">
        <v>633</v>
      </c>
      <c r="AF45" s="1">
        <f t="shared" si="3"/>
        <v>11839</v>
      </c>
      <c r="AG45" s="1">
        <v>1597</v>
      </c>
      <c r="AH45" s="1">
        <v>2158</v>
      </c>
      <c r="AI45" s="1">
        <v>0</v>
      </c>
      <c r="AJ45" s="1">
        <v>0</v>
      </c>
      <c r="AK45" s="1">
        <v>15430</v>
      </c>
      <c r="AL45" s="1">
        <v>44</v>
      </c>
      <c r="AM45" s="3">
        <f t="shared" si="4"/>
        <v>0.26412703775656726</v>
      </c>
      <c r="AN45" s="3">
        <f t="shared" si="5"/>
        <v>6.2336345975166824E-2</v>
      </c>
      <c r="AO45" s="3">
        <f t="shared" si="6"/>
        <v>0.10372497677168679</v>
      </c>
      <c r="AP45" s="3">
        <f t="shared" si="7"/>
        <v>0.10059971281358222</v>
      </c>
      <c r="AQ45" s="3">
        <f t="shared" si="8"/>
        <v>0.10473857589323422</v>
      </c>
      <c r="AR45" s="3">
        <f t="shared" si="9"/>
        <v>0.12560182447841878</v>
      </c>
      <c r="AS45" s="3">
        <f t="shared" si="10"/>
        <v>0.18540417264971704</v>
      </c>
      <c r="AT45" s="3">
        <f t="shared" si="11"/>
        <v>5.3467353661626825E-2</v>
      </c>
    </row>
    <row r="46" spans="1:46" x14ac:dyDescent="0.25">
      <c r="A46" s="2">
        <v>26692.84</v>
      </c>
      <c r="B46" s="1">
        <v>6030</v>
      </c>
      <c r="C46" s="11">
        <f t="shared" si="1"/>
        <v>63.157894736842103</v>
      </c>
      <c r="D46" s="11">
        <f t="shared" si="2"/>
        <v>302.30823696011328</v>
      </c>
      <c r="E46" s="2">
        <v>0</v>
      </c>
      <c r="F46" s="2">
        <v>188.4</v>
      </c>
      <c r="G46" s="2">
        <v>488</v>
      </c>
      <c r="H46" s="2">
        <v>1100.58</v>
      </c>
      <c r="I46" s="2">
        <v>643.04999999999995</v>
      </c>
      <c r="J46" s="2">
        <v>449.16</v>
      </c>
      <c r="K46" s="2">
        <v>2018.76</v>
      </c>
      <c r="L46" s="2">
        <v>1560.6</v>
      </c>
      <c r="M46" s="2">
        <v>2073.65</v>
      </c>
      <c r="N46" s="2">
        <v>0</v>
      </c>
      <c r="O46" s="2">
        <v>5365.26</v>
      </c>
      <c r="P46" s="2">
        <v>3250.52</v>
      </c>
      <c r="Q46" s="1">
        <v>6</v>
      </c>
      <c r="R46" s="1">
        <v>6030</v>
      </c>
      <c r="S46" s="1">
        <v>16011</v>
      </c>
      <c r="T46" s="1">
        <v>16006</v>
      </c>
      <c r="U46" s="1">
        <v>5</v>
      </c>
      <c r="V46" s="1">
        <v>6142</v>
      </c>
      <c r="W46" s="1">
        <v>44796</v>
      </c>
      <c r="X46" s="1">
        <v>1857</v>
      </c>
      <c r="Y46" s="1">
        <v>340</v>
      </c>
      <c r="Z46" s="1">
        <v>84</v>
      </c>
      <c r="AA46" s="1">
        <v>85</v>
      </c>
      <c r="AB46" s="1">
        <v>278</v>
      </c>
      <c r="AC46" s="1">
        <v>67</v>
      </c>
      <c r="AD46" s="1">
        <v>184</v>
      </c>
      <c r="AE46" s="1">
        <v>450</v>
      </c>
      <c r="AF46" s="1">
        <f t="shared" si="3"/>
        <v>3345</v>
      </c>
      <c r="AG46" s="1">
        <v>2970</v>
      </c>
      <c r="AH46" s="1">
        <v>965</v>
      </c>
      <c r="AI46" s="1">
        <v>0</v>
      </c>
      <c r="AJ46" s="1">
        <v>0</v>
      </c>
      <c r="AK46" s="1">
        <v>33896</v>
      </c>
      <c r="AL46" s="1">
        <v>45</v>
      </c>
      <c r="AM46" s="3">
        <f t="shared" si="4"/>
        <v>0.5551569506726457</v>
      </c>
      <c r="AN46" s="3">
        <f t="shared" si="5"/>
        <v>0.10164424514200299</v>
      </c>
      <c r="AO46" s="3">
        <f t="shared" si="6"/>
        <v>2.5112107623318385E-2</v>
      </c>
      <c r="AP46" s="3">
        <f t="shared" si="7"/>
        <v>2.5411061285500747E-2</v>
      </c>
      <c r="AQ46" s="3">
        <f t="shared" si="8"/>
        <v>8.3109118086696562E-2</v>
      </c>
      <c r="AR46" s="3">
        <f t="shared" si="9"/>
        <v>2.0029895366218235E-2</v>
      </c>
      <c r="AS46" s="3">
        <f t="shared" si="10"/>
        <v>5.5007473841554556E-2</v>
      </c>
      <c r="AT46" s="3">
        <f t="shared" si="11"/>
        <v>0.13452914798206278</v>
      </c>
    </row>
    <row r="47" spans="1:46" x14ac:dyDescent="0.25">
      <c r="A47" s="2">
        <v>72932.23</v>
      </c>
      <c r="B47" s="1">
        <v>6060</v>
      </c>
      <c r="C47" s="11">
        <f t="shared" si="1"/>
        <v>135.7554978169448</v>
      </c>
      <c r="D47" s="11">
        <f t="shared" si="2"/>
        <v>499.53017437655694</v>
      </c>
      <c r="E47" s="2">
        <v>322.94</v>
      </c>
      <c r="F47" s="2">
        <v>920.74</v>
      </c>
      <c r="G47" s="2">
        <v>1646.14</v>
      </c>
      <c r="H47" s="2">
        <v>3927.15</v>
      </c>
      <c r="I47" s="2">
        <v>3300.75</v>
      </c>
      <c r="J47" s="2">
        <v>3402.84</v>
      </c>
      <c r="K47" s="2">
        <v>2110.6</v>
      </c>
      <c r="L47" s="2">
        <v>6050.52</v>
      </c>
      <c r="M47" s="2">
        <v>1015.56</v>
      </c>
      <c r="N47" s="2">
        <v>1236.44</v>
      </c>
      <c r="O47" s="2">
        <v>4665.0600000000004</v>
      </c>
      <c r="P47" s="2">
        <v>14852.34</v>
      </c>
      <c r="Q47" s="1">
        <v>6</v>
      </c>
      <c r="R47" s="1">
        <v>6060</v>
      </c>
      <c r="S47" s="1">
        <v>29139</v>
      </c>
      <c r="T47" s="1">
        <v>29138</v>
      </c>
      <c r="U47" s="1">
        <v>1</v>
      </c>
      <c r="V47" s="1">
        <v>11039</v>
      </c>
      <c r="W47" s="1">
        <v>51165</v>
      </c>
      <c r="X47" s="1">
        <v>1920</v>
      </c>
      <c r="Y47" s="1">
        <v>1172</v>
      </c>
      <c r="Z47" s="1">
        <v>916</v>
      </c>
      <c r="AA47" s="1">
        <v>1079</v>
      </c>
      <c r="AB47" s="1">
        <v>369</v>
      </c>
      <c r="AC47" s="1">
        <v>626</v>
      </c>
      <c r="AD47" s="1">
        <v>967</v>
      </c>
      <c r="AE47" s="1">
        <v>870</v>
      </c>
      <c r="AF47" s="1">
        <f t="shared" si="3"/>
        <v>7919</v>
      </c>
      <c r="AG47" s="1">
        <v>5043</v>
      </c>
      <c r="AH47" s="1">
        <v>1878</v>
      </c>
      <c r="AI47" s="1">
        <v>0</v>
      </c>
      <c r="AJ47" s="1">
        <v>0</v>
      </c>
      <c r="AK47" s="1">
        <v>37333</v>
      </c>
      <c r="AL47" s="1">
        <v>46</v>
      </c>
      <c r="AM47" s="3">
        <f t="shared" si="4"/>
        <v>0.24245485541103676</v>
      </c>
      <c r="AN47" s="3">
        <f t="shared" si="5"/>
        <v>0.14799848465715368</v>
      </c>
      <c r="AO47" s="3">
        <f t="shared" si="6"/>
        <v>0.11567117060234879</v>
      </c>
      <c r="AP47" s="3">
        <f t="shared" si="7"/>
        <v>0.13625457759818158</v>
      </c>
      <c r="AQ47" s="3">
        <f t="shared" si="8"/>
        <v>4.6596792524308622E-2</v>
      </c>
      <c r="AR47" s="3">
        <f t="shared" si="9"/>
        <v>7.9050385149640107E-2</v>
      </c>
      <c r="AS47" s="3">
        <f t="shared" si="10"/>
        <v>0.12211137769920445</v>
      </c>
      <c r="AT47" s="3">
        <f t="shared" si="11"/>
        <v>0.10986235635812602</v>
      </c>
    </row>
    <row r="48" spans="1:46" x14ac:dyDescent="0.25">
      <c r="A48" s="2">
        <v>8665.85</v>
      </c>
      <c r="B48" s="1">
        <v>6090</v>
      </c>
      <c r="C48" s="11">
        <f t="shared" si="1"/>
        <v>112.70829306011986</v>
      </c>
      <c r="D48" s="11">
        <f t="shared" si="2"/>
        <v>657.38256330949162</v>
      </c>
      <c r="E48" s="2">
        <v>0</v>
      </c>
      <c r="F48" s="2">
        <v>188.4</v>
      </c>
      <c r="G48" s="2">
        <v>732</v>
      </c>
      <c r="H48" s="2">
        <v>315.42</v>
      </c>
      <c r="I48" s="2">
        <v>0</v>
      </c>
      <c r="J48" s="2">
        <v>0</v>
      </c>
      <c r="K48" s="2">
        <v>0</v>
      </c>
      <c r="L48" s="2">
        <v>1488.19</v>
      </c>
      <c r="M48" s="2">
        <v>1871.25</v>
      </c>
      <c r="N48" s="2">
        <v>0</v>
      </c>
      <c r="O48" s="2">
        <v>405.64</v>
      </c>
      <c r="P48" s="2">
        <v>2291.2399999999998</v>
      </c>
      <c r="Q48" s="1">
        <v>6</v>
      </c>
      <c r="R48" s="1">
        <v>6090</v>
      </c>
      <c r="S48" s="1">
        <v>10627</v>
      </c>
      <c r="T48" s="1">
        <v>10624</v>
      </c>
      <c r="U48" s="1">
        <v>3</v>
      </c>
      <c r="V48" s="1">
        <v>4242</v>
      </c>
      <c r="W48" s="1">
        <v>80238</v>
      </c>
      <c r="X48" s="1">
        <v>406</v>
      </c>
      <c r="Y48" s="1">
        <v>402</v>
      </c>
      <c r="Z48" s="1">
        <v>158</v>
      </c>
      <c r="AA48" s="1">
        <v>112</v>
      </c>
      <c r="AB48" s="1">
        <v>202</v>
      </c>
      <c r="AC48" s="1">
        <v>208</v>
      </c>
      <c r="AD48" s="1">
        <v>313</v>
      </c>
      <c r="AE48" s="1">
        <v>21</v>
      </c>
      <c r="AF48" s="1">
        <f t="shared" si="3"/>
        <v>1822</v>
      </c>
      <c r="AG48" s="1">
        <v>19</v>
      </c>
      <c r="AH48" s="1">
        <v>0</v>
      </c>
      <c r="AI48" s="1">
        <v>0</v>
      </c>
      <c r="AJ48" s="1">
        <v>0</v>
      </c>
      <c r="AK48" s="1">
        <v>10346</v>
      </c>
      <c r="AL48" s="1">
        <v>47</v>
      </c>
      <c r="AM48" s="3">
        <f t="shared" si="4"/>
        <v>0.22283205268935236</v>
      </c>
      <c r="AN48" s="3">
        <f t="shared" si="5"/>
        <v>0.22063666300768386</v>
      </c>
      <c r="AO48" s="3">
        <f t="shared" si="6"/>
        <v>8.6717892425905593E-2</v>
      </c>
      <c r="AP48" s="3">
        <f t="shared" si="7"/>
        <v>6.1470911086717893E-2</v>
      </c>
      <c r="AQ48" s="3">
        <f t="shared" si="8"/>
        <v>0.11086717892425905</v>
      </c>
      <c r="AR48" s="3">
        <f t="shared" si="9"/>
        <v>0.11416026344676181</v>
      </c>
      <c r="AS48" s="3">
        <f t="shared" si="10"/>
        <v>0.17178924259055983</v>
      </c>
      <c r="AT48" s="3">
        <f t="shared" si="11"/>
        <v>1.1525795828759604E-2</v>
      </c>
    </row>
    <row r="49" spans="1:46" x14ac:dyDescent="0.25">
      <c r="A49" s="2">
        <v>45532.33</v>
      </c>
      <c r="B49" s="1">
        <v>7001</v>
      </c>
      <c r="C49" s="11">
        <f t="shared" si="1"/>
        <v>222.43188792114807</v>
      </c>
      <c r="D49" s="11">
        <f t="shared" si="2"/>
        <v>391.36348138734775</v>
      </c>
      <c r="E49" s="2">
        <v>0</v>
      </c>
      <c r="F49" s="2">
        <v>108.29</v>
      </c>
      <c r="G49" s="2">
        <v>1170.51</v>
      </c>
      <c r="H49" s="2">
        <v>4047.23</v>
      </c>
      <c r="I49" s="2">
        <v>0</v>
      </c>
      <c r="J49" s="2">
        <v>536.66</v>
      </c>
      <c r="K49" s="2">
        <v>5094.3100000000004</v>
      </c>
      <c r="L49" s="2">
        <v>7166.86</v>
      </c>
      <c r="M49" s="2">
        <v>0</v>
      </c>
      <c r="N49" s="2">
        <v>1012.84</v>
      </c>
      <c r="O49" s="2">
        <v>894.69</v>
      </c>
      <c r="P49" s="2">
        <v>9951.6299999999992</v>
      </c>
      <c r="Q49" s="1">
        <v>7</v>
      </c>
      <c r="R49" s="1">
        <v>7001</v>
      </c>
      <c r="S49" s="1">
        <v>19729</v>
      </c>
      <c r="T49" s="1">
        <v>19729</v>
      </c>
      <c r="U49" s="1">
        <v>0</v>
      </c>
      <c r="V49" s="1">
        <v>8009</v>
      </c>
      <c r="W49" s="1">
        <v>58496</v>
      </c>
      <c r="X49" s="1">
        <v>2670</v>
      </c>
      <c r="Y49" s="1">
        <v>1836</v>
      </c>
      <c r="Z49" s="1">
        <v>996</v>
      </c>
      <c r="AA49" s="1">
        <v>1290</v>
      </c>
      <c r="AB49" s="1">
        <v>894</v>
      </c>
      <c r="AC49" s="1">
        <v>577</v>
      </c>
      <c r="AD49" s="1">
        <v>2104</v>
      </c>
      <c r="AE49" s="1">
        <v>846</v>
      </c>
      <c r="AF49" s="1">
        <f t="shared" si="3"/>
        <v>11213</v>
      </c>
      <c r="AG49" s="1">
        <v>1927</v>
      </c>
      <c r="AH49" s="1">
        <v>715</v>
      </c>
      <c r="AI49" s="1">
        <v>0</v>
      </c>
      <c r="AJ49" s="1">
        <v>0</v>
      </c>
      <c r="AK49" s="1">
        <v>32263</v>
      </c>
      <c r="AL49" s="1">
        <v>48</v>
      </c>
      <c r="AM49" s="3">
        <f t="shared" si="4"/>
        <v>0.23811647195219834</v>
      </c>
      <c r="AN49" s="3">
        <f t="shared" si="5"/>
        <v>0.16373851779184875</v>
      </c>
      <c r="AO49" s="3">
        <f t="shared" si="6"/>
        <v>8.8825470436100951E-2</v>
      </c>
      <c r="AP49" s="3">
        <f t="shared" si="7"/>
        <v>0.11504503701061268</v>
      </c>
      <c r="AQ49" s="3">
        <f t="shared" si="8"/>
        <v>7.9728886114331585E-2</v>
      </c>
      <c r="AR49" s="3">
        <f t="shared" si="9"/>
        <v>5.1458128957460089E-2</v>
      </c>
      <c r="AS49" s="3">
        <f t="shared" si="10"/>
        <v>0.18763934718630162</v>
      </c>
      <c r="AT49" s="3">
        <f t="shared" si="11"/>
        <v>7.5448140551145987E-2</v>
      </c>
    </row>
    <row r="50" spans="1:46" x14ac:dyDescent="0.25">
      <c r="A50" s="2">
        <v>56696.31</v>
      </c>
      <c r="B50" s="1">
        <v>8001</v>
      </c>
      <c r="C50" s="11">
        <f t="shared" si="1"/>
        <v>1064.5329716901169</v>
      </c>
      <c r="D50" s="11">
        <f t="shared" si="2"/>
        <v>1369.3982030852687</v>
      </c>
      <c r="E50" s="2">
        <v>0</v>
      </c>
      <c r="F50" s="2">
        <v>1006.81</v>
      </c>
      <c r="G50" s="2">
        <v>3975.41</v>
      </c>
      <c r="H50" s="2">
        <v>2449.31</v>
      </c>
      <c r="I50" s="2">
        <v>1101.54</v>
      </c>
      <c r="J50" s="2">
        <v>2121.37</v>
      </c>
      <c r="K50" s="2">
        <v>499.11</v>
      </c>
      <c r="L50" s="2">
        <v>775.02</v>
      </c>
      <c r="M50" s="2">
        <v>7513.94</v>
      </c>
      <c r="N50" s="2">
        <v>4240.5600000000004</v>
      </c>
      <c r="O50" s="2">
        <v>4919.67</v>
      </c>
      <c r="P50" s="2">
        <v>11373.13</v>
      </c>
      <c r="Q50" s="1">
        <v>8</v>
      </c>
      <c r="R50" s="1">
        <v>8001</v>
      </c>
      <c r="S50" s="1">
        <v>12622</v>
      </c>
      <c r="T50" s="1">
        <v>12440</v>
      </c>
      <c r="U50" s="1">
        <v>182</v>
      </c>
      <c r="V50" s="1">
        <v>5313</v>
      </c>
      <c r="W50" s="1">
        <v>39888</v>
      </c>
      <c r="X50" s="1">
        <v>823</v>
      </c>
      <c r="Y50" s="1">
        <v>688</v>
      </c>
      <c r="Z50" s="1">
        <v>1202</v>
      </c>
      <c r="AA50" s="1">
        <v>1189</v>
      </c>
      <c r="AB50" s="1">
        <v>1259</v>
      </c>
      <c r="AC50" s="1">
        <v>1293</v>
      </c>
      <c r="AD50" s="1">
        <v>2868</v>
      </c>
      <c r="AE50" s="1">
        <v>490</v>
      </c>
      <c r="AF50" s="1">
        <f t="shared" si="3"/>
        <v>9812</v>
      </c>
      <c r="AG50" s="1">
        <v>1553</v>
      </c>
      <c r="AH50" s="1">
        <v>757</v>
      </c>
      <c r="AI50" s="1">
        <v>0</v>
      </c>
      <c r="AJ50" s="1">
        <v>0</v>
      </c>
      <c r="AK50" s="1">
        <v>5899</v>
      </c>
      <c r="AL50" s="1">
        <v>49</v>
      </c>
      <c r="AM50" s="3">
        <f t="shared" si="4"/>
        <v>8.3876885446392171E-2</v>
      </c>
      <c r="AN50" s="3">
        <f t="shared" si="5"/>
        <v>7.0118222584590301E-2</v>
      </c>
      <c r="AO50" s="3">
        <f t="shared" si="6"/>
        <v>0.12250305748063596</v>
      </c>
      <c r="AP50" s="3">
        <f t="shared" si="7"/>
        <v>0.12117814920505504</v>
      </c>
      <c r="AQ50" s="3">
        <f t="shared" si="8"/>
        <v>0.12831227068895229</v>
      </c>
      <c r="AR50" s="3">
        <f t="shared" si="9"/>
        <v>0.13177741540970239</v>
      </c>
      <c r="AS50" s="3">
        <f t="shared" si="10"/>
        <v>0.29229514879739094</v>
      </c>
      <c r="AT50" s="3">
        <f t="shared" si="11"/>
        <v>4.9938850387280881E-2</v>
      </c>
    </row>
    <row r="51" spans="1:46" x14ac:dyDescent="0.25">
      <c r="A51" s="2">
        <v>30359.49</v>
      </c>
      <c r="B51" s="1">
        <v>8030</v>
      </c>
      <c r="C51" s="11">
        <f t="shared" si="1"/>
        <v>159.40208483577001</v>
      </c>
      <c r="D51" s="11">
        <f t="shared" si="2"/>
        <v>445.22651281715071</v>
      </c>
      <c r="E51" s="2">
        <v>0</v>
      </c>
      <c r="F51" s="2">
        <v>485.13</v>
      </c>
      <c r="G51" s="2">
        <v>1098.44</v>
      </c>
      <c r="H51" s="2">
        <v>620.45000000000005</v>
      </c>
      <c r="I51" s="2">
        <v>0</v>
      </c>
      <c r="J51" s="2">
        <v>1461</v>
      </c>
      <c r="K51" s="2">
        <v>1533.54</v>
      </c>
      <c r="L51" s="2">
        <v>2117.81</v>
      </c>
      <c r="M51" s="2">
        <v>839.05</v>
      </c>
      <c r="N51" s="2">
        <v>2331.2800000000002</v>
      </c>
      <c r="O51" s="2">
        <v>3742.75</v>
      </c>
      <c r="P51" s="2">
        <v>4290.26</v>
      </c>
      <c r="Q51" s="1">
        <v>8</v>
      </c>
      <c r="R51" s="1">
        <v>8030</v>
      </c>
      <c r="S51" s="1">
        <v>10611</v>
      </c>
      <c r="T51" s="1">
        <v>10324</v>
      </c>
      <c r="U51" s="1">
        <v>287</v>
      </c>
      <c r="V51" s="1">
        <v>4069</v>
      </c>
      <c r="W51" s="1">
        <v>55272</v>
      </c>
      <c r="X51" s="1">
        <v>634</v>
      </c>
      <c r="Y51" s="1">
        <v>301</v>
      </c>
      <c r="Z51" s="1">
        <v>695</v>
      </c>
      <c r="AA51" s="1">
        <v>417</v>
      </c>
      <c r="AB51" s="1">
        <v>712</v>
      </c>
      <c r="AC51" s="1">
        <v>87</v>
      </c>
      <c r="AD51" s="1">
        <v>387</v>
      </c>
      <c r="AE51" s="1">
        <v>566</v>
      </c>
      <c r="AF51" s="1">
        <f t="shared" si="3"/>
        <v>3799</v>
      </c>
      <c r="AG51" s="1">
        <v>1694</v>
      </c>
      <c r="AH51" s="1">
        <v>990</v>
      </c>
      <c r="AI51" s="1">
        <v>3183</v>
      </c>
      <c r="AJ51" s="1">
        <v>0</v>
      </c>
      <c r="AK51" s="1">
        <v>15253</v>
      </c>
      <c r="AL51" s="1">
        <v>50</v>
      </c>
      <c r="AM51" s="3">
        <f t="shared" si="4"/>
        <v>0.16688602263753619</v>
      </c>
      <c r="AN51" s="3">
        <f t="shared" si="5"/>
        <v>7.9231376678073173E-2</v>
      </c>
      <c r="AO51" s="3">
        <f t="shared" si="6"/>
        <v>0.18294287970518558</v>
      </c>
      <c r="AP51" s="3">
        <f t="shared" si="7"/>
        <v>0.10976572782311135</v>
      </c>
      <c r="AQ51" s="3">
        <f t="shared" si="8"/>
        <v>0.18741774151092394</v>
      </c>
      <c r="AR51" s="3">
        <f t="shared" si="9"/>
        <v>2.2900763358778626E-2</v>
      </c>
      <c r="AS51" s="3">
        <f t="shared" si="10"/>
        <v>0.10186891287180837</v>
      </c>
      <c r="AT51" s="3">
        <f t="shared" si="11"/>
        <v>0.14898657541458279</v>
      </c>
    </row>
    <row r="52" spans="1:46" x14ac:dyDescent="0.25">
      <c r="A52" s="2">
        <v>41649.980000000003</v>
      </c>
      <c r="B52" s="1">
        <v>8060</v>
      </c>
      <c r="C52" s="11">
        <f t="shared" si="1"/>
        <v>115.31200102190714</v>
      </c>
      <c r="D52" s="11">
        <f t="shared" si="2"/>
        <v>319.03940729386215</v>
      </c>
      <c r="E52" s="2">
        <v>138.66</v>
      </c>
      <c r="F52" s="2">
        <v>287.66000000000003</v>
      </c>
      <c r="G52" s="2">
        <v>756.68</v>
      </c>
      <c r="H52" s="2">
        <v>1517.98</v>
      </c>
      <c r="I52" s="2">
        <v>3351.64</v>
      </c>
      <c r="J52" s="2">
        <v>2048.2399999999998</v>
      </c>
      <c r="K52" s="2">
        <v>1808.42</v>
      </c>
      <c r="L52" s="2">
        <v>2801.31</v>
      </c>
      <c r="M52" s="2">
        <v>976.19</v>
      </c>
      <c r="N52" s="2">
        <v>2228.1799999999998</v>
      </c>
      <c r="O52" s="2">
        <v>1847.1</v>
      </c>
      <c r="P52" s="2">
        <v>14000.85</v>
      </c>
      <c r="Q52" s="1">
        <v>8</v>
      </c>
      <c r="R52" s="1">
        <v>8060</v>
      </c>
      <c r="S52" s="1">
        <v>7805</v>
      </c>
      <c r="T52" s="1">
        <v>7697</v>
      </c>
      <c r="U52" s="1">
        <v>108</v>
      </c>
      <c r="V52" s="1">
        <v>3083</v>
      </c>
      <c r="W52" s="1">
        <v>51470</v>
      </c>
      <c r="X52" s="1">
        <v>685</v>
      </c>
      <c r="Y52" s="1">
        <v>382</v>
      </c>
      <c r="Z52" s="1">
        <v>397</v>
      </c>
      <c r="AA52" s="1">
        <v>472</v>
      </c>
      <c r="AB52" s="1">
        <v>382</v>
      </c>
      <c r="AC52" s="1">
        <v>145</v>
      </c>
      <c r="AD52" s="1">
        <v>255</v>
      </c>
      <c r="AE52" s="1">
        <v>103</v>
      </c>
      <c r="AF52" s="1">
        <f t="shared" si="3"/>
        <v>2821</v>
      </c>
      <c r="AG52" s="1">
        <v>1104</v>
      </c>
      <c r="AH52" s="1">
        <v>0</v>
      </c>
      <c r="AI52" s="1">
        <v>0</v>
      </c>
      <c r="AJ52" s="1">
        <v>0</v>
      </c>
      <c r="AK52" s="1">
        <v>15657</v>
      </c>
      <c r="AL52" s="1">
        <v>51</v>
      </c>
      <c r="AM52" s="3">
        <f t="shared" si="4"/>
        <v>0.24282169443459767</v>
      </c>
      <c r="AN52" s="3">
        <f t="shared" si="5"/>
        <v>0.13541297412265155</v>
      </c>
      <c r="AO52" s="3">
        <f t="shared" si="6"/>
        <v>0.14073023750443106</v>
      </c>
      <c r="AP52" s="3">
        <f t="shared" si="7"/>
        <v>0.1673165544133286</v>
      </c>
      <c r="AQ52" s="3">
        <f t="shared" si="8"/>
        <v>0.13541297412265155</v>
      </c>
      <c r="AR52" s="3">
        <f t="shared" si="9"/>
        <v>5.1400212690535269E-2</v>
      </c>
      <c r="AS52" s="3">
        <f t="shared" si="10"/>
        <v>9.0393477490251686E-2</v>
      </c>
      <c r="AT52" s="3">
        <f t="shared" si="11"/>
        <v>3.6511875221552643E-2</v>
      </c>
    </row>
    <row r="53" spans="1:46" x14ac:dyDescent="0.25">
      <c r="A53" s="2">
        <v>23036.73</v>
      </c>
      <c r="B53" s="1">
        <v>8090</v>
      </c>
      <c r="C53" s="11">
        <f t="shared" si="1"/>
        <v>117.38512332491746</v>
      </c>
      <c r="D53" s="11">
        <f t="shared" si="2"/>
        <v>384.2485919596038</v>
      </c>
      <c r="E53" s="2">
        <v>277.32</v>
      </c>
      <c r="F53" s="2">
        <v>682.82</v>
      </c>
      <c r="G53" s="2">
        <v>1324.29</v>
      </c>
      <c r="H53" s="2">
        <v>2978.14</v>
      </c>
      <c r="I53" s="2">
        <v>551.6</v>
      </c>
      <c r="J53" s="2">
        <v>791.3</v>
      </c>
      <c r="K53" s="2">
        <v>356.04</v>
      </c>
      <c r="L53" s="2">
        <v>71.81</v>
      </c>
      <c r="M53" s="2">
        <v>1393.69</v>
      </c>
      <c r="N53" s="2">
        <v>2319.6799999999998</v>
      </c>
      <c r="O53" s="2">
        <v>2166.67</v>
      </c>
      <c r="P53" s="2">
        <v>2232.9299999999998</v>
      </c>
      <c r="Q53" s="1">
        <v>8</v>
      </c>
      <c r="R53" s="1">
        <v>8090</v>
      </c>
      <c r="S53" s="1">
        <v>15457</v>
      </c>
      <c r="T53" s="1">
        <v>15446</v>
      </c>
      <c r="U53" s="1">
        <v>11</v>
      </c>
      <c r="V53" s="1">
        <v>6035</v>
      </c>
      <c r="W53" s="1">
        <v>46234</v>
      </c>
      <c r="X53" s="1">
        <v>1888</v>
      </c>
      <c r="Y53" s="1">
        <v>542</v>
      </c>
      <c r="Z53" s="1">
        <v>276</v>
      </c>
      <c r="AA53" s="1">
        <v>378</v>
      </c>
      <c r="AB53" s="1">
        <v>413</v>
      </c>
      <c r="AC53" s="1">
        <v>210</v>
      </c>
      <c r="AD53" s="1">
        <v>534</v>
      </c>
      <c r="AE53" s="1">
        <v>481</v>
      </c>
      <c r="AF53" s="1">
        <f t="shared" si="3"/>
        <v>4722</v>
      </c>
      <c r="AG53" s="1">
        <v>1633</v>
      </c>
      <c r="AH53" s="1">
        <v>1387</v>
      </c>
      <c r="AI53" s="1">
        <v>0</v>
      </c>
      <c r="AJ53" s="1">
        <v>0</v>
      </c>
      <c r="AK53" s="1">
        <v>25745</v>
      </c>
      <c r="AL53" s="1">
        <v>52</v>
      </c>
      <c r="AM53" s="3">
        <f t="shared" si="4"/>
        <v>0.3998305802626006</v>
      </c>
      <c r="AN53" s="3">
        <f t="shared" si="5"/>
        <v>0.11478187208809826</v>
      </c>
      <c r="AO53" s="3">
        <f t="shared" si="6"/>
        <v>5.8449809402795427E-2</v>
      </c>
      <c r="AP53" s="3">
        <f t="shared" si="7"/>
        <v>8.0050825921219829E-2</v>
      </c>
      <c r="AQ53" s="3">
        <f t="shared" si="8"/>
        <v>8.7462939432443876E-2</v>
      </c>
      <c r="AR53" s="3">
        <f t="shared" si="9"/>
        <v>4.4472681067344345E-2</v>
      </c>
      <c r="AS53" s="3">
        <f t="shared" si="10"/>
        <v>0.11308767471410419</v>
      </c>
      <c r="AT53" s="3">
        <f t="shared" si="11"/>
        <v>0.10186361711139348</v>
      </c>
    </row>
    <row r="54" spans="1:46" x14ac:dyDescent="0.25">
      <c r="A54" s="2">
        <v>19306.650000000001</v>
      </c>
      <c r="B54" s="1">
        <v>8120</v>
      </c>
      <c r="C54" s="11">
        <f t="shared" si="1"/>
        <v>95.30088841705313</v>
      </c>
      <c r="D54" s="11">
        <f t="shared" si="2"/>
        <v>385.45901547745433</v>
      </c>
      <c r="E54" s="2">
        <v>69.33</v>
      </c>
      <c r="F54" s="2">
        <v>0</v>
      </c>
      <c r="G54" s="2">
        <v>756.68</v>
      </c>
      <c r="H54" s="2">
        <v>2983.86</v>
      </c>
      <c r="I54" s="2">
        <v>1103.2</v>
      </c>
      <c r="J54" s="2">
        <v>0</v>
      </c>
      <c r="K54" s="2">
        <v>212.62</v>
      </c>
      <c r="L54" s="2">
        <v>85.34</v>
      </c>
      <c r="M54" s="2">
        <v>69.33</v>
      </c>
      <c r="N54" s="2">
        <v>143.83000000000001</v>
      </c>
      <c r="O54" s="2">
        <v>356.04</v>
      </c>
      <c r="P54" s="2">
        <v>5573.7</v>
      </c>
      <c r="Q54" s="1">
        <v>8</v>
      </c>
      <c r="R54" s="1">
        <v>8120</v>
      </c>
      <c r="S54" s="1">
        <v>10779</v>
      </c>
      <c r="T54" s="1">
        <v>9812</v>
      </c>
      <c r="U54" s="1">
        <v>967</v>
      </c>
      <c r="V54" s="1">
        <v>3960</v>
      </c>
      <c r="W54" s="1">
        <v>45477</v>
      </c>
      <c r="X54" s="1">
        <v>699</v>
      </c>
      <c r="Y54" s="1">
        <v>153</v>
      </c>
      <c r="Z54" s="1">
        <v>172</v>
      </c>
      <c r="AA54" s="1">
        <v>192</v>
      </c>
      <c r="AB54" s="1">
        <v>507</v>
      </c>
      <c r="AC54" s="1">
        <v>100</v>
      </c>
      <c r="AD54" s="1">
        <v>536</v>
      </c>
      <c r="AE54" s="1">
        <v>306</v>
      </c>
      <c r="AF54" s="1">
        <f t="shared" si="3"/>
        <v>2665</v>
      </c>
      <c r="AG54" s="1">
        <v>1769</v>
      </c>
      <c r="AH54" s="1">
        <v>662</v>
      </c>
      <c r="AI54" s="1">
        <v>0</v>
      </c>
      <c r="AJ54" s="1">
        <v>0</v>
      </c>
      <c r="AK54" s="1">
        <v>17897</v>
      </c>
      <c r="AL54" s="1">
        <v>53</v>
      </c>
      <c r="AM54" s="3">
        <f t="shared" si="4"/>
        <v>0.26228893058161351</v>
      </c>
      <c r="AN54" s="3">
        <f t="shared" si="5"/>
        <v>5.7410881801125704E-2</v>
      </c>
      <c r="AO54" s="3">
        <f t="shared" si="6"/>
        <v>6.4540337711069415E-2</v>
      </c>
      <c r="AP54" s="3">
        <f t="shared" si="7"/>
        <v>7.2045028142589118E-2</v>
      </c>
      <c r="AQ54" s="3">
        <f t="shared" si="8"/>
        <v>0.19024390243902439</v>
      </c>
      <c r="AR54" s="3">
        <f t="shared" si="9"/>
        <v>3.7523452157598502E-2</v>
      </c>
      <c r="AS54" s="3">
        <f t="shared" si="10"/>
        <v>0.20112570356472795</v>
      </c>
      <c r="AT54" s="3">
        <f t="shared" si="11"/>
        <v>0.11482176360225141</v>
      </c>
    </row>
    <row r="55" spans="1:46" x14ac:dyDescent="0.25">
      <c r="A55" s="2">
        <v>13730.21</v>
      </c>
      <c r="B55" s="1">
        <v>8150</v>
      </c>
      <c r="C55" s="11">
        <f t="shared" si="1"/>
        <v>136.77847891066091</v>
      </c>
      <c r="D55" s="11">
        <f t="shared" si="2"/>
        <v>351.88309531717039</v>
      </c>
      <c r="E55" s="2">
        <v>0</v>
      </c>
      <c r="F55" s="2">
        <v>0</v>
      </c>
      <c r="G55" s="2">
        <v>237.36</v>
      </c>
      <c r="H55" s="2">
        <v>1868.08</v>
      </c>
      <c r="I55" s="2">
        <v>0</v>
      </c>
      <c r="J55" s="2">
        <v>0</v>
      </c>
      <c r="K55" s="2">
        <v>1340.17</v>
      </c>
      <c r="L55" s="2">
        <v>3606.27</v>
      </c>
      <c r="M55" s="2">
        <v>65.52</v>
      </c>
      <c r="N55" s="2">
        <v>0</v>
      </c>
      <c r="O55" s="2">
        <v>603.85</v>
      </c>
      <c r="P55" s="2">
        <v>1379.38</v>
      </c>
      <c r="Q55" s="1">
        <v>8</v>
      </c>
      <c r="R55" s="1">
        <v>8150</v>
      </c>
      <c r="S55" s="1">
        <v>3311</v>
      </c>
      <c r="T55" s="1">
        <v>2815</v>
      </c>
      <c r="U55" s="1">
        <v>496</v>
      </c>
      <c r="V55" s="1">
        <v>1130</v>
      </c>
      <c r="W55" s="1">
        <v>56175</v>
      </c>
      <c r="X55" s="1">
        <v>358</v>
      </c>
      <c r="Y55" s="1">
        <v>138</v>
      </c>
      <c r="Z55" s="1">
        <v>88</v>
      </c>
      <c r="AA55" s="1">
        <v>182</v>
      </c>
      <c r="AB55" s="1">
        <v>73</v>
      </c>
      <c r="AC55" s="1">
        <v>13</v>
      </c>
      <c r="AD55" s="1">
        <v>73</v>
      </c>
      <c r="AE55" s="1">
        <v>362</v>
      </c>
      <c r="AF55" s="1">
        <f t="shared" si="3"/>
        <v>1287</v>
      </c>
      <c r="AG55" s="1">
        <v>530</v>
      </c>
      <c r="AH55" s="1">
        <v>273</v>
      </c>
      <c r="AI55" s="1">
        <v>1000</v>
      </c>
      <c r="AJ55" s="1">
        <v>0</v>
      </c>
      <c r="AK55" s="1">
        <v>6022</v>
      </c>
      <c r="AL55" s="1">
        <v>54</v>
      </c>
      <c r="AM55" s="3">
        <f t="shared" si="4"/>
        <v>0.27816627816627815</v>
      </c>
      <c r="AN55" s="3">
        <f t="shared" si="5"/>
        <v>0.10722610722610723</v>
      </c>
      <c r="AO55" s="3">
        <f t="shared" si="6"/>
        <v>6.8376068376068383E-2</v>
      </c>
      <c r="AP55" s="3">
        <f t="shared" si="7"/>
        <v>0.14141414141414141</v>
      </c>
      <c r="AQ55" s="3">
        <f t="shared" si="8"/>
        <v>5.672105672105672E-2</v>
      </c>
      <c r="AR55" s="3">
        <f t="shared" si="9"/>
        <v>1.0101010101010102E-2</v>
      </c>
      <c r="AS55" s="3">
        <f t="shared" si="10"/>
        <v>5.672105672105672E-2</v>
      </c>
      <c r="AT55" s="3">
        <f t="shared" si="11"/>
        <v>0.28127428127428128</v>
      </c>
    </row>
    <row r="56" spans="1:46" x14ac:dyDescent="0.25">
      <c r="A56" s="2">
        <v>10917.42</v>
      </c>
      <c r="B56" s="1">
        <v>9001</v>
      </c>
      <c r="C56" s="11">
        <f t="shared" si="1"/>
        <v>81.962073324905177</v>
      </c>
      <c r="D56" s="11">
        <f t="shared" si="2"/>
        <v>649.62831858407083</v>
      </c>
      <c r="E56" s="2">
        <v>0</v>
      </c>
      <c r="F56" s="2">
        <v>0</v>
      </c>
      <c r="G56" s="2">
        <v>297.94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2200.77</v>
      </c>
      <c r="P56" s="2">
        <v>3403.02</v>
      </c>
      <c r="Q56" s="1">
        <v>9</v>
      </c>
      <c r="R56" s="1">
        <v>9001</v>
      </c>
      <c r="S56" s="1">
        <v>8029</v>
      </c>
      <c r="T56" s="1">
        <v>8023</v>
      </c>
      <c r="U56" s="1">
        <v>6</v>
      </c>
      <c r="V56" s="1">
        <v>2938</v>
      </c>
      <c r="W56" s="1">
        <v>58960</v>
      </c>
      <c r="X56" s="1">
        <v>37</v>
      </c>
      <c r="Y56" s="1">
        <v>256</v>
      </c>
      <c r="Z56" s="1">
        <v>43</v>
      </c>
      <c r="AA56" s="1">
        <v>40</v>
      </c>
      <c r="AB56" s="1">
        <v>95</v>
      </c>
      <c r="AC56" s="1">
        <v>32</v>
      </c>
      <c r="AD56" s="1">
        <v>42</v>
      </c>
      <c r="AE56" s="1">
        <v>468</v>
      </c>
      <c r="AF56" s="1">
        <f t="shared" si="3"/>
        <v>1013</v>
      </c>
      <c r="AG56" s="1">
        <v>3002</v>
      </c>
      <c r="AH56" s="1">
        <v>1436</v>
      </c>
      <c r="AI56" s="1">
        <v>9</v>
      </c>
      <c r="AJ56" s="1">
        <v>0</v>
      </c>
      <c r="AK56" s="1">
        <v>7910</v>
      </c>
      <c r="AL56" s="1">
        <v>55</v>
      </c>
      <c r="AM56" s="3">
        <f t="shared" si="4"/>
        <v>3.6525172754195458E-2</v>
      </c>
      <c r="AN56" s="3">
        <f t="shared" si="5"/>
        <v>0.25271470878578478</v>
      </c>
      <c r="AO56" s="3">
        <f t="shared" si="6"/>
        <v>4.244817374136229E-2</v>
      </c>
      <c r="AP56" s="3">
        <f t="shared" si="7"/>
        <v>3.9486673247778874E-2</v>
      </c>
      <c r="AQ56" s="3">
        <f t="shared" si="8"/>
        <v>9.3780848963474828E-2</v>
      </c>
      <c r="AR56" s="3">
        <f t="shared" si="9"/>
        <v>3.1589338598223098E-2</v>
      </c>
      <c r="AS56" s="3">
        <f t="shared" si="10"/>
        <v>4.1461006910167818E-2</v>
      </c>
      <c r="AT56" s="3">
        <f t="shared" si="11"/>
        <v>0.46199407699901285</v>
      </c>
    </row>
    <row r="57" spans="1:46" x14ac:dyDescent="0.25">
      <c r="A57" s="2">
        <v>44244.49</v>
      </c>
      <c r="B57" s="1">
        <v>9030</v>
      </c>
      <c r="C57" s="11">
        <f t="shared" si="1"/>
        <v>774.61510661366106</v>
      </c>
      <c r="D57" s="11">
        <f t="shared" si="2"/>
        <v>2541.8046018551981</v>
      </c>
      <c r="E57" s="2">
        <v>776.36</v>
      </c>
      <c r="F57" s="2">
        <v>713.94</v>
      </c>
      <c r="G57" s="2">
        <v>1096.5999999999999</v>
      </c>
      <c r="H57" s="2">
        <v>3030.56</v>
      </c>
      <c r="I57" s="2">
        <v>776.36</v>
      </c>
      <c r="J57" s="2">
        <v>1408.88</v>
      </c>
      <c r="K57" s="2">
        <v>1503.1</v>
      </c>
      <c r="L57" s="2">
        <v>4473.5200000000004</v>
      </c>
      <c r="M57" s="2">
        <v>0</v>
      </c>
      <c r="N57" s="2">
        <v>1573.33</v>
      </c>
      <c r="O57" s="2">
        <v>3233.1</v>
      </c>
      <c r="P57" s="2">
        <v>10471.64</v>
      </c>
      <c r="Q57" s="1">
        <v>9</v>
      </c>
      <c r="R57" s="1">
        <v>9030</v>
      </c>
      <c r="S57" s="1">
        <v>32968</v>
      </c>
      <c r="T57" s="1">
        <v>32857</v>
      </c>
      <c r="U57" s="1">
        <v>111</v>
      </c>
      <c r="V57" s="1">
        <v>11599</v>
      </c>
      <c r="W57" s="1">
        <v>75522</v>
      </c>
      <c r="X57" s="1">
        <v>1726</v>
      </c>
      <c r="Y57" s="1">
        <v>2524</v>
      </c>
      <c r="Z57" s="1">
        <v>1267</v>
      </c>
      <c r="AA57" s="1">
        <v>1155</v>
      </c>
      <c r="AB57" s="1">
        <v>554</v>
      </c>
      <c r="AC57" s="1">
        <v>520</v>
      </c>
      <c r="AD57" s="1">
        <v>1693</v>
      </c>
      <c r="AE57" s="1">
        <v>608</v>
      </c>
      <c r="AF57" s="1">
        <f t="shared" si="3"/>
        <v>10047</v>
      </c>
      <c r="AG57" s="1">
        <v>3242</v>
      </c>
      <c r="AH57" s="1">
        <v>707</v>
      </c>
      <c r="AI57" s="1">
        <v>0</v>
      </c>
      <c r="AJ57" s="1">
        <v>0</v>
      </c>
      <c r="AK57" s="1">
        <v>8301</v>
      </c>
      <c r="AL57" s="1">
        <v>56</v>
      </c>
      <c r="AM57" s="3">
        <f t="shared" si="4"/>
        <v>0.1717925748979795</v>
      </c>
      <c r="AN57" s="3">
        <f t="shared" si="5"/>
        <v>0.2512192694336618</v>
      </c>
      <c r="AO57" s="3">
        <f t="shared" si="6"/>
        <v>0.12610729571016224</v>
      </c>
      <c r="AP57" s="3">
        <f t="shared" si="7"/>
        <v>0.11495968945954016</v>
      </c>
      <c r="AQ57" s="3">
        <f t="shared" si="8"/>
        <v>5.5140838061112772E-2</v>
      </c>
      <c r="AR57" s="3">
        <f t="shared" si="9"/>
        <v>5.1756743306459636E-2</v>
      </c>
      <c r="AS57" s="3">
        <f t="shared" si="10"/>
        <v>0.16850801234199264</v>
      </c>
      <c r="AT57" s="3">
        <f t="shared" si="11"/>
        <v>6.0515576789091273E-2</v>
      </c>
    </row>
    <row r="58" spans="1:46" x14ac:dyDescent="0.25">
      <c r="A58" s="2">
        <v>87856.19</v>
      </c>
      <c r="B58" s="1">
        <v>9060</v>
      </c>
      <c r="C58" s="11">
        <f t="shared" si="1"/>
        <v>1134.5260143198091</v>
      </c>
      <c r="D58" s="11">
        <f t="shared" si="2"/>
        <v>1173.200954653938</v>
      </c>
      <c r="E58" s="2">
        <v>0</v>
      </c>
      <c r="F58" s="2">
        <v>1254.02</v>
      </c>
      <c r="G58" s="2">
        <v>3228.8</v>
      </c>
      <c r="H58" s="2">
        <v>11653.27</v>
      </c>
      <c r="I58" s="2">
        <v>1789.34</v>
      </c>
      <c r="J58" s="2">
        <v>6965.34</v>
      </c>
      <c r="K58" s="2">
        <v>5166.79</v>
      </c>
      <c r="L58" s="2">
        <v>6194.95</v>
      </c>
      <c r="M58" s="2">
        <v>1585.24</v>
      </c>
      <c r="N58" s="2">
        <v>868.5</v>
      </c>
      <c r="O58" s="2">
        <v>8454.65</v>
      </c>
      <c r="P58" s="2">
        <v>13776.67</v>
      </c>
      <c r="Q58" s="1">
        <v>9</v>
      </c>
      <c r="R58" s="1">
        <v>9060</v>
      </c>
      <c r="S58" s="1">
        <v>19202</v>
      </c>
      <c r="T58" s="1">
        <v>19119</v>
      </c>
      <c r="U58" s="1">
        <v>83</v>
      </c>
      <c r="V58" s="1">
        <v>6557</v>
      </c>
      <c r="W58" s="1">
        <v>56334</v>
      </c>
      <c r="X58" s="1">
        <v>4441</v>
      </c>
      <c r="Y58" s="1">
        <v>2437</v>
      </c>
      <c r="Z58" s="1">
        <v>2201</v>
      </c>
      <c r="AA58" s="1">
        <v>1932</v>
      </c>
      <c r="AB58" s="1">
        <v>990</v>
      </c>
      <c r="AC58" s="1">
        <v>1248</v>
      </c>
      <c r="AD58" s="1">
        <v>4468</v>
      </c>
      <c r="AE58" s="1">
        <v>852</v>
      </c>
      <c r="AF58" s="1">
        <f t="shared" si="3"/>
        <v>18569</v>
      </c>
      <c r="AG58" s="1">
        <v>2547</v>
      </c>
      <c r="AH58" s="1">
        <v>582</v>
      </c>
      <c r="AI58" s="1">
        <v>12096</v>
      </c>
      <c r="AJ58" s="1">
        <v>0</v>
      </c>
      <c r="AK58" s="1">
        <v>10475</v>
      </c>
      <c r="AL58" s="1">
        <v>57</v>
      </c>
      <c r="AM58" s="3">
        <f t="shared" si="4"/>
        <v>0.23916204426732726</v>
      </c>
      <c r="AN58" s="3">
        <f t="shared" si="5"/>
        <v>0.13124023910819108</v>
      </c>
      <c r="AO58" s="3">
        <f t="shared" si="6"/>
        <v>0.11853088480801335</v>
      </c>
      <c r="AP58" s="3">
        <f t="shared" si="7"/>
        <v>0.10404437503365825</v>
      </c>
      <c r="AQ58" s="3">
        <f t="shared" si="8"/>
        <v>5.3314664225321773E-2</v>
      </c>
      <c r="AR58" s="3">
        <f t="shared" si="9"/>
        <v>6.7208788841617753E-2</v>
      </c>
      <c r="AS58" s="3">
        <f t="shared" si="10"/>
        <v>0.2406160805643815</v>
      </c>
      <c r="AT58" s="3">
        <f t="shared" si="11"/>
        <v>4.5882923151489043E-2</v>
      </c>
    </row>
    <row r="59" spans="1:46" x14ac:dyDescent="0.25">
      <c r="A59" s="2">
        <v>46608.86</v>
      </c>
      <c r="B59" s="1">
        <v>9090</v>
      </c>
      <c r="C59" s="11">
        <f t="shared" si="1"/>
        <v>972.23393263070886</v>
      </c>
      <c r="D59" s="11">
        <f t="shared" si="2"/>
        <v>1980.4422401322588</v>
      </c>
      <c r="E59" s="2">
        <v>0</v>
      </c>
      <c r="F59" s="2">
        <v>771.76</v>
      </c>
      <c r="G59" s="2">
        <v>2111.9</v>
      </c>
      <c r="H59" s="2">
        <v>8605.59</v>
      </c>
      <c r="I59" s="2">
        <v>363.55</v>
      </c>
      <c r="J59" s="2">
        <v>2346.1</v>
      </c>
      <c r="K59" s="2">
        <v>920.62</v>
      </c>
      <c r="L59" s="2">
        <v>2386.89</v>
      </c>
      <c r="M59" s="2">
        <v>2255.19</v>
      </c>
      <c r="N59" s="2">
        <v>2046.63</v>
      </c>
      <c r="O59" s="2">
        <v>3893.49</v>
      </c>
      <c r="P59" s="2">
        <v>8112.35</v>
      </c>
      <c r="Q59" s="1">
        <v>9</v>
      </c>
      <c r="R59" s="1">
        <v>9090</v>
      </c>
      <c r="S59" s="1">
        <v>14974</v>
      </c>
      <c r="T59" s="1">
        <v>14747</v>
      </c>
      <c r="U59" s="1">
        <v>227</v>
      </c>
      <c r="V59" s="1">
        <v>5111</v>
      </c>
      <c r="W59" s="1">
        <v>47000</v>
      </c>
      <c r="X59" s="1">
        <v>1812</v>
      </c>
      <c r="Y59" s="1">
        <v>263</v>
      </c>
      <c r="Z59" s="1">
        <v>392</v>
      </c>
      <c r="AA59" s="1">
        <v>661</v>
      </c>
      <c r="AB59" s="1">
        <v>988</v>
      </c>
      <c r="AC59" s="1">
        <v>1402</v>
      </c>
      <c r="AD59" s="1">
        <v>991</v>
      </c>
      <c r="AE59" s="1">
        <v>842</v>
      </c>
      <c r="AF59" s="1">
        <f t="shared" si="3"/>
        <v>7351</v>
      </c>
      <c r="AG59" s="1">
        <v>2210</v>
      </c>
      <c r="AH59" s="1">
        <v>1625</v>
      </c>
      <c r="AI59" s="1">
        <v>0</v>
      </c>
      <c r="AJ59" s="1">
        <v>0</v>
      </c>
      <c r="AK59" s="1">
        <v>4839</v>
      </c>
      <c r="AL59" s="1">
        <v>58</v>
      </c>
      <c r="AM59" s="3">
        <f t="shared" si="4"/>
        <v>0.24649707522786016</v>
      </c>
      <c r="AN59" s="3">
        <f t="shared" si="5"/>
        <v>3.5777445245544826E-2</v>
      </c>
      <c r="AO59" s="3">
        <f t="shared" si="6"/>
        <v>5.3326078084614335E-2</v>
      </c>
      <c r="AP59" s="3">
        <f t="shared" si="7"/>
        <v>8.9919738811046118E-2</v>
      </c>
      <c r="AQ59" s="3">
        <f t="shared" si="8"/>
        <v>0.13440348251938511</v>
      </c>
      <c r="AR59" s="3">
        <f t="shared" si="9"/>
        <v>0.19072235070058496</v>
      </c>
      <c r="AS59" s="3">
        <f t="shared" si="10"/>
        <v>0.13481159025982858</v>
      </c>
      <c r="AT59" s="3">
        <f t="shared" si="11"/>
        <v>0.1145422391511359</v>
      </c>
    </row>
    <row r="60" spans="1:46" x14ac:dyDescent="0.25">
      <c r="A60" s="2">
        <v>12565.63</v>
      </c>
      <c r="B60" s="1">
        <v>9120</v>
      </c>
      <c r="C60" s="11">
        <f t="shared" si="1"/>
        <v>767.54702924194453</v>
      </c>
      <c r="D60" s="11">
        <f t="shared" si="2"/>
        <v>1279.2847830135966</v>
      </c>
      <c r="E60" s="2">
        <v>0</v>
      </c>
      <c r="F60" s="2">
        <v>0</v>
      </c>
      <c r="G60" s="2">
        <v>600.08000000000004</v>
      </c>
      <c r="H60" s="2">
        <v>2486.16</v>
      </c>
      <c r="I60" s="2">
        <v>0</v>
      </c>
      <c r="J60" s="2">
        <v>694.48</v>
      </c>
      <c r="K60" s="2">
        <v>1017.72</v>
      </c>
      <c r="L60" s="2">
        <v>404.31</v>
      </c>
      <c r="M60" s="2">
        <v>776.36</v>
      </c>
      <c r="N60" s="2">
        <v>868.5</v>
      </c>
      <c r="O60" s="2">
        <v>557.41</v>
      </c>
      <c r="P60" s="2">
        <v>509.72</v>
      </c>
      <c r="Q60" s="1">
        <v>9</v>
      </c>
      <c r="R60" s="1">
        <v>9120</v>
      </c>
      <c r="S60" s="1">
        <v>10732</v>
      </c>
      <c r="T60" s="1">
        <v>10290</v>
      </c>
      <c r="U60" s="1">
        <v>442</v>
      </c>
      <c r="V60" s="1">
        <v>3452</v>
      </c>
      <c r="W60" s="1">
        <v>42463</v>
      </c>
      <c r="X60" s="1">
        <v>3285</v>
      </c>
      <c r="Y60" s="1">
        <v>790</v>
      </c>
      <c r="Z60" s="1">
        <v>121</v>
      </c>
      <c r="AA60" s="1">
        <v>115</v>
      </c>
      <c r="AB60" s="1">
        <v>217</v>
      </c>
      <c r="AC60" s="1">
        <v>228</v>
      </c>
      <c r="AD60" s="1">
        <v>970</v>
      </c>
      <c r="AE60" s="1">
        <v>713</v>
      </c>
      <c r="AF60" s="1">
        <f t="shared" si="3"/>
        <v>6439</v>
      </c>
      <c r="AG60" s="1">
        <v>2257</v>
      </c>
      <c r="AH60" s="1">
        <v>1512</v>
      </c>
      <c r="AI60" s="1">
        <v>2424</v>
      </c>
      <c r="AJ60" s="1">
        <v>0</v>
      </c>
      <c r="AK60" s="1">
        <v>5369</v>
      </c>
      <c r="AL60" s="1">
        <v>59</v>
      </c>
      <c r="AM60" s="3">
        <f t="shared" si="4"/>
        <v>0.51017238701661749</v>
      </c>
      <c r="AN60" s="3">
        <f t="shared" si="5"/>
        <v>0.1226898586737071</v>
      </c>
      <c r="AO60" s="3">
        <f t="shared" si="6"/>
        <v>1.8791737847491847E-2</v>
      </c>
      <c r="AP60" s="3">
        <f t="shared" si="7"/>
        <v>1.785991613604597E-2</v>
      </c>
      <c r="AQ60" s="3">
        <f t="shared" si="8"/>
        <v>3.3700885230625872E-2</v>
      </c>
      <c r="AR60" s="3">
        <f t="shared" si="9"/>
        <v>3.5409225034943315E-2</v>
      </c>
      <c r="AS60" s="3">
        <f t="shared" si="10"/>
        <v>0.1506445100170834</v>
      </c>
      <c r="AT60" s="3">
        <f t="shared" si="11"/>
        <v>0.11073148004348501</v>
      </c>
    </row>
    <row r="61" spans="1:46" x14ac:dyDescent="0.25">
      <c r="A61" s="2">
        <v>13219.13</v>
      </c>
      <c r="B61" s="1">
        <v>9150</v>
      </c>
      <c r="C61" s="11">
        <f t="shared" si="1"/>
        <v>80.84442404772831</v>
      </c>
      <c r="D61" s="11">
        <f t="shared" si="2"/>
        <v>339.64203763194126</v>
      </c>
      <c r="E61" s="2">
        <v>0</v>
      </c>
      <c r="F61" s="2">
        <v>0</v>
      </c>
      <c r="G61" s="2">
        <v>2143.38</v>
      </c>
      <c r="H61" s="2">
        <v>1553.04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1638.67</v>
      </c>
      <c r="P61" s="2">
        <v>3515.64</v>
      </c>
      <c r="Q61" s="1">
        <v>9</v>
      </c>
      <c r="R61" s="1">
        <v>9150</v>
      </c>
      <c r="S61" s="1">
        <v>9251</v>
      </c>
      <c r="T61" s="1">
        <v>9244</v>
      </c>
      <c r="U61" s="1">
        <v>7</v>
      </c>
      <c r="V61" s="1">
        <v>3387</v>
      </c>
      <c r="W61" s="1">
        <v>50841</v>
      </c>
      <c r="X61" s="1">
        <v>1197</v>
      </c>
      <c r="Y61" s="1">
        <v>264</v>
      </c>
      <c r="Z61" s="1">
        <v>126</v>
      </c>
      <c r="AA61" s="1">
        <v>58</v>
      </c>
      <c r="AB61" s="1">
        <v>94</v>
      </c>
      <c r="AC61" s="1">
        <v>39</v>
      </c>
      <c r="AD61" s="1">
        <v>154</v>
      </c>
      <c r="AE61" s="1">
        <v>270</v>
      </c>
      <c r="AF61" s="1">
        <f t="shared" si="3"/>
        <v>2202</v>
      </c>
      <c r="AG61" s="1">
        <v>2658</v>
      </c>
      <c r="AH61" s="1">
        <v>735</v>
      </c>
      <c r="AI61" s="1">
        <v>0</v>
      </c>
      <c r="AJ61" s="1">
        <v>0</v>
      </c>
      <c r="AK61" s="1">
        <v>17432</v>
      </c>
      <c r="AL61" s="1">
        <v>60</v>
      </c>
      <c r="AM61" s="3">
        <f t="shared" si="4"/>
        <v>0.54359673024523159</v>
      </c>
      <c r="AN61" s="3">
        <f t="shared" si="5"/>
        <v>0.11989100817438691</v>
      </c>
      <c r="AO61" s="3">
        <f t="shared" si="6"/>
        <v>5.7220708446866483E-2</v>
      </c>
      <c r="AP61" s="3">
        <f t="shared" si="7"/>
        <v>2.633969118982743E-2</v>
      </c>
      <c r="AQ61" s="3">
        <f t="shared" si="8"/>
        <v>4.2688465031789281E-2</v>
      </c>
      <c r="AR61" s="3">
        <f t="shared" si="9"/>
        <v>1.7711171662125342E-2</v>
      </c>
      <c r="AS61" s="3">
        <f t="shared" si="10"/>
        <v>6.9936421435059043E-2</v>
      </c>
      <c r="AT61" s="3">
        <f t="shared" si="11"/>
        <v>0.1226158038147139</v>
      </c>
    </row>
    <row r="62" spans="1:46" x14ac:dyDescent="0.25">
      <c r="A62" s="2">
        <v>43087.57</v>
      </c>
      <c r="B62" s="1">
        <v>9180</v>
      </c>
      <c r="C62" s="11">
        <f t="shared" si="1"/>
        <v>96.473227944926052</v>
      </c>
      <c r="D62" s="11">
        <f t="shared" si="2"/>
        <v>823.44926058133603</v>
      </c>
      <c r="E62" s="2">
        <v>0</v>
      </c>
      <c r="F62" s="2">
        <v>385.52</v>
      </c>
      <c r="G62" s="2">
        <v>2102.38</v>
      </c>
      <c r="H62" s="2">
        <v>2231.91</v>
      </c>
      <c r="I62" s="2">
        <v>183.4</v>
      </c>
      <c r="J62" s="2">
        <v>0</v>
      </c>
      <c r="K62" s="2">
        <v>1340.73</v>
      </c>
      <c r="L62" s="2">
        <v>2153.9299999999998</v>
      </c>
      <c r="M62" s="2">
        <v>0</v>
      </c>
      <c r="N62" s="2">
        <v>437.64</v>
      </c>
      <c r="O62" s="2">
        <v>3745.4</v>
      </c>
      <c r="P62" s="2">
        <v>16911.3</v>
      </c>
      <c r="Q62" s="1">
        <v>9</v>
      </c>
      <c r="R62" s="1">
        <v>9180</v>
      </c>
      <c r="S62" s="1">
        <v>25231</v>
      </c>
      <c r="T62" s="1">
        <v>25047</v>
      </c>
      <c r="U62" s="1">
        <v>184</v>
      </c>
      <c r="V62" s="1">
        <v>8346</v>
      </c>
      <c r="W62" s="1">
        <v>93723</v>
      </c>
      <c r="X62" s="1">
        <v>259</v>
      </c>
      <c r="Y62" s="1">
        <v>403</v>
      </c>
      <c r="Z62" s="1">
        <v>217</v>
      </c>
      <c r="AA62" s="1">
        <v>415</v>
      </c>
      <c r="AB62" s="1">
        <v>194</v>
      </c>
      <c r="AC62" s="1">
        <v>460</v>
      </c>
      <c r="AD62" s="1">
        <v>388</v>
      </c>
      <c r="AE62" s="1">
        <v>620</v>
      </c>
      <c r="AF62" s="1">
        <f t="shared" si="3"/>
        <v>2956</v>
      </c>
      <c r="AG62" s="1">
        <v>4096</v>
      </c>
      <c r="AH62" s="1">
        <v>1822</v>
      </c>
      <c r="AI62" s="1">
        <v>0</v>
      </c>
      <c r="AJ62" s="1">
        <v>0</v>
      </c>
      <c r="AK62" s="1">
        <v>19610</v>
      </c>
      <c r="AL62" s="1">
        <v>61</v>
      </c>
      <c r="AM62" s="3">
        <f t="shared" si="4"/>
        <v>8.761840324763194E-2</v>
      </c>
      <c r="AN62" s="3">
        <f t="shared" si="5"/>
        <v>0.13633288227334237</v>
      </c>
      <c r="AO62" s="3">
        <f t="shared" si="6"/>
        <v>7.3410013531799725E-2</v>
      </c>
      <c r="AP62" s="3">
        <f t="shared" si="7"/>
        <v>0.14039242219215156</v>
      </c>
      <c r="AQ62" s="3">
        <f t="shared" si="8"/>
        <v>6.5629228687415428E-2</v>
      </c>
      <c r="AR62" s="3">
        <f t="shared" si="9"/>
        <v>0.15561569688768606</v>
      </c>
      <c r="AS62" s="3">
        <f t="shared" si="10"/>
        <v>0.13125845737483086</v>
      </c>
      <c r="AT62" s="3">
        <f t="shared" si="11"/>
        <v>0.20974289580514208</v>
      </c>
    </row>
    <row r="63" spans="1:46" x14ac:dyDescent="0.25">
      <c r="A63" s="2">
        <v>37586.47</v>
      </c>
      <c r="B63" s="1">
        <v>9210</v>
      </c>
      <c r="C63" s="11">
        <f t="shared" si="1"/>
        <v>395.65107458912769</v>
      </c>
      <c r="D63" s="11">
        <f t="shared" si="2"/>
        <v>1182.9886219974715</v>
      </c>
      <c r="E63" s="2">
        <v>633.55999999999995</v>
      </c>
      <c r="F63" s="2">
        <v>0</v>
      </c>
      <c r="G63" s="2">
        <v>751.15</v>
      </c>
      <c r="H63" s="2">
        <v>5190.22</v>
      </c>
      <c r="I63" s="2">
        <v>0</v>
      </c>
      <c r="J63" s="2">
        <v>1698.38</v>
      </c>
      <c r="K63" s="2">
        <v>654.71</v>
      </c>
      <c r="L63" s="2">
        <v>1735.31</v>
      </c>
      <c r="M63" s="2">
        <v>0</v>
      </c>
      <c r="N63" s="2">
        <v>289.5</v>
      </c>
      <c r="O63" s="2">
        <v>1399.56</v>
      </c>
      <c r="P63" s="2">
        <v>8772.56</v>
      </c>
      <c r="Q63" s="1">
        <v>9</v>
      </c>
      <c r="R63" s="1">
        <v>9210</v>
      </c>
      <c r="S63" s="1">
        <v>14621</v>
      </c>
      <c r="T63" s="1">
        <v>14621</v>
      </c>
      <c r="U63" s="1">
        <v>0</v>
      </c>
      <c r="V63" s="1">
        <v>4952</v>
      </c>
      <c r="W63" s="1">
        <v>89986</v>
      </c>
      <c r="X63" s="1">
        <v>1126</v>
      </c>
      <c r="Y63" s="1">
        <v>1097</v>
      </c>
      <c r="Z63" s="1">
        <v>847</v>
      </c>
      <c r="AA63" s="1">
        <v>449</v>
      </c>
      <c r="AB63" s="1">
        <v>259</v>
      </c>
      <c r="AC63" s="1">
        <v>334</v>
      </c>
      <c r="AD63" s="1">
        <v>667</v>
      </c>
      <c r="AE63" s="1">
        <v>111</v>
      </c>
      <c r="AF63" s="1">
        <f t="shared" si="3"/>
        <v>4890</v>
      </c>
      <c r="AG63" s="1">
        <v>1322</v>
      </c>
      <c r="AH63" s="1">
        <v>33</v>
      </c>
      <c r="AI63" s="1">
        <v>0</v>
      </c>
      <c r="AJ63" s="1">
        <v>0</v>
      </c>
      <c r="AK63" s="1">
        <v>7910</v>
      </c>
      <c r="AL63" s="1">
        <v>62</v>
      </c>
      <c r="AM63" s="3">
        <f t="shared" si="4"/>
        <v>0.23026584867075664</v>
      </c>
      <c r="AN63" s="3">
        <f t="shared" si="5"/>
        <v>0.22433537832310838</v>
      </c>
      <c r="AO63" s="3">
        <f t="shared" si="6"/>
        <v>0.17321063394683026</v>
      </c>
      <c r="AP63" s="3">
        <f t="shared" si="7"/>
        <v>9.1820040899795508E-2</v>
      </c>
      <c r="AQ63" s="3">
        <f t="shared" si="8"/>
        <v>5.2965235173824128E-2</v>
      </c>
      <c r="AR63" s="3">
        <f t="shared" si="9"/>
        <v>6.8302658486707565E-2</v>
      </c>
      <c r="AS63" s="3">
        <f t="shared" si="10"/>
        <v>0.13640081799591003</v>
      </c>
      <c r="AT63" s="3">
        <f t="shared" si="11"/>
        <v>2.2699386503067485E-2</v>
      </c>
    </row>
    <row r="64" spans="1:46" x14ac:dyDescent="0.25">
      <c r="A64" s="2">
        <v>62195.16</v>
      </c>
      <c r="B64" s="1">
        <v>9240</v>
      </c>
      <c r="C64" s="11">
        <f t="shared" si="1"/>
        <v>990.98462544978736</v>
      </c>
      <c r="D64" s="11">
        <f t="shared" si="2"/>
        <v>2580.9355577363426</v>
      </c>
      <c r="E64" s="2">
        <v>2279.8200000000002</v>
      </c>
      <c r="F64" s="2">
        <v>675.02</v>
      </c>
      <c r="G64" s="2">
        <v>2266.56</v>
      </c>
      <c r="H64" s="2">
        <v>4545.1899999999996</v>
      </c>
      <c r="I64" s="2">
        <v>1164.54</v>
      </c>
      <c r="J64" s="2">
        <v>289.5</v>
      </c>
      <c r="K64" s="2">
        <v>5571.13</v>
      </c>
      <c r="L64" s="2">
        <v>3500.72</v>
      </c>
      <c r="M64" s="2">
        <v>577.15</v>
      </c>
      <c r="N64" s="2">
        <v>1425.06</v>
      </c>
      <c r="O64" s="2">
        <v>1622.14</v>
      </c>
      <c r="P64" s="2">
        <v>16338.53</v>
      </c>
      <c r="Q64" s="1">
        <v>9</v>
      </c>
      <c r="R64" s="1">
        <v>9240</v>
      </c>
      <c r="S64" s="1">
        <v>24656</v>
      </c>
      <c r="T64" s="1">
        <v>24653</v>
      </c>
      <c r="U64" s="1">
        <v>3</v>
      </c>
      <c r="V64" s="1">
        <v>8233</v>
      </c>
      <c r="W64" s="1">
        <v>74872</v>
      </c>
      <c r="X64" s="1">
        <v>1754</v>
      </c>
      <c r="Y64" s="1">
        <v>2171</v>
      </c>
      <c r="Z64" s="1">
        <v>851</v>
      </c>
      <c r="AA64" s="1">
        <v>1384</v>
      </c>
      <c r="AB64" s="1">
        <v>738</v>
      </c>
      <c r="AC64" s="1">
        <v>578</v>
      </c>
      <c r="AD64" s="1">
        <v>1152</v>
      </c>
      <c r="AE64" s="1">
        <v>839</v>
      </c>
      <c r="AF64" s="1">
        <f t="shared" si="3"/>
        <v>9467</v>
      </c>
      <c r="AG64" s="1">
        <v>7147</v>
      </c>
      <c r="AH64" s="1">
        <v>1589</v>
      </c>
      <c r="AI64" s="1">
        <v>0</v>
      </c>
      <c r="AJ64" s="1">
        <v>0</v>
      </c>
      <c r="AK64" s="1">
        <v>6114</v>
      </c>
      <c r="AL64" s="1">
        <v>63</v>
      </c>
      <c r="AM64" s="3">
        <f t="shared" si="4"/>
        <v>0.18527516636738142</v>
      </c>
      <c r="AN64" s="3">
        <f t="shared" si="5"/>
        <v>0.22932291116509981</v>
      </c>
      <c r="AO64" s="3">
        <f t="shared" si="6"/>
        <v>8.9891201014048808E-2</v>
      </c>
      <c r="AP64" s="3">
        <f t="shared" si="7"/>
        <v>0.14619203549170803</v>
      </c>
      <c r="AQ64" s="3">
        <f t="shared" si="8"/>
        <v>7.7955001584451247E-2</v>
      </c>
      <c r="AR64" s="3">
        <f t="shared" si="9"/>
        <v>6.1054188232808705E-2</v>
      </c>
      <c r="AS64" s="3">
        <f t="shared" si="10"/>
        <v>0.12168585613182635</v>
      </c>
      <c r="AT64" s="3">
        <f t="shared" si="11"/>
        <v>8.8623640012675614E-2</v>
      </c>
    </row>
    <row r="65" spans="1:46" x14ac:dyDescent="0.25">
      <c r="A65" s="2">
        <v>70981.25</v>
      </c>
      <c r="B65" s="1">
        <v>9270</v>
      </c>
      <c r="C65" s="11">
        <f t="shared" si="1"/>
        <v>276.6330662531231</v>
      </c>
      <c r="D65" s="11">
        <f t="shared" si="2"/>
        <v>1372.5786163522012</v>
      </c>
      <c r="E65" s="2">
        <v>0</v>
      </c>
      <c r="F65" s="2">
        <v>0</v>
      </c>
      <c r="G65" s="2">
        <v>1522.8</v>
      </c>
      <c r="H65" s="2">
        <v>4790.1899999999996</v>
      </c>
      <c r="I65" s="2">
        <v>0</v>
      </c>
      <c r="J65" s="2">
        <v>0</v>
      </c>
      <c r="K65" s="2">
        <v>314.89</v>
      </c>
      <c r="L65" s="2">
        <v>2961.9</v>
      </c>
      <c r="M65" s="2">
        <v>0</v>
      </c>
      <c r="N65" s="2">
        <v>1683.4</v>
      </c>
      <c r="O65" s="2">
        <v>4936.74</v>
      </c>
      <c r="P65" s="2">
        <v>23639.4</v>
      </c>
      <c r="Q65" s="1">
        <v>9</v>
      </c>
      <c r="R65" s="1">
        <v>9270</v>
      </c>
      <c r="S65" s="1">
        <v>24893</v>
      </c>
      <c r="T65" s="1">
        <v>24882</v>
      </c>
      <c r="U65" s="1">
        <v>11</v>
      </c>
      <c r="V65" s="1">
        <v>7568</v>
      </c>
      <c r="W65" s="1">
        <v>112591</v>
      </c>
      <c r="X65" s="1">
        <v>262</v>
      </c>
      <c r="Y65" s="1">
        <v>657</v>
      </c>
      <c r="Z65" s="1">
        <v>474</v>
      </c>
      <c r="AA65" s="1">
        <v>714</v>
      </c>
      <c r="AB65" s="1">
        <v>622</v>
      </c>
      <c r="AC65" s="1">
        <v>325</v>
      </c>
      <c r="AD65" s="1">
        <v>746</v>
      </c>
      <c r="AE65" s="1">
        <v>1217</v>
      </c>
      <c r="AF65" s="1">
        <f t="shared" si="3"/>
        <v>5017</v>
      </c>
      <c r="AG65" s="1">
        <v>6340</v>
      </c>
      <c r="AH65" s="1">
        <v>2349</v>
      </c>
      <c r="AI65" s="1">
        <v>7</v>
      </c>
      <c r="AJ65" s="1">
        <v>0</v>
      </c>
      <c r="AK65" s="1">
        <v>11607</v>
      </c>
      <c r="AL65" s="1">
        <v>64</v>
      </c>
      <c r="AM65" s="3">
        <f t="shared" si="4"/>
        <v>5.2222443691449072E-2</v>
      </c>
      <c r="AN65" s="3">
        <f t="shared" si="5"/>
        <v>0.13095475383695435</v>
      </c>
      <c r="AO65" s="3">
        <f t="shared" si="6"/>
        <v>9.4478772174606332E-2</v>
      </c>
      <c r="AP65" s="3">
        <f t="shared" si="7"/>
        <v>0.142316125174407</v>
      </c>
      <c r="AQ65" s="3">
        <f t="shared" si="8"/>
        <v>0.12397847319115009</v>
      </c>
      <c r="AR65" s="3">
        <f t="shared" si="9"/>
        <v>6.4779748853896757E-2</v>
      </c>
      <c r="AS65" s="3">
        <f t="shared" si="10"/>
        <v>0.14869443890771378</v>
      </c>
      <c r="AT65" s="3">
        <f t="shared" si="11"/>
        <v>0.2425752441698226</v>
      </c>
    </row>
    <row r="66" spans="1:46" x14ac:dyDescent="0.25">
      <c r="A66" s="2">
        <v>17731.580000000002</v>
      </c>
      <c r="B66" s="1">
        <v>9300</v>
      </c>
      <c r="C66" s="11">
        <f t="shared" si="1"/>
        <v>147.47596814062072</v>
      </c>
      <c r="D66" s="11">
        <f t="shared" si="2"/>
        <v>782.46635539686895</v>
      </c>
      <c r="E66" s="2">
        <v>0</v>
      </c>
      <c r="F66" s="2">
        <v>0</v>
      </c>
      <c r="G66" s="2">
        <v>297.94</v>
      </c>
      <c r="H66" s="2">
        <v>1092.46</v>
      </c>
      <c r="I66" s="2">
        <v>0</v>
      </c>
      <c r="J66" s="2">
        <v>0</v>
      </c>
      <c r="K66" s="2">
        <v>0</v>
      </c>
      <c r="L66" s="2">
        <v>0</v>
      </c>
      <c r="M66" s="2">
        <v>194.09</v>
      </c>
      <c r="N66" s="2">
        <v>0</v>
      </c>
      <c r="O66" s="2">
        <v>1695.67</v>
      </c>
      <c r="P66" s="2">
        <v>3465.2</v>
      </c>
      <c r="Q66" s="1">
        <v>9</v>
      </c>
      <c r="R66" s="1">
        <v>9300</v>
      </c>
      <c r="S66" s="1">
        <v>8903</v>
      </c>
      <c r="T66" s="1">
        <v>8887</v>
      </c>
      <c r="U66" s="1">
        <v>16</v>
      </c>
      <c r="V66" s="1">
        <v>3196</v>
      </c>
      <c r="W66" s="1">
        <v>47563</v>
      </c>
      <c r="X66" s="1">
        <v>245</v>
      </c>
      <c r="Y66" s="1">
        <v>156</v>
      </c>
      <c r="Z66" s="1">
        <v>60</v>
      </c>
      <c r="AA66" s="1">
        <v>69</v>
      </c>
      <c r="AB66" s="1">
        <v>145</v>
      </c>
      <c r="AC66" s="1">
        <v>153</v>
      </c>
      <c r="AD66" s="1">
        <v>199</v>
      </c>
      <c r="AE66" s="1">
        <v>651</v>
      </c>
      <c r="AF66" s="1">
        <f t="shared" si="3"/>
        <v>1678</v>
      </c>
      <c r="AG66" s="1">
        <v>2463</v>
      </c>
      <c r="AH66" s="1">
        <v>1940</v>
      </c>
      <c r="AI66" s="1">
        <v>0</v>
      </c>
      <c r="AJ66" s="1">
        <v>0</v>
      </c>
      <c r="AK66" s="1">
        <v>7282</v>
      </c>
      <c r="AL66" s="1">
        <v>65</v>
      </c>
      <c r="AM66" s="3">
        <f t="shared" si="4"/>
        <v>0.14600715137067938</v>
      </c>
      <c r="AN66" s="3">
        <f t="shared" si="5"/>
        <v>9.2967818831942786E-2</v>
      </c>
      <c r="AO66" s="3">
        <f t="shared" si="6"/>
        <v>3.5756853396901073E-2</v>
      </c>
      <c r="AP66" s="3">
        <f t="shared" si="7"/>
        <v>4.1120381406436236E-2</v>
      </c>
      <c r="AQ66" s="3">
        <f t="shared" si="8"/>
        <v>8.6412395709177595E-2</v>
      </c>
      <c r="AR66" s="3">
        <f t="shared" si="9"/>
        <v>9.1179976162097734E-2</v>
      </c>
      <c r="AS66" s="3">
        <f t="shared" si="10"/>
        <v>0.11859356376638856</v>
      </c>
      <c r="AT66" s="3">
        <f t="shared" si="11"/>
        <v>0.38796185935637661</v>
      </c>
    </row>
    <row r="67" spans="1:46" x14ac:dyDescent="0.25">
      <c r="A67" s="2">
        <v>18745.740000000002</v>
      </c>
      <c r="B67" s="1">
        <v>9330</v>
      </c>
      <c r="C67" s="11">
        <f t="shared" ref="C67:C103" si="12">AF67*640/AK67</f>
        <v>209.49185989146523</v>
      </c>
      <c r="D67" s="11">
        <f t="shared" ref="D67:D103" si="13">S67*640/AK67</f>
        <v>412.0901167571123</v>
      </c>
      <c r="E67" s="2">
        <v>0</v>
      </c>
      <c r="F67" s="2">
        <v>0</v>
      </c>
      <c r="G67" s="2">
        <v>895.92</v>
      </c>
      <c r="H67" s="2">
        <v>1642.03</v>
      </c>
      <c r="I67" s="2">
        <v>0</v>
      </c>
      <c r="J67" s="2">
        <v>96.38</v>
      </c>
      <c r="K67" s="2">
        <v>451.11</v>
      </c>
      <c r="L67" s="2">
        <v>2693.16</v>
      </c>
      <c r="M67" s="2">
        <v>0</v>
      </c>
      <c r="N67" s="2">
        <v>868.5</v>
      </c>
      <c r="O67" s="2">
        <v>3186.17</v>
      </c>
      <c r="P67" s="2">
        <v>4379.28</v>
      </c>
      <c r="Q67" s="1">
        <v>9</v>
      </c>
      <c r="R67" s="1">
        <v>9330</v>
      </c>
      <c r="S67" s="1">
        <v>7831</v>
      </c>
      <c r="T67" s="1">
        <v>6871</v>
      </c>
      <c r="U67" s="1">
        <v>960</v>
      </c>
      <c r="V67" s="1">
        <v>2525</v>
      </c>
      <c r="W67" s="1">
        <v>48576</v>
      </c>
      <c r="X67" s="1">
        <v>1357</v>
      </c>
      <c r="Y67" s="1">
        <v>364</v>
      </c>
      <c r="Z67" s="1">
        <v>121</v>
      </c>
      <c r="AA67" s="1">
        <v>510</v>
      </c>
      <c r="AB67" s="1">
        <v>403</v>
      </c>
      <c r="AC67" s="1">
        <v>248</v>
      </c>
      <c r="AD67" s="1">
        <v>380</v>
      </c>
      <c r="AE67" s="1">
        <v>598</v>
      </c>
      <c r="AF67" s="1">
        <f t="shared" ref="AF67:AF103" si="14">SUM(X67:AE67)</f>
        <v>3981</v>
      </c>
      <c r="AG67" s="1">
        <v>1151</v>
      </c>
      <c r="AH67" s="1">
        <v>0</v>
      </c>
      <c r="AI67" s="1">
        <v>0</v>
      </c>
      <c r="AJ67" s="1">
        <v>0</v>
      </c>
      <c r="AK67" s="1">
        <v>12162</v>
      </c>
      <c r="AL67" s="1">
        <v>66</v>
      </c>
      <c r="AM67" s="3">
        <f t="shared" ref="AM67:AM103" si="15">X67/$AF67</f>
        <v>0.34086912835970862</v>
      </c>
      <c r="AN67" s="3">
        <f t="shared" ref="AN67:AN103" si="16">Y67/$AF67</f>
        <v>9.1434312986686764E-2</v>
      </c>
      <c r="AO67" s="3">
        <f t="shared" ref="AO67:AO103" si="17">Z67/$AF67</f>
        <v>3.0394373273046973E-2</v>
      </c>
      <c r="AP67" s="3">
        <f t="shared" ref="AP67:AP103" si="18">AA67/$AF67</f>
        <v>0.12810851544837981</v>
      </c>
      <c r="AQ67" s="3">
        <f t="shared" ref="AQ67:AQ103" si="19">AB67/$AF67</f>
        <v>0.10123084652097462</v>
      </c>
      <c r="AR67" s="3">
        <f t="shared" ref="AR67:AR103" si="20">AC67/$AF67</f>
        <v>6.2295905551369005E-2</v>
      </c>
      <c r="AS67" s="3">
        <f t="shared" ref="AS67:AS103" si="21">AD67/$AF67</f>
        <v>9.545340366742025E-2</v>
      </c>
      <c r="AT67" s="3">
        <f t="shared" ref="AT67:AT103" si="22">AE67/$AF67</f>
        <v>0.15021351419241397</v>
      </c>
    </row>
    <row r="68" spans="1:46" x14ac:dyDescent="0.25">
      <c r="A68" s="2">
        <v>167928.31</v>
      </c>
      <c r="B68" s="1">
        <v>10001</v>
      </c>
      <c r="C68" s="11">
        <f t="shared" si="12"/>
        <v>57550.518819938959</v>
      </c>
      <c r="D68" s="11">
        <f t="shared" si="13"/>
        <v>7265.9206510681588</v>
      </c>
      <c r="E68" s="2">
        <v>2324.38</v>
      </c>
      <c r="F68" s="2">
        <v>2572.41</v>
      </c>
      <c r="G68" s="2">
        <v>3670.99</v>
      </c>
      <c r="H68" s="2">
        <v>70848.039999999994</v>
      </c>
      <c r="I68" s="2">
        <v>0</v>
      </c>
      <c r="J68" s="2">
        <v>476.76</v>
      </c>
      <c r="K68" s="2">
        <v>1925.87</v>
      </c>
      <c r="L68" s="2">
        <v>3527.17</v>
      </c>
      <c r="M68" s="2">
        <v>4078.22</v>
      </c>
      <c r="N68" s="2">
        <v>3090.07</v>
      </c>
      <c r="O68" s="2">
        <v>9715.24</v>
      </c>
      <c r="P68" s="2">
        <v>25600.36</v>
      </c>
      <c r="Q68" s="1">
        <v>10</v>
      </c>
      <c r="R68" s="1">
        <v>10001</v>
      </c>
      <c r="S68" s="1">
        <v>11160</v>
      </c>
      <c r="T68" s="1">
        <v>8317</v>
      </c>
      <c r="U68" s="1">
        <v>2843</v>
      </c>
      <c r="V68" s="1">
        <v>5382</v>
      </c>
      <c r="W68" s="1">
        <v>58473</v>
      </c>
      <c r="X68" s="1">
        <v>4386</v>
      </c>
      <c r="Y68" s="1">
        <v>902</v>
      </c>
      <c r="Z68" s="1">
        <v>1164</v>
      </c>
      <c r="AA68" s="1">
        <v>4397</v>
      </c>
      <c r="AB68" s="1">
        <v>2445</v>
      </c>
      <c r="AC68" s="1">
        <v>4208</v>
      </c>
      <c r="AD68" s="1">
        <v>69175</v>
      </c>
      <c r="AE68" s="1">
        <v>1717</v>
      </c>
      <c r="AF68" s="1">
        <f t="shared" si="14"/>
        <v>88394</v>
      </c>
      <c r="AG68" s="1">
        <v>2242</v>
      </c>
      <c r="AH68" s="1">
        <v>0</v>
      </c>
      <c r="AI68" s="1">
        <v>3500</v>
      </c>
      <c r="AJ68" s="1">
        <v>0</v>
      </c>
      <c r="AK68" s="1">
        <v>983</v>
      </c>
      <c r="AL68" s="1">
        <v>67</v>
      </c>
      <c r="AM68" s="3">
        <f t="shared" si="15"/>
        <v>4.9618752404009321E-2</v>
      </c>
      <c r="AN68" s="3">
        <f t="shared" si="16"/>
        <v>1.0204312509898861E-2</v>
      </c>
      <c r="AO68" s="3">
        <f t="shared" si="17"/>
        <v>1.3168314591488111E-2</v>
      </c>
      <c r="AP68" s="3">
        <f t="shared" si="18"/>
        <v>4.9743195239495892E-2</v>
      </c>
      <c r="AQ68" s="3">
        <f t="shared" si="19"/>
        <v>2.7660248433151572E-2</v>
      </c>
      <c r="AR68" s="3">
        <f t="shared" si="20"/>
        <v>4.7605041066135709E-2</v>
      </c>
      <c r="AS68" s="3">
        <f t="shared" si="21"/>
        <v>0.7825757404348711</v>
      </c>
      <c r="AT68" s="3">
        <f t="shared" si="22"/>
        <v>1.9424395320949386E-2</v>
      </c>
    </row>
    <row r="69" spans="1:46" x14ac:dyDescent="0.25">
      <c r="A69" s="2">
        <v>39098.01</v>
      </c>
      <c r="B69" s="1">
        <v>10026</v>
      </c>
      <c r="C69" s="11">
        <f t="shared" si="12"/>
        <v>4514.0026075619298</v>
      </c>
      <c r="D69" s="11">
        <f t="shared" si="13"/>
        <v>2742.7379400260756</v>
      </c>
      <c r="E69" s="2">
        <v>705.91</v>
      </c>
      <c r="F69" s="2">
        <v>317.83999999999997</v>
      </c>
      <c r="G69" s="2">
        <v>4002.65</v>
      </c>
      <c r="H69" s="2">
        <v>6758.57</v>
      </c>
      <c r="I69" s="2">
        <v>1073.3399999999999</v>
      </c>
      <c r="J69" s="2">
        <v>2470.04</v>
      </c>
      <c r="K69" s="2">
        <v>370.1</v>
      </c>
      <c r="L69" s="2">
        <v>591.54999999999995</v>
      </c>
      <c r="M69" s="2">
        <v>3831.41</v>
      </c>
      <c r="N69" s="2">
        <v>2972.82</v>
      </c>
      <c r="O69" s="2">
        <v>1448.11</v>
      </c>
      <c r="P69" s="2">
        <v>3752.87</v>
      </c>
      <c r="Q69" s="1">
        <v>10</v>
      </c>
      <c r="R69" s="1">
        <v>10026</v>
      </c>
      <c r="S69" s="1">
        <v>13148</v>
      </c>
      <c r="T69" s="1">
        <v>11553</v>
      </c>
      <c r="U69" s="1">
        <v>1595</v>
      </c>
      <c r="V69" s="1">
        <v>4567</v>
      </c>
      <c r="W69" s="1">
        <v>27030</v>
      </c>
      <c r="X69" s="1">
        <v>7029</v>
      </c>
      <c r="Y69" s="1">
        <v>5905</v>
      </c>
      <c r="Z69" s="1">
        <v>747</v>
      </c>
      <c r="AA69" s="1">
        <v>608</v>
      </c>
      <c r="AB69" s="1">
        <v>1874</v>
      </c>
      <c r="AC69" s="1">
        <v>1183</v>
      </c>
      <c r="AD69" s="1">
        <v>3530</v>
      </c>
      <c r="AE69" s="1">
        <v>763</v>
      </c>
      <c r="AF69" s="1">
        <f t="shared" si="14"/>
        <v>21639</v>
      </c>
      <c r="AG69" s="1">
        <v>3229</v>
      </c>
      <c r="AH69" s="1">
        <v>331</v>
      </c>
      <c r="AI69" s="1">
        <v>0</v>
      </c>
      <c r="AJ69" s="1">
        <v>0</v>
      </c>
      <c r="AK69" s="1">
        <v>3068</v>
      </c>
      <c r="AL69" s="1">
        <v>68</v>
      </c>
      <c r="AM69" s="3">
        <f t="shared" si="15"/>
        <v>0.32483016775266882</v>
      </c>
      <c r="AN69" s="3">
        <f t="shared" si="16"/>
        <v>0.27288691714034846</v>
      </c>
      <c r="AO69" s="3">
        <f t="shared" si="17"/>
        <v>3.4521003743241373E-2</v>
      </c>
      <c r="AP69" s="3">
        <f t="shared" si="18"/>
        <v>2.809741670132631E-2</v>
      </c>
      <c r="AQ69" s="3">
        <f t="shared" si="19"/>
        <v>8.6602892924811686E-2</v>
      </c>
      <c r="AR69" s="3">
        <f t="shared" si="20"/>
        <v>5.4669809140902997E-2</v>
      </c>
      <c r="AS69" s="3">
        <f t="shared" si="21"/>
        <v>0.16313138315079256</v>
      </c>
      <c r="AT69" s="3">
        <f t="shared" si="22"/>
        <v>3.5260409445907852E-2</v>
      </c>
    </row>
    <row r="70" spans="1:46" x14ac:dyDescent="0.25">
      <c r="A70" s="2">
        <v>92482.48</v>
      </c>
      <c r="B70" s="1">
        <v>10060</v>
      </c>
      <c r="C70" s="11">
        <f t="shared" si="12"/>
        <v>1741.351150705271</v>
      </c>
      <c r="D70" s="11">
        <f t="shared" si="13"/>
        <v>5402.2271714922053</v>
      </c>
      <c r="E70" s="2">
        <v>510.79</v>
      </c>
      <c r="F70" s="2">
        <v>1110.58</v>
      </c>
      <c r="G70" s="2">
        <v>1758.81</v>
      </c>
      <c r="H70" s="2">
        <v>5053.1099999999997</v>
      </c>
      <c r="I70" s="2">
        <v>1971.31</v>
      </c>
      <c r="J70" s="2">
        <v>613.23</v>
      </c>
      <c r="K70" s="2">
        <v>3776.87</v>
      </c>
      <c r="L70" s="2">
        <v>5111.43</v>
      </c>
      <c r="M70" s="2">
        <v>3486.72</v>
      </c>
      <c r="N70" s="2">
        <v>1905.37</v>
      </c>
      <c r="O70" s="2">
        <v>9493.26</v>
      </c>
      <c r="P70" s="2">
        <v>20854.3</v>
      </c>
      <c r="Q70" s="1">
        <v>10</v>
      </c>
      <c r="R70" s="1">
        <v>10060</v>
      </c>
      <c r="S70" s="1">
        <v>22740</v>
      </c>
      <c r="T70" s="1">
        <v>22597</v>
      </c>
      <c r="U70" s="1">
        <v>143</v>
      </c>
      <c r="V70" s="1">
        <v>9756</v>
      </c>
      <c r="W70" s="1">
        <v>46403</v>
      </c>
      <c r="X70" s="1">
        <v>830</v>
      </c>
      <c r="Y70" s="1">
        <v>788</v>
      </c>
      <c r="Z70" s="1">
        <v>584</v>
      </c>
      <c r="AA70" s="1">
        <v>1069</v>
      </c>
      <c r="AB70" s="1">
        <v>901</v>
      </c>
      <c r="AC70" s="1">
        <v>853</v>
      </c>
      <c r="AD70" s="1">
        <v>1321</v>
      </c>
      <c r="AE70" s="1">
        <v>984</v>
      </c>
      <c r="AF70" s="1">
        <f t="shared" si="14"/>
        <v>7330</v>
      </c>
      <c r="AG70" s="1">
        <v>1660</v>
      </c>
      <c r="AH70" s="1">
        <v>2276</v>
      </c>
      <c r="AI70" s="1">
        <v>50</v>
      </c>
      <c r="AJ70" s="1">
        <v>0</v>
      </c>
      <c r="AK70" s="1">
        <v>2694</v>
      </c>
      <c r="AL70" s="1">
        <v>69</v>
      </c>
      <c r="AM70" s="3">
        <f t="shared" si="15"/>
        <v>0.11323328785811733</v>
      </c>
      <c r="AN70" s="3">
        <f t="shared" si="16"/>
        <v>0.10750341064120054</v>
      </c>
      <c r="AO70" s="3">
        <f t="shared" si="17"/>
        <v>7.9672578444747608E-2</v>
      </c>
      <c r="AP70" s="3">
        <f t="shared" si="18"/>
        <v>0.14583901773533425</v>
      </c>
      <c r="AQ70" s="3">
        <f t="shared" si="19"/>
        <v>0.12291950886766712</v>
      </c>
      <c r="AR70" s="3">
        <f t="shared" si="20"/>
        <v>0.11637107776261937</v>
      </c>
      <c r="AS70" s="3">
        <f t="shared" si="21"/>
        <v>0.18021828103683493</v>
      </c>
      <c r="AT70" s="3">
        <f t="shared" si="22"/>
        <v>0.13424283765347886</v>
      </c>
    </row>
    <row r="71" spans="1:46" x14ac:dyDescent="0.25">
      <c r="A71" s="2">
        <v>161246.82999999999</v>
      </c>
      <c r="B71" s="1">
        <v>10090</v>
      </c>
      <c r="C71" s="11">
        <f t="shared" si="12"/>
        <v>7503.0073606729757</v>
      </c>
      <c r="D71" s="11">
        <f t="shared" si="13"/>
        <v>4176.1514195583595</v>
      </c>
      <c r="E71" s="2">
        <v>580.12</v>
      </c>
      <c r="F71" s="2">
        <v>780.71</v>
      </c>
      <c r="G71" s="2">
        <v>3219.45</v>
      </c>
      <c r="H71" s="2">
        <v>14061.41</v>
      </c>
      <c r="I71" s="2">
        <v>3134.37</v>
      </c>
      <c r="J71" s="2">
        <v>3877.53</v>
      </c>
      <c r="K71" s="2">
        <v>4776.83</v>
      </c>
      <c r="L71" s="2">
        <v>8365.85</v>
      </c>
      <c r="M71" s="2">
        <v>8915.58</v>
      </c>
      <c r="N71" s="2">
        <v>8033.87</v>
      </c>
      <c r="O71" s="2">
        <v>11912.04</v>
      </c>
      <c r="P71" s="2">
        <v>33839.35</v>
      </c>
      <c r="Q71" s="1">
        <v>10</v>
      </c>
      <c r="R71" s="1">
        <v>10090</v>
      </c>
      <c r="S71" s="1">
        <v>12411</v>
      </c>
      <c r="T71" s="1">
        <v>11930</v>
      </c>
      <c r="U71" s="1">
        <v>482</v>
      </c>
      <c r="V71" s="1">
        <v>6230</v>
      </c>
      <c r="W71" s="1">
        <v>54140</v>
      </c>
      <c r="X71" s="1">
        <v>6346</v>
      </c>
      <c r="Y71" s="1">
        <v>961</v>
      </c>
      <c r="Z71" s="1">
        <v>1641</v>
      </c>
      <c r="AA71" s="1">
        <v>1689</v>
      </c>
      <c r="AB71" s="1">
        <v>3215</v>
      </c>
      <c r="AC71" s="1">
        <v>3063</v>
      </c>
      <c r="AD71" s="1">
        <v>4217</v>
      </c>
      <c r="AE71" s="1">
        <v>1166</v>
      </c>
      <c r="AF71" s="1">
        <f t="shared" si="14"/>
        <v>22298</v>
      </c>
      <c r="AG71" s="1">
        <v>3522</v>
      </c>
      <c r="AH71" s="1">
        <v>5</v>
      </c>
      <c r="AI71" s="1">
        <v>25351</v>
      </c>
      <c r="AJ71" s="1">
        <v>0</v>
      </c>
      <c r="AK71" s="1">
        <v>1902</v>
      </c>
      <c r="AL71" s="1">
        <v>70</v>
      </c>
      <c r="AM71" s="3">
        <f t="shared" si="15"/>
        <v>0.28459951565162794</v>
      </c>
      <c r="AN71" s="3">
        <f t="shared" si="16"/>
        <v>4.3098035698268901E-2</v>
      </c>
      <c r="AO71" s="3">
        <f t="shared" si="17"/>
        <v>7.3594044308906634E-2</v>
      </c>
      <c r="AP71" s="3">
        <f t="shared" si="18"/>
        <v>7.5746703740245766E-2</v>
      </c>
      <c r="AQ71" s="3">
        <f t="shared" si="19"/>
        <v>0.14418333482823573</v>
      </c>
      <c r="AR71" s="3">
        <f t="shared" si="20"/>
        <v>0.13736657996232846</v>
      </c>
      <c r="AS71" s="3">
        <f t="shared" si="21"/>
        <v>0.18912010045744013</v>
      </c>
      <c r="AT71" s="3">
        <f t="shared" si="22"/>
        <v>5.2291685352946454E-2</v>
      </c>
    </row>
    <row r="72" spans="1:46" x14ac:dyDescent="0.25">
      <c r="A72" s="2">
        <v>236205.09</v>
      </c>
      <c r="B72" s="1">
        <v>10120</v>
      </c>
      <c r="C72" s="11">
        <f t="shared" si="12"/>
        <v>7225.1192930780562</v>
      </c>
      <c r="D72" s="11">
        <f t="shared" si="13"/>
        <v>4525.8085419734907</v>
      </c>
      <c r="E72" s="2">
        <v>589.26</v>
      </c>
      <c r="F72" s="2">
        <v>2864.71</v>
      </c>
      <c r="G72" s="2">
        <v>7458.55</v>
      </c>
      <c r="H72" s="2">
        <v>18087.22</v>
      </c>
      <c r="I72" s="2">
        <v>1137.57</v>
      </c>
      <c r="J72" s="2">
        <v>6029.28</v>
      </c>
      <c r="K72" s="2">
        <v>2463.5100000000002</v>
      </c>
      <c r="L72" s="2">
        <v>27834.01</v>
      </c>
      <c r="M72" s="2">
        <v>10016.299999999999</v>
      </c>
      <c r="N72" s="2">
        <v>11272.57</v>
      </c>
      <c r="O72" s="2">
        <v>10991.08</v>
      </c>
      <c r="P72" s="2">
        <v>56340.69</v>
      </c>
      <c r="Q72" s="1">
        <v>10</v>
      </c>
      <c r="R72" s="1">
        <v>10120</v>
      </c>
      <c r="S72" s="1">
        <v>24008</v>
      </c>
      <c r="T72" s="1">
        <v>23671</v>
      </c>
      <c r="U72" s="1">
        <v>337</v>
      </c>
      <c r="V72" s="1">
        <v>11133</v>
      </c>
      <c r="W72" s="1">
        <v>83809</v>
      </c>
      <c r="X72" s="1">
        <v>1728</v>
      </c>
      <c r="Y72" s="1">
        <v>1811</v>
      </c>
      <c r="Z72" s="1">
        <v>1865</v>
      </c>
      <c r="AA72" s="1">
        <v>3113</v>
      </c>
      <c r="AB72" s="1">
        <v>3024</v>
      </c>
      <c r="AC72" s="1">
        <v>15869</v>
      </c>
      <c r="AD72" s="1">
        <v>9845</v>
      </c>
      <c r="AE72" s="1">
        <v>1072</v>
      </c>
      <c r="AF72" s="1">
        <f t="shared" si="14"/>
        <v>38327</v>
      </c>
      <c r="AG72" s="1">
        <v>3314</v>
      </c>
      <c r="AH72" s="1">
        <v>0</v>
      </c>
      <c r="AI72" s="1">
        <v>448</v>
      </c>
      <c r="AJ72" s="1">
        <v>0</v>
      </c>
      <c r="AK72" s="1">
        <v>3395</v>
      </c>
      <c r="AL72" s="1">
        <v>71</v>
      </c>
      <c r="AM72" s="3">
        <f t="shared" si="15"/>
        <v>4.508570981292561E-2</v>
      </c>
      <c r="AN72" s="3">
        <f t="shared" si="16"/>
        <v>4.7251284994912206E-2</v>
      </c>
      <c r="AO72" s="3">
        <f t="shared" si="17"/>
        <v>4.866021342656613E-2</v>
      </c>
      <c r="AP72" s="3">
        <f t="shared" si="18"/>
        <v>8.1222114958123509E-2</v>
      </c>
      <c r="AQ72" s="3">
        <f t="shared" si="19"/>
        <v>7.8899992172619823E-2</v>
      </c>
      <c r="AR72" s="3">
        <f t="shared" si="20"/>
        <v>0.41404232003548413</v>
      </c>
      <c r="AS72" s="3">
        <f t="shared" si="21"/>
        <v>0.25686852610431288</v>
      </c>
      <c r="AT72" s="3">
        <f t="shared" si="22"/>
        <v>2.7969838495055705E-2</v>
      </c>
    </row>
    <row r="73" spans="1:46" x14ac:dyDescent="0.25">
      <c r="A73" s="2">
        <v>124959.58</v>
      </c>
      <c r="B73" s="1">
        <v>10150</v>
      </c>
      <c r="C73" s="11">
        <f t="shared" si="12"/>
        <v>2762.7813620071684</v>
      </c>
      <c r="D73" s="11">
        <f t="shared" si="13"/>
        <v>4536.2007168458786</v>
      </c>
      <c r="E73" s="2">
        <v>0</v>
      </c>
      <c r="F73" s="2">
        <v>476.76</v>
      </c>
      <c r="G73" s="2">
        <v>2509.4699999999998</v>
      </c>
      <c r="H73" s="2">
        <v>12929.35</v>
      </c>
      <c r="I73" s="2">
        <v>727.1</v>
      </c>
      <c r="J73" s="2">
        <v>2863</v>
      </c>
      <c r="K73" s="2">
        <v>1865.66</v>
      </c>
      <c r="L73" s="2">
        <v>7743.74</v>
      </c>
      <c r="M73" s="2">
        <v>3250.11</v>
      </c>
      <c r="N73" s="2">
        <v>4615.71</v>
      </c>
      <c r="O73" s="2">
        <v>6184.59</v>
      </c>
      <c r="P73" s="2">
        <v>26198.46</v>
      </c>
      <c r="Q73" s="1">
        <v>10</v>
      </c>
      <c r="R73" s="1">
        <v>10150</v>
      </c>
      <c r="S73" s="1">
        <v>19775</v>
      </c>
      <c r="T73" s="1">
        <v>19053</v>
      </c>
      <c r="U73" s="1">
        <v>722</v>
      </c>
      <c r="V73" s="1">
        <v>8982</v>
      </c>
      <c r="W73" s="1">
        <v>71922</v>
      </c>
      <c r="X73" s="1">
        <v>2406</v>
      </c>
      <c r="Y73" s="1">
        <v>1131</v>
      </c>
      <c r="Z73" s="1">
        <v>896</v>
      </c>
      <c r="AA73" s="1">
        <v>1111</v>
      </c>
      <c r="AB73" s="1">
        <v>933</v>
      </c>
      <c r="AC73" s="1">
        <v>1348</v>
      </c>
      <c r="AD73" s="1">
        <v>2698</v>
      </c>
      <c r="AE73" s="1">
        <v>1521</v>
      </c>
      <c r="AF73" s="1">
        <f t="shared" si="14"/>
        <v>12044</v>
      </c>
      <c r="AG73" s="1">
        <v>5776</v>
      </c>
      <c r="AH73" s="1">
        <v>2734</v>
      </c>
      <c r="AI73" s="1">
        <v>2600</v>
      </c>
      <c r="AJ73" s="1">
        <v>0</v>
      </c>
      <c r="AK73" s="1">
        <v>2790</v>
      </c>
      <c r="AL73" s="1">
        <v>72</v>
      </c>
      <c r="AM73" s="3">
        <f t="shared" si="15"/>
        <v>0.19976751909664564</v>
      </c>
      <c r="AN73" s="3">
        <f t="shared" si="16"/>
        <v>9.3905679176353368E-2</v>
      </c>
      <c r="AO73" s="3">
        <f t="shared" si="17"/>
        <v>7.4393889073397543E-2</v>
      </c>
      <c r="AP73" s="3">
        <f t="shared" si="18"/>
        <v>9.224510129525075E-2</v>
      </c>
      <c r="AQ73" s="3">
        <f t="shared" si="19"/>
        <v>7.7465958153437403E-2</v>
      </c>
      <c r="AR73" s="3">
        <f t="shared" si="20"/>
        <v>0.11192294918631684</v>
      </c>
      <c r="AS73" s="3">
        <f t="shared" si="21"/>
        <v>0.22401195616074393</v>
      </c>
      <c r="AT73" s="3">
        <f t="shared" si="22"/>
        <v>0.12628694785785452</v>
      </c>
    </row>
    <row r="74" spans="1:46" x14ac:dyDescent="0.25">
      <c r="A74" s="2">
        <v>79185.850000000006</v>
      </c>
      <c r="B74" s="1">
        <v>10180</v>
      </c>
      <c r="C74" s="11">
        <f t="shared" si="12"/>
        <v>3223.4194341943421</v>
      </c>
      <c r="D74" s="11">
        <f t="shared" si="13"/>
        <v>2834.1451414514145</v>
      </c>
      <c r="E74" s="2">
        <v>299.36</v>
      </c>
      <c r="F74" s="2">
        <v>119.8</v>
      </c>
      <c r="G74" s="2">
        <v>6049.89</v>
      </c>
      <c r="H74" s="2">
        <v>10632.5</v>
      </c>
      <c r="I74" s="2">
        <v>1320.22</v>
      </c>
      <c r="J74" s="2">
        <v>2333.5700000000002</v>
      </c>
      <c r="K74" s="2">
        <v>532.41</v>
      </c>
      <c r="L74" s="2">
        <v>2019.9</v>
      </c>
      <c r="M74" s="2">
        <v>4562.47</v>
      </c>
      <c r="N74" s="2">
        <v>6459.72</v>
      </c>
      <c r="O74" s="2">
        <v>6424.98</v>
      </c>
      <c r="P74" s="2">
        <v>10790.35</v>
      </c>
      <c r="Q74" s="1">
        <v>10</v>
      </c>
      <c r="R74" s="1">
        <v>10180</v>
      </c>
      <c r="S74" s="1">
        <v>14401</v>
      </c>
      <c r="T74" s="1">
        <v>14338</v>
      </c>
      <c r="U74" s="1">
        <v>63</v>
      </c>
      <c r="V74" s="1">
        <v>5712</v>
      </c>
      <c r="W74" s="1">
        <v>26469</v>
      </c>
      <c r="X74" s="1">
        <v>3613</v>
      </c>
      <c r="Y74" s="1">
        <v>2647</v>
      </c>
      <c r="Z74" s="1">
        <v>808</v>
      </c>
      <c r="AA74" s="1">
        <v>668</v>
      </c>
      <c r="AB74" s="1">
        <v>2811</v>
      </c>
      <c r="AC74" s="1">
        <v>588</v>
      </c>
      <c r="AD74" s="1">
        <v>4248</v>
      </c>
      <c r="AE74" s="1">
        <v>996</v>
      </c>
      <c r="AF74" s="1">
        <f t="shared" si="14"/>
        <v>16379</v>
      </c>
      <c r="AG74" s="1">
        <v>1981</v>
      </c>
      <c r="AH74" s="1">
        <v>1658</v>
      </c>
      <c r="AI74" s="1">
        <v>1159</v>
      </c>
      <c r="AJ74" s="1">
        <v>0</v>
      </c>
      <c r="AK74" s="1">
        <v>3252</v>
      </c>
      <c r="AL74" s="1">
        <v>73</v>
      </c>
      <c r="AM74" s="3">
        <f t="shared" si="15"/>
        <v>0.22058733744428841</v>
      </c>
      <c r="AN74" s="3">
        <f t="shared" si="16"/>
        <v>0.16160937786189633</v>
      </c>
      <c r="AO74" s="3">
        <f t="shared" si="17"/>
        <v>4.9331461017156117E-2</v>
      </c>
      <c r="AP74" s="3">
        <f t="shared" si="18"/>
        <v>4.0783930642896392E-2</v>
      </c>
      <c r="AQ74" s="3">
        <f t="shared" si="19"/>
        <v>0.17162219915745772</v>
      </c>
      <c r="AR74" s="3">
        <f t="shared" si="20"/>
        <v>3.5899627571890837E-2</v>
      </c>
      <c r="AS74" s="3">
        <f t="shared" si="21"/>
        <v>0.25935649307039504</v>
      </c>
      <c r="AT74" s="3">
        <f t="shared" si="22"/>
        <v>6.0809573234019171E-2</v>
      </c>
    </row>
    <row r="75" spans="1:46" x14ac:dyDescent="0.25">
      <c r="A75" s="2">
        <v>80460.11</v>
      </c>
      <c r="B75" s="1">
        <v>10210</v>
      </c>
      <c r="C75" s="11">
        <f t="shared" si="12"/>
        <v>1961.6526508226691</v>
      </c>
      <c r="D75" s="11">
        <f t="shared" si="13"/>
        <v>3786.4131627056672</v>
      </c>
      <c r="E75" s="2">
        <v>449.04</v>
      </c>
      <c r="F75" s="2">
        <v>1704.14</v>
      </c>
      <c r="G75" s="2">
        <v>2517.5300000000002</v>
      </c>
      <c r="H75" s="2">
        <v>2522.4299999999998</v>
      </c>
      <c r="I75" s="2">
        <v>4398.29</v>
      </c>
      <c r="J75" s="2">
        <v>1918.38</v>
      </c>
      <c r="K75" s="2">
        <v>3045.34</v>
      </c>
      <c r="L75" s="2">
        <v>2265.6999999999998</v>
      </c>
      <c r="M75" s="2">
        <v>5464.94</v>
      </c>
      <c r="N75" s="2">
        <v>7923.36</v>
      </c>
      <c r="O75" s="2">
        <v>4288.41</v>
      </c>
      <c r="P75" s="2">
        <v>8709.5300000000007</v>
      </c>
      <c r="Q75" s="1">
        <v>10</v>
      </c>
      <c r="R75" s="1">
        <v>10210</v>
      </c>
      <c r="S75" s="1">
        <v>16181</v>
      </c>
      <c r="T75" s="1">
        <v>15253</v>
      </c>
      <c r="U75" s="1">
        <v>929</v>
      </c>
      <c r="V75" s="1">
        <v>5846</v>
      </c>
      <c r="W75" s="1">
        <v>26239</v>
      </c>
      <c r="X75" s="1">
        <v>1240</v>
      </c>
      <c r="Y75" s="1">
        <v>622</v>
      </c>
      <c r="Z75" s="1">
        <v>1435</v>
      </c>
      <c r="AA75" s="1">
        <v>769</v>
      </c>
      <c r="AB75" s="1">
        <v>905</v>
      </c>
      <c r="AC75" s="1">
        <v>847</v>
      </c>
      <c r="AD75" s="1">
        <v>1242</v>
      </c>
      <c r="AE75" s="1">
        <v>1323</v>
      </c>
      <c r="AF75" s="1">
        <f t="shared" si="14"/>
        <v>8383</v>
      </c>
      <c r="AG75" s="1">
        <v>3107</v>
      </c>
      <c r="AH75" s="1">
        <v>2225</v>
      </c>
      <c r="AI75" s="1">
        <v>1331</v>
      </c>
      <c r="AJ75" s="1">
        <v>0</v>
      </c>
      <c r="AK75" s="1">
        <v>2735</v>
      </c>
      <c r="AL75" s="1">
        <v>74</v>
      </c>
      <c r="AM75" s="3">
        <f t="shared" si="15"/>
        <v>0.14791840629846117</v>
      </c>
      <c r="AN75" s="3">
        <f t="shared" si="16"/>
        <v>7.4197781223905523E-2</v>
      </c>
      <c r="AO75" s="3">
        <f t="shared" si="17"/>
        <v>0.17117976857926756</v>
      </c>
      <c r="AP75" s="3">
        <f t="shared" si="18"/>
        <v>9.1733269712513416E-2</v>
      </c>
      <c r="AQ75" s="3">
        <f t="shared" si="19"/>
        <v>0.10795657879040917</v>
      </c>
      <c r="AR75" s="3">
        <f t="shared" si="20"/>
        <v>0.10103781462483598</v>
      </c>
      <c r="AS75" s="3">
        <f t="shared" si="21"/>
        <v>0.1481569843731361</v>
      </c>
      <c r="AT75" s="3">
        <f t="shared" si="22"/>
        <v>0.15781939639747108</v>
      </c>
    </row>
    <row r="76" spans="1:46" x14ac:dyDescent="0.25">
      <c r="A76" s="2">
        <v>109538.48</v>
      </c>
      <c r="B76" s="1">
        <v>10240</v>
      </c>
      <c r="C76" s="11">
        <f t="shared" si="12"/>
        <v>888.82358627356211</v>
      </c>
      <c r="D76" s="11">
        <f t="shared" si="13"/>
        <v>3245.5331077815372</v>
      </c>
      <c r="E76" s="2">
        <v>987.66</v>
      </c>
      <c r="F76" s="2">
        <v>635.67999999999995</v>
      </c>
      <c r="G76" s="2">
        <v>2183.69</v>
      </c>
      <c r="H76" s="2">
        <v>6063.06</v>
      </c>
      <c r="I76" s="2">
        <v>1021.58</v>
      </c>
      <c r="J76" s="2">
        <v>536.66</v>
      </c>
      <c r="K76" s="2">
        <v>2936.97</v>
      </c>
      <c r="L76" s="2">
        <v>7360.84</v>
      </c>
      <c r="M76" s="2">
        <v>1761.63</v>
      </c>
      <c r="N76" s="2">
        <v>3881.44</v>
      </c>
      <c r="O76" s="2">
        <v>3972.01</v>
      </c>
      <c r="P76" s="2">
        <v>34123.589999999997</v>
      </c>
      <c r="Q76" s="1">
        <v>10</v>
      </c>
      <c r="R76" s="1">
        <v>10240</v>
      </c>
      <c r="S76" s="1">
        <v>52461</v>
      </c>
      <c r="T76" s="1">
        <v>52433</v>
      </c>
      <c r="U76" s="1">
        <v>28</v>
      </c>
      <c r="V76" s="1">
        <v>20345</v>
      </c>
      <c r="W76" s="1">
        <v>68668</v>
      </c>
      <c r="X76" s="1">
        <v>3197</v>
      </c>
      <c r="Y76" s="1">
        <v>3377</v>
      </c>
      <c r="Z76" s="1">
        <v>1134</v>
      </c>
      <c r="AA76" s="1">
        <v>1631</v>
      </c>
      <c r="AB76" s="1">
        <v>1010</v>
      </c>
      <c r="AC76" s="1">
        <v>1162</v>
      </c>
      <c r="AD76" s="1">
        <v>1901</v>
      </c>
      <c r="AE76" s="1">
        <v>955</v>
      </c>
      <c r="AF76" s="1">
        <f t="shared" si="14"/>
        <v>14367</v>
      </c>
      <c r="AG76" s="1">
        <v>7051</v>
      </c>
      <c r="AH76" s="1">
        <v>2138</v>
      </c>
      <c r="AI76" s="1">
        <v>0</v>
      </c>
      <c r="AJ76" s="1">
        <v>0</v>
      </c>
      <c r="AK76" s="1">
        <v>10345</v>
      </c>
      <c r="AL76" s="1">
        <v>75</v>
      </c>
      <c r="AM76" s="3">
        <f t="shared" si="15"/>
        <v>0.2225238393540753</v>
      </c>
      <c r="AN76" s="3">
        <f t="shared" si="16"/>
        <v>0.23505255098489594</v>
      </c>
      <c r="AO76" s="3">
        <f t="shared" si="17"/>
        <v>7.8930883274169972E-2</v>
      </c>
      <c r="AP76" s="3">
        <f t="shared" si="18"/>
        <v>0.11352404816593582</v>
      </c>
      <c r="AQ76" s="3">
        <f t="shared" si="19"/>
        <v>7.0299993039604644E-2</v>
      </c>
      <c r="AR76" s="3">
        <f t="shared" si="20"/>
        <v>8.0879793972297623E-2</v>
      </c>
      <c r="AS76" s="3">
        <f t="shared" si="21"/>
        <v>0.13231711561216677</v>
      </c>
      <c r="AT76" s="3">
        <f t="shared" si="22"/>
        <v>6.6471775596853896E-2</v>
      </c>
    </row>
    <row r="77" spans="1:46" x14ac:dyDescent="0.25">
      <c r="A77" s="2">
        <v>134055.98000000001</v>
      </c>
      <c r="B77" s="1">
        <v>10270</v>
      </c>
      <c r="C77" s="11">
        <f t="shared" si="12"/>
        <v>3817.2258533042846</v>
      </c>
      <c r="D77" s="11">
        <f t="shared" si="13"/>
        <v>3519.8450738320021</v>
      </c>
      <c r="E77" s="2">
        <v>881.15</v>
      </c>
      <c r="F77" s="2">
        <v>1278.6600000000001</v>
      </c>
      <c r="G77" s="2">
        <v>3566.35</v>
      </c>
      <c r="H77" s="2">
        <v>23542.11</v>
      </c>
      <c r="I77" s="2">
        <v>916.07</v>
      </c>
      <c r="J77" s="2">
        <v>2998.59</v>
      </c>
      <c r="K77" s="2">
        <v>6264.4</v>
      </c>
      <c r="L77" s="2">
        <v>12480.74</v>
      </c>
      <c r="M77" s="2">
        <v>2764.31</v>
      </c>
      <c r="N77" s="2">
        <v>5872.73</v>
      </c>
      <c r="O77" s="2">
        <v>4304.42</v>
      </c>
      <c r="P77" s="2">
        <v>26058.06</v>
      </c>
      <c r="Q77" s="1">
        <v>10</v>
      </c>
      <c r="R77" s="1">
        <v>10270</v>
      </c>
      <c r="S77" s="1">
        <v>45439</v>
      </c>
      <c r="T77" s="1">
        <v>44687</v>
      </c>
      <c r="U77" s="1">
        <v>752</v>
      </c>
      <c r="V77" s="1">
        <v>18032</v>
      </c>
      <c r="W77" s="1">
        <v>58329</v>
      </c>
      <c r="X77" s="1">
        <v>2966</v>
      </c>
      <c r="Y77" s="1">
        <v>5383</v>
      </c>
      <c r="Z77" s="1">
        <v>2207</v>
      </c>
      <c r="AA77" s="1">
        <v>2776</v>
      </c>
      <c r="AB77" s="1">
        <v>1723</v>
      </c>
      <c r="AC77" s="1">
        <v>3625</v>
      </c>
      <c r="AD77" s="1">
        <v>27777</v>
      </c>
      <c r="AE77" s="1">
        <v>2821</v>
      </c>
      <c r="AF77" s="1">
        <f t="shared" si="14"/>
        <v>49278</v>
      </c>
      <c r="AG77" s="1">
        <v>6922</v>
      </c>
      <c r="AH77" s="1">
        <v>3060</v>
      </c>
      <c r="AI77" s="1">
        <v>7425</v>
      </c>
      <c r="AJ77" s="1">
        <v>0</v>
      </c>
      <c r="AK77" s="1">
        <v>8262</v>
      </c>
      <c r="AL77" s="1">
        <v>76</v>
      </c>
      <c r="AM77" s="3">
        <f t="shared" si="15"/>
        <v>6.0189131052396608E-2</v>
      </c>
      <c r="AN77" s="3">
        <f t="shared" si="16"/>
        <v>0.10923738788100167</v>
      </c>
      <c r="AO77" s="3">
        <f t="shared" si="17"/>
        <v>4.4786720240269494E-2</v>
      </c>
      <c r="AP77" s="3">
        <f t="shared" si="18"/>
        <v>5.6333455091521573E-2</v>
      </c>
      <c r="AQ77" s="3">
        <f t="shared" si="19"/>
        <v>3.4964893055724665E-2</v>
      </c>
      <c r="AR77" s="3">
        <f t="shared" si="20"/>
        <v>7.3562238727221077E-2</v>
      </c>
      <c r="AS77" s="3">
        <f t="shared" si="21"/>
        <v>0.56367953244855717</v>
      </c>
      <c r="AT77" s="3">
        <f t="shared" si="22"/>
        <v>5.7246641503307764E-2</v>
      </c>
    </row>
    <row r="78" spans="1:46" x14ac:dyDescent="0.25">
      <c r="A78" s="2">
        <v>142245.24</v>
      </c>
      <c r="B78" s="1">
        <v>10300</v>
      </c>
      <c r="C78" s="11">
        <f t="shared" si="12"/>
        <v>1671.6385336743392</v>
      </c>
      <c r="D78" s="11">
        <f t="shared" si="13"/>
        <v>5151.9727195225914</v>
      </c>
      <c r="E78" s="2">
        <v>149.68</v>
      </c>
      <c r="F78" s="2">
        <v>476.76</v>
      </c>
      <c r="G78" s="2">
        <v>6781.6</v>
      </c>
      <c r="H78" s="2">
        <v>13205.28</v>
      </c>
      <c r="I78" s="2">
        <v>2533.21</v>
      </c>
      <c r="J78" s="2">
        <v>1987.72</v>
      </c>
      <c r="K78" s="2">
        <v>5741.95</v>
      </c>
      <c r="L78" s="2">
        <v>14151.19</v>
      </c>
      <c r="M78" s="2">
        <v>2851.87</v>
      </c>
      <c r="N78" s="2">
        <v>8521.0499999999993</v>
      </c>
      <c r="O78" s="2">
        <v>12078.38</v>
      </c>
      <c r="P78" s="2">
        <v>19983.95</v>
      </c>
      <c r="Q78" s="1">
        <v>10</v>
      </c>
      <c r="R78" s="1">
        <v>10300</v>
      </c>
      <c r="S78" s="1">
        <v>47213</v>
      </c>
      <c r="T78" s="1">
        <v>44703</v>
      </c>
      <c r="U78" s="1">
        <v>2511</v>
      </c>
      <c r="V78" s="1">
        <v>16475</v>
      </c>
      <c r="W78" s="1">
        <v>37555</v>
      </c>
      <c r="X78" s="1">
        <v>1981</v>
      </c>
      <c r="Y78" s="1">
        <v>1730</v>
      </c>
      <c r="Z78" s="1">
        <v>1798</v>
      </c>
      <c r="AA78" s="1">
        <v>2135</v>
      </c>
      <c r="AB78" s="1">
        <v>1158</v>
      </c>
      <c r="AC78" s="1">
        <v>1488</v>
      </c>
      <c r="AD78" s="1">
        <v>2494</v>
      </c>
      <c r="AE78" s="1">
        <v>2535</v>
      </c>
      <c r="AF78" s="1">
        <f t="shared" si="14"/>
        <v>15319</v>
      </c>
      <c r="AG78" s="1">
        <v>4103</v>
      </c>
      <c r="AH78" s="1">
        <v>10</v>
      </c>
      <c r="AI78" s="1">
        <v>13698</v>
      </c>
      <c r="AJ78" s="1">
        <v>1</v>
      </c>
      <c r="AK78" s="1">
        <v>5865</v>
      </c>
      <c r="AL78" s="1">
        <v>77</v>
      </c>
      <c r="AM78" s="3">
        <f t="shared" si="15"/>
        <v>0.12931653502186827</v>
      </c>
      <c r="AN78" s="3">
        <f t="shared" si="16"/>
        <v>0.11293165350218683</v>
      </c>
      <c r="AO78" s="3">
        <f t="shared" si="17"/>
        <v>0.11737058554735949</v>
      </c>
      <c r="AP78" s="3">
        <f t="shared" si="18"/>
        <v>0.13936941053593577</v>
      </c>
      <c r="AQ78" s="3">
        <f t="shared" si="19"/>
        <v>7.5592401592793262E-2</v>
      </c>
      <c r="AR78" s="3">
        <f t="shared" si="20"/>
        <v>9.7134277694366472E-2</v>
      </c>
      <c r="AS78" s="3">
        <f t="shared" si="21"/>
        <v>0.16280436059795025</v>
      </c>
      <c r="AT78" s="3">
        <f t="shared" si="22"/>
        <v>0.16548077550753965</v>
      </c>
    </row>
    <row r="79" spans="1:46" x14ac:dyDescent="0.25">
      <c r="A79" s="2">
        <v>38286.6</v>
      </c>
      <c r="B79" s="1">
        <v>10330</v>
      </c>
      <c r="C79" s="11">
        <f t="shared" si="12"/>
        <v>533.22415557830095</v>
      </c>
      <c r="D79" s="11">
        <f t="shared" si="13"/>
        <v>3369.8805868304335</v>
      </c>
      <c r="E79" s="2">
        <v>0</v>
      </c>
      <c r="F79" s="2">
        <v>437.64</v>
      </c>
      <c r="G79" s="2">
        <v>354.94</v>
      </c>
      <c r="H79" s="2">
        <v>1147.07</v>
      </c>
      <c r="I79" s="2">
        <v>496.4</v>
      </c>
      <c r="J79" s="2">
        <v>1089.99</v>
      </c>
      <c r="K79" s="2">
        <v>354.94</v>
      </c>
      <c r="L79" s="2">
        <v>930.76</v>
      </c>
      <c r="M79" s="2">
        <v>3261.62</v>
      </c>
      <c r="N79" s="2">
        <v>4710.37</v>
      </c>
      <c r="O79" s="2">
        <v>4892.07</v>
      </c>
      <c r="P79" s="2">
        <v>4400.78</v>
      </c>
      <c r="Q79" s="1">
        <v>10</v>
      </c>
      <c r="R79" s="1">
        <v>10330</v>
      </c>
      <c r="S79" s="1">
        <v>30866</v>
      </c>
      <c r="T79" s="1">
        <v>30866</v>
      </c>
      <c r="U79" s="1">
        <v>0</v>
      </c>
      <c r="V79" s="1">
        <v>11098</v>
      </c>
      <c r="W79" s="1">
        <v>56926</v>
      </c>
      <c r="X79" s="1">
        <v>524</v>
      </c>
      <c r="Y79" s="1">
        <v>574</v>
      </c>
      <c r="Z79" s="1">
        <v>103</v>
      </c>
      <c r="AA79" s="1">
        <v>381</v>
      </c>
      <c r="AB79" s="1">
        <v>393</v>
      </c>
      <c r="AC79" s="1">
        <v>351</v>
      </c>
      <c r="AD79" s="1">
        <v>1715</v>
      </c>
      <c r="AE79" s="1">
        <v>843</v>
      </c>
      <c r="AF79" s="1">
        <f t="shared" si="14"/>
        <v>4884</v>
      </c>
      <c r="AG79" s="1">
        <v>4706</v>
      </c>
      <c r="AH79" s="1">
        <v>140</v>
      </c>
      <c r="AI79" s="1">
        <v>5743</v>
      </c>
      <c r="AJ79" s="1">
        <v>0</v>
      </c>
      <c r="AK79" s="1">
        <v>5862</v>
      </c>
      <c r="AL79" s="1">
        <v>78</v>
      </c>
      <c r="AM79" s="3">
        <f t="shared" si="15"/>
        <v>0.10728910728910729</v>
      </c>
      <c r="AN79" s="3">
        <f t="shared" si="16"/>
        <v>0.11752661752661753</v>
      </c>
      <c r="AO79" s="3">
        <f t="shared" si="17"/>
        <v>2.108927108927109E-2</v>
      </c>
      <c r="AP79" s="3">
        <f t="shared" si="18"/>
        <v>7.8009828009828017E-2</v>
      </c>
      <c r="AQ79" s="3">
        <f t="shared" si="19"/>
        <v>8.0466830466830466E-2</v>
      </c>
      <c r="AR79" s="3">
        <f t="shared" si="20"/>
        <v>7.1867321867321865E-2</v>
      </c>
      <c r="AS79" s="3">
        <f t="shared" si="21"/>
        <v>0.35114660114660112</v>
      </c>
      <c r="AT79" s="3">
        <f t="shared" si="22"/>
        <v>0.1726044226044226</v>
      </c>
    </row>
    <row r="80" spans="1:46" x14ac:dyDescent="0.25">
      <c r="A80" s="2">
        <v>112897.35</v>
      </c>
      <c r="B80" s="1">
        <v>10360</v>
      </c>
      <c r="C80" s="11">
        <f t="shared" si="12"/>
        <v>1235.1350316031412</v>
      </c>
      <c r="D80" s="11">
        <f t="shared" si="13"/>
        <v>5716.4834322926645</v>
      </c>
      <c r="E80" s="2">
        <v>321.82</v>
      </c>
      <c r="F80" s="2">
        <v>317.83999999999997</v>
      </c>
      <c r="G80" s="2">
        <v>4433.1099999999997</v>
      </c>
      <c r="H80" s="2">
        <v>4425.67</v>
      </c>
      <c r="I80" s="2">
        <v>3509.9</v>
      </c>
      <c r="J80" s="2">
        <v>8431.31</v>
      </c>
      <c r="K80" s="2">
        <v>7218.48</v>
      </c>
      <c r="L80" s="2">
        <v>8494.3799999999992</v>
      </c>
      <c r="M80" s="2">
        <v>3792.96</v>
      </c>
      <c r="N80" s="2">
        <v>6323.61</v>
      </c>
      <c r="O80" s="2">
        <v>9160.1299999999992</v>
      </c>
      <c r="P80" s="2">
        <v>18627.419999999998</v>
      </c>
      <c r="Q80" s="1">
        <v>10</v>
      </c>
      <c r="R80" s="1">
        <v>10360</v>
      </c>
      <c r="S80" s="1">
        <v>46634</v>
      </c>
      <c r="T80" s="1">
        <v>46189</v>
      </c>
      <c r="U80" s="1">
        <v>446</v>
      </c>
      <c r="V80" s="1">
        <v>17280</v>
      </c>
      <c r="W80" s="1">
        <v>39707</v>
      </c>
      <c r="X80" s="1">
        <v>336</v>
      </c>
      <c r="Y80" s="1">
        <v>751</v>
      </c>
      <c r="Z80" s="1">
        <v>1341</v>
      </c>
      <c r="AA80" s="1">
        <v>1432</v>
      </c>
      <c r="AB80" s="1">
        <v>1692</v>
      </c>
      <c r="AC80" s="1">
        <v>1128</v>
      </c>
      <c r="AD80" s="1">
        <v>1623</v>
      </c>
      <c r="AE80" s="1">
        <v>1773</v>
      </c>
      <c r="AF80" s="1">
        <f t="shared" si="14"/>
        <v>10076</v>
      </c>
      <c r="AG80" s="1">
        <v>3822</v>
      </c>
      <c r="AH80" s="1">
        <v>3236</v>
      </c>
      <c r="AI80" s="1">
        <v>0</v>
      </c>
      <c r="AJ80" s="1">
        <v>0</v>
      </c>
      <c r="AK80" s="1">
        <v>5221</v>
      </c>
      <c r="AL80" s="1">
        <v>79</v>
      </c>
      <c r="AM80" s="3">
        <f t="shared" si="15"/>
        <v>3.33465660976578E-2</v>
      </c>
      <c r="AN80" s="3">
        <f t="shared" si="16"/>
        <v>7.4533545057562531E-2</v>
      </c>
      <c r="AO80" s="3">
        <f t="shared" si="17"/>
        <v>0.1330885271933307</v>
      </c>
      <c r="AP80" s="3">
        <f t="shared" si="18"/>
        <v>0.14211988884477966</v>
      </c>
      <c r="AQ80" s="3">
        <f t="shared" si="19"/>
        <v>0.16792377927749108</v>
      </c>
      <c r="AR80" s="3">
        <f t="shared" si="20"/>
        <v>0.11194918618499404</v>
      </c>
      <c r="AS80" s="3">
        <f t="shared" si="21"/>
        <v>0.16107582373957921</v>
      </c>
      <c r="AT80" s="3">
        <f t="shared" si="22"/>
        <v>0.17596268360460501</v>
      </c>
    </row>
    <row r="81" spans="1:46" x14ac:dyDescent="0.25">
      <c r="A81" s="2">
        <v>115689.60000000001</v>
      </c>
      <c r="B81" s="1">
        <v>10390</v>
      </c>
      <c r="C81" s="11">
        <f t="shared" si="12"/>
        <v>2231.5628582346199</v>
      </c>
      <c r="D81" s="11">
        <f t="shared" si="13"/>
        <v>4671.8532670997329</v>
      </c>
      <c r="E81" s="2">
        <v>0</v>
      </c>
      <c r="F81" s="2">
        <v>975.64</v>
      </c>
      <c r="G81" s="2">
        <v>3362.91</v>
      </c>
      <c r="H81" s="2">
        <v>6367.8</v>
      </c>
      <c r="I81" s="2">
        <v>1866.42</v>
      </c>
      <c r="J81" s="2">
        <v>2662.8</v>
      </c>
      <c r="K81" s="2">
        <v>10791.8</v>
      </c>
      <c r="L81" s="2">
        <v>8116.82</v>
      </c>
      <c r="M81" s="2">
        <v>2699.13</v>
      </c>
      <c r="N81" s="2">
        <v>8876.01</v>
      </c>
      <c r="O81" s="2">
        <v>6365.73</v>
      </c>
      <c r="P81" s="2">
        <v>24222.69</v>
      </c>
      <c r="Q81" s="1">
        <v>10</v>
      </c>
      <c r="R81" s="1">
        <v>10390</v>
      </c>
      <c r="S81" s="1">
        <v>38207</v>
      </c>
      <c r="T81" s="1">
        <v>38057</v>
      </c>
      <c r="U81" s="1">
        <v>150</v>
      </c>
      <c r="V81" s="1">
        <v>15088</v>
      </c>
      <c r="W81" s="1">
        <v>42970</v>
      </c>
      <c r="X81" s="1">
        <v>1150</v>
      </c>
      <c r="Y81" s="1">
        <v>1049</v>
      </c>
      <c r="Z81" s="1">
        <v>3462</v>
      </c>
      <c r="AA81" s="1">
        <v>2048</v>
      </c>
      <c r="AB81" s="1">
        <v>2181</v>
      </c>
      <c r="AC81" s="1">
        <v>1581</v>
      </c>
      <c r="AD81" s="1">
        <v>5579</v>
      </c>
      <c r="AE81" s="1">
        <v>1200</v>
      </c>
      <c r="AF81" s="1">
        <f t="shared" si="14"/>
        <v>18250</v>
      </c>
      <c r="AG81" s="1">
        <v>4472</v>
      </c>
      <c r="AH81" s="1">
        <v>1978</v>
      </c>
      <c r="AI81" s="1">
        <v>0</v>
      </c>
      <c r="AJ81" s="1">
        <v>0</v>
      </c>
      <c r="AK81" s="1">
        <v>5234</v>
      </c>
      <c r="AL81" s="1">
        <v>80</v>
      </c>
      <c r="AM81" s="3">
        <f t="shared" si="15"/>
        <v>6.3013698630136991E-2</v>
      </c>
      <c r="AN81" s="3">
        <f t="shared" si="16"/>
        <v>5.7479452054794523E-2</v>
      </c>
      <c r="AO81" s="3">
        <f t="shared" si="17"/>
        <v>0.18969863013698629</v>
      </c>
      <c r="AP81" s="3">
        <f t="shared" si="18"/>
        <v>0.11221917808219178</v>
      </c>
      <c r="AQ81" s="3">
        <f t="shared" si="19"/>
        <v>0.1195068493150685</v>
      </c>
      <c r="AR81" s="3">
        <f t="shared" si="20"/>
        <v>8.663013698630137E-2</v>
      </c>
      <c r="AS81" s="3">
        <f t="shared" si="21"/>
        <v>0.30569863013698628</v>
      </c>
      <c r="AT81" s="3">
        <f t="shared" si="22"/>
        <v>6.575342465753424E-2</v>
      </c>
    </row>
    <row r="82" spans="1:46" x14ac:dyDescent="0.25">
      <c r="A82" s="2">
        <v>139851.51</v>
      </c>
      <c r="B82" s="1">
        <v>10420</v>
      </c>
      <c r="C82" s="11">
        <f t="shared" si="12"/>
        <v>1976.8018362662585</v>
      </c>
      <c r="D82" s="11">
        <f t="shared" si="13"/>
        <v>3533.9556235654168</v>
      </c>
      <c r="E82" s="2">
        <v>0</v>
      </c>
      <c r="F82" s="2">
        <v>568.82000000000005</v>
      </c>
      <c r="G82" s="2">
        <v>385.26</v>
      </c>
      <c r="H82" s="2">
        <v>11079.43</v>
      </c>
      <c r="I82" s="2">
        <v>0</v>
      </c>
      <c r="J82" s="2">
        <v>749.7</v>
      </c>
      <c r="K82" s="2">
        <v>902.51</v>
      </c>
      <c r="L82" s="2">
        <v>3548.16</v>
      </c>
      <c r="M82" s="2">
        <v>349.16</v>
      </c>
      <c r="N82" s="2">
        <v>3301.23</v>
      </c>
      <c r="O82" s="2">
        <v>6649.93</v>
      </c>
      <c r="P82" s="2">
        <v>62894.86</v>
      </c>
      <c r="Q82" s="1">
        <v>10</v>
      </c>
      <c r="R82" s="1">
        <v>10420</v>
      </c>
      <c r="S82" s="1">
        <v>21651</v>
      </c>
      <c r="T82" s="1">
        <v>21456</v>
      </c>
      <c r="U82" s="1">
        <v>195</v>
      </c>
      <c r="V82" s="1">
        <v>9498</v>
      </c>
      <c r="W82" s="1">
        <v>80474</v>
      </c>
      <c r="X82" s="1">
        <v>291</v>
      </c>
      <c r="Y82" s="1">
        <v>326</v>
      </c>
      <c r="Z82" s="1">
        <v>573</v>
      </c>
      <c r="AA82" s="1">
        <v>1476</v>
      </c>
      <c r="AB82" s="1">
        <v>1519</v>
      </c>
      <c r="AC82" s="1">
        <v>2224</v>
      </c>
      <c r="AD82" s="1">
        <v>3988</v>
      </c>
      <c r="AE82" s="1">
        <v>1714</v>
      </c>
      <c r="AF82" s="1">
        <f t="shared" si="14"/>
        <v>12111</v>
      </c>
      <c r="AG82" s="1">
        <v>2814</v>
      </c>
      <c r="AH82" s="1">
        <v>3595</v>
      </c>
      <c r="AI82" s="1">
        <v>143</v>
      </c>
      <c r="AJ82" s="1">
        <v>0</v>
      </c>
      <c r="AK82" s="1">
        <v>3921</v>
      </c>
      <c r="AL82" s="1">
        <v>81</v>
      </c>
      <c r="AM82" s="3">
        <f t="shared" si="15"/>
        <v>2.4027743373792421E-2</v>
      </c>
      <c r="AN82" s="3">
        <f t="shared" si="16"/>
        <v>2.6917678143836183E-2</v>
      </c>
      <c r="AO82" s="3">
        <f t="shared" si="17"/>
        <v>4.7312360663859299E-2</v>
      </c>
      <c r="AP82" s="3">
        <f t="shared" si="18"/>
        <v>0.12187267773098835</v>
      </c>
      <c r="AQ82" s="3">
        <f t="shared" si="19"/>
        <v>0.12542316901989928</v>
      </c>
      <c r="AR82" s="3">
        <f t="shared" si="20"/>
        <v>0.18363471224506647</v>
      </c>
      <c r="AS82" s="3">
        <f t="shared" si="21"/>
        <v>0.32928742465527205</v>
      </c>
      <c r="AT82" s="3">
        <f t="shared" si="22"/>
        <v>0.14152423416728593</v>
      </c>
    </row>
    <row r="83" spans="1:46" x14ac:dyDescent="0.25">
      <c r="A83" s="2">
        <v>120667.6</v>
      </c>
      <c r="B83" s="1">
        <v>10450</v>
      </c>
      <c r="C83" s="11">
        <f t="shared" si="12"/>
        <v>1013.8053097345132</v>
      </c>
      <c r="D83" s="11">
        <f t="shared" si="13"/>
        <v>3706.0805024264914</v>
      </c>
      <c r="E83" s="2">
        <v>0</v>
      </c>
      <c r="F83" s="2">
        <v>295.39</v>
      </c>
      <c r="G83" s="2">
        <v>4513.3100000000004</v>
      </c>
      <c r="H83" s="2">
        <v>8490.59</v>
      </c>
      <c r="I83" s="2">
        <v>602.20000000000005</v>
      </c>
      <c r="J83" s="2">
        <v>1505.18</v>
      </c>
      <c r="K83" s="2">
        <v>3142.79</v>
      </c>
      <c r="L83" s="2">
        <v>9962.17</v>
      </c>
      <c r="M83" s="2">
        <v>2203.35</v>
      </c>
      <c r="N83" s="2">
        <v>945.96</v>
      </c>
      <c r="O83" s="2">
        <v>5093.9799999999996</v>
      </c>
      <c r="P83" s="2">
        <v>42432.959999999999</v>
      </c>
      <c r="Q83" s="1">
        <v>10</v>
      </c>
      <c r="R83" s="1">
        <v>10450</v>
      </c>
      <c r="S83" s="1">
        <v>40570</v>
      </c>
      <c r="T83" s="1">
        <v>40516</v>
      </c>
      <c r="U83" s="1">
        <v>54</v>
      </c>
      <c r="V83" s="1">
        <v>16657</v>
      </c>
      <c r="W83" s="1">
        <v>83694</v>
      </c>
      <c r="X83" s="1">
        <v>2106</v>
      </c>
      <c r="Y83" s="1">
        <v>868</v>
      </c>
      <c r="Z83" s="1">
        <v>610</v>
      </c>
      <c r="AA83" s="1">
        <v>952</v>
      </c>
      <c r="AB83" s="1">
        <v>1186</v>
      </c>
      <c r="AC83" s="1">
        <v>1228</v>
      </c>
      <c r="AD83" s="1">
        <v>3049</v>
      </c>
      <c r="AE83" s="1">
        <v>1099</v>
      </c>
      <c r="AF83" s="1">
        <f t="shared" si="14"/>
        <v>11098</v>
      </c>
      <c r="AG83" s="1">
        <v>2874</v>
      </c>
      <c r="AH83" s="1">
        <v>2054</v>
      </c>
      <c r="AI83" s="1">
        <v>434</v>
      </c>
      <c r="AJ83" s="1">
        <v>0</v>
      </c>
      <c r="AK83" s="1">
        <v>7006</v>
      </c>
      <c r="AL83" s="1">
        <v>82</v>
      </c>
      <c r="AM83" s="3">
        <f t="shared" si="15"/>
        <v>0.18976392142728418</v>
      </c>
      <c r="AN83" s="3">
        <f t="shared" si="16"/>
        <v>7.8212290502793297E-2</v>
      </c>
      <c r="AO83" s="3">
        <f t="shared" si="17"/>
        <v>5.4964858533069025E-2</v>
      </c>
      <c r="AP83" s="3">
        <f t="shared" si="18"/>
        <v>8.5781221841773295E-2</v>
      </c>
      <c r="AQ83" s="3">
        <f t="shared" si="19"/>
        <v>0.10686610200036042</v>
      </c>
      <c r="AR83" s="3">
        <f t="shared" si="20"/>
        <v>0.11065056766985043</v>
      </c>
      <c r="AS83" s="3">
        <f t="shared" si="21"/>
        <v>0.27473418633988106</v>
      </c>
      <c r="AT83" s="3">
        <f t="shared" si="22"/>
        <v>9.9026851684988287E-2</v>
      </c>
    </row>
    <row r="84" spans="1:46" x14ac:dyDescent="0.25">
      <c r="A84" s="2">
        <v>177641.03</v>
      </c>
      <c r="B84" s="1">
        <v>10480</v>
      </c>
      <c r="C84" s="11">
        <f t="shared" si="12"/>
        <v>5439.3758127438232</v>
      </c>
      <c r="D84" s="11">
        <f t="shared" si="13"/>
        <v>4047.6462938881664</v>
      </c>
      <c r="E84" s="2">
        <v>1115.52</v>
      </c>
      <c r="F84" s="2">
        <v>1934.17</v>
      </c>
      <c r="G84" s="2">
        <v>2497.62</v>
      </c>
      <c r="H84" s="2">
        <v>21586.98</v>
      </c>
      <c r="I84" s="2">
        <v>2378.09</v>
      </c>
      <c r="J84" s="2">
        <v>3026.37</v>
      </c>
      <c r="K84" s="2">
        <v>4136.55</v>
      </c>
      <c r="L84" s="2">
        <v>20412.53</v>
      </c>
      <c r="M84" s="2">
        <v>3542.84</v>
      </c>
      <c r="N84" s="2">
        <v>8248.75</v>
      </c>
      <c r="O84" s="2">
        <v>13959.47</v>
      </c>
      <c r="P84" s="2">
        <v>31694.240000000002</v>
      </c>
      <c r="Q84" s="1">
        <v>10</v>
      </c>
      <c r="R84" s="1">
        <v>10480</v>
      </c>
      <c r="S84" s="1">
        <v>19454</v>
      </c>
      <c r="T84" s="1">
        <v>18920</v>
      </c>
      <c r="U84" s="1">
        <v>534</v>
      </c>
      <c r="V84" s="1">
        <v>9111</v>
      </c>
      <c r="W84" s="1">
        <v>67383</v>
      </c>
      <c r="X84" s="1">
        <v>2727</v>
      </c>
      <c r="Y84" s="1">
        <v>825</v>
      </c>
      <c r="Z84" s="1">
        <v>4610</v>
      </c>
      <c r="AA84" s="1">
        <v>3153</v>
      </c>
      <c r="AB84" s="1">
        <v>1780</v>
      </c>
      <c r="AC84" s="1">
        <v>2294</v>
      </c>
      <c r="AD84" s="1">
        <v>10088</v>
      </c>
      <c r="AE84" s="1">
        <v>666</v>
      </c>
      <c r="AF84" s="1">
        <f t="shared" si="14"/>
        <v>26143</v>
      </c>
      <c r="AG84" s="1">
        <v>2341</v>
      </c>
      <c r="AH84" s="1">
        <v>0</v>
      </c>
      <c r="AI84" s="1">
        <v>910</v>
      </c>
      <c r="AJ84" s="1">
        <v>0</v>
      </c>
      <c r="AK84" s="1">
        <v>3076</v>
      </c>
      <c r="AL84" s="1">
        <v>83</v>
      </c>
      <c r="AM84" s="3">
        <f t="shared" si="15"/>
        <v>0.10431090540488849</v>
      </c>
      <c r="AN84" s="3">
        <f t="shared" si="16"/>
        <v>3.1557204605439315E-2</v>
      </c>
      <c r="AO84" s="3">
        <f t="shared" si="17"/>
        <v>0.17633783421948515</v>
      </c>
      <c r="AP84" s="3">
        <f t="shared" si="18"/>
        <v>0.12060589832842443</v>
      </c>
      <c r="AQ84" s="3">
        <f t="shared" si="19"/>
        <v>6.8087059633553909E-2</v>
      </c>
      <c r="AR84" s="3">
        <f t="shared" si="20"/>
        <v>8.7748154381670052E-2</v>
      </c>
      <c r="AS84" s="3">
        <f t="shared" si="21"/>
        <v>0.38587767279960217</v>
      </c>
      <c r="AT84" s="3">
        <f t="shared" si="22"/>
        <v>2.5475270626936466E-2</v>
      </c>
    </row>
    <row r="85" spans="1:46" x14ac:dyDescent="0.25">
      <c r="A85" s="2">
        <v>175879.2</v>
      </c>
      <c r="B85" s="1">
        <v>10510</v>
      </c>
      <c r="C85" s="11">
        <f t="shared" si="12"/>
        <v>2690.1396032329171</v>
      </c>
      <c r="D85" s="11">
        <f t="shared" si="13"/>
        <v>3957.5606171932404</v>
      </c>
      <c r="E85" s="2">
        <v>1210.55</v>
      </c>
      <c r="F85" s="2">
        <v>1342.6</v>
      </c>
      <c r="G85" s="2">
        <v>1977.79</v>
      </c>
      <c r="H85" s="2">
        <v>13415.15</v>
      </c>
      <c r="I85" s="2">
        <v>2140.29</v>
      </c>
      <c r="J85" s="2">
        <v>4039.63</v>
      </c>
      <c r="K85" s="2">
        <v>6985.1</v>
      </c>
      <c r="L85" s="2">
        <v>17114.080000000002</v>
      </c>
      <c r="M85" s="2">
        <v>2597.6799999999998</v>
      </c>
      <c r="N85" s="2">
        <v>13689.66</v>
      </c>
      <c r="O85" s="2">
        <v>14998.56</v>
      </c>
      <c r="P85" s="2">
        <v>37855.72</v>
      </c>
      <c r="Q85" s="1">
        <v>10</v>
      </c>
      <c r="R85" s="1">
        <v>10510</v>
      </c>
      <c r="S85" s="1">
        <v>33664</v>
      </c>
      <c r="T85" s="1">
        <v>33296</v>
      </c>
      <c r="U85" s="1">
        <v>368</v>
      </c>
      <c r="V85" s="1">
        <v>14785</v>
      </c>
      <c r="W85" s="1">
        <v>59740</v>
      </c>
      <c r="X85" s="1">
        <v>4734</v>
      </c>
      <c r="Y85" s="1">
        <v>2560</v>
      </c>
      <c r="Z85" s="1">
        <v>3476</v>
      </c>
      <c r="AA85" s="1">
        <v>2206</v>
      </c>
      <c r="AB85" s="1">
        <v>2028</v>
      </c>
      <c r="AC85" s="1">
        <v>3480</v>
      </c>
      <c r="AD85" s="1">
        <v>3191</v>
      </c>
      <c r="AE85" s="1">
        <v>1208</v>
      </c>
      <c r="AF85" s="1">
        <f t="shared" si="14"/>
        <v>22883</v>
      </c>
      <c r="AG85" s="1">
        <v>3223</v>
      </c>
      <c r="AH85" s="1">
        <v>3653</v>
      </c>
      <c r="AI85" s="1">
        <v>797</v>
      </c>
      <c r="AJ85" s="1">
        <v>0</v>
      </c>
      <c r="AK85" s="1">
        <v>5444</v>
      </c>
      <c r="AL85" s="1">
        <v>84</v>
      </c>
      <c r="AM85" s="3">
        <f t="shared" si="15"/>
        <v>0.20687846873224663</v>
      </c>
      <c r="AN85" s="3">
        <f t="shared" si="16"/>
        <v>0.11187344316741686</v>
      </c>
      <c r="AO85" s="3">
        <f t="shared" si="17"/>
        <v>0.1519031595507582</v>
      </c>
      <c r="AP85" s="3">
        <f t="shared" si="18"/>
        <v>9.6403443604422503E-2</v>
      </c>
      <c r="AQ85" s="3">
        <f t="shared" si="19"/>
        <v>8.8624743259188038E-2</v>
      </c>
      <c r="AR85" s="3">
        <f t="shared" si="20"/>
        <v>0.15207796180570729</v>
      </c>
      <c r="AS85" s="3">
        <f t="shared" si="21"/>
        <v>0.13944849888563562</v>
      </c>
      <c r="AT85" s="3">
        <f t="shared" si="22"/>
        <v>5.2790280994624829E-2</v>
      </c>
    </row>
    <row r="86" spans="1:46" x14ac:dyDescent="0.25">
      <c r="A86" s="2">
        <v>94656.98</v>
      </c>
      <c r="B86" s="1">
        <v>10540</v>
      </c>
      <c r="C86" s="11">
        <f t="shared" si="12"/>
        <v>4092.4567474048445</v>
      </c>
      <c r="D86" s="11">
        <f t="shared" si="13"/>
        <v>2348.0199923106497</v>
      </c>
      <c r="E86" s="2">
        <v>0</v>
      </c>
      <c r="F86" s="2">
        <v>4155.07</v>
      </c>
      <c r="G86" s="2">
        <v>11644.56</v>
      </c>
      <c r="H86" s="2">
        <v>16937.45</v>
      </c>
      <c r="I86" s="2">
        <v>1314.62</v>
      </c>
      <c r="J86" s="2">
        <v>1034.2</v>
      </c>
      <c r="K86" s="2">
        <v>5342.45</v>
      </c>
      <c r="L86" s="2">
        <v>4726.8100000000004</v>
      </c>
      <c r="M86" s="2">
        <v>1725.09</v>
      </c>
      <c r="N86" s="2">
        <v>2121.19</v>
      </c>
      <c r="O86" s="2">
        <v>2582.0300000000002</v>
      </c>
      <c r="P86" s="2">
        <v>8829.81</v>
      </c>
      <c r="Q86" s="1">
        <v>10</v>
      </c>
      <c r="R86" s="1">
        <v>10540</v>
      </c>
      <c r="S86" s="1">
        <v>19085</v>
      </c>
      <c r="T86" s="1">
        <v>19058</v>
      </c>
      <c r="U86" s="1">
        <v>26</v>
      </c>
      <c r="V86" s="1">
        <v>6867</v>
      </c>
      <c r="W86" s="1">
        <v>36373</v>
      </c>
      <c r="X86" s="1">
        <v>12477</v>
      </c>
      <c r="Y86" s="1">
        <v>4660</v>
      </c>
      <c r="Z86" s="1">
        <v>2602</v>
      </c>
      <c r="AA86" s="1">
        <v>1332</v>
      </c>
      <c r="AB86" s="1">
        <v>2316</v>
      </c>
      <c r="AC86" s="1">
        <v>1580</v>
      </c>
      <c r="AD86" s="1">
        <v>7830</v>
      </c>
      <c r="AE86" s="1">
        <v>467</v>
      </c>
      <c r="AF86" s="1">
        <f t="shared" si="14"/>
        <v>33264</v>
      </c>
      <c r="AG86" s="1">
        <v>2966</v>
      </c>
      <c r="AH86" s="1">
        <v>1076</v>
      </c>
      <c r="AI86" s="1">
        <v>3520</v>
      </c>
      <c r="AJ86" s="1">
        <v>0</v>
      </c>
      <c r="AK86" s="1">
        <v>5202</v>
      </c>
      <c r="AL86" s="1">
        <v>85</v>
      </c>
      <c r="AM86" s="3">
        <f t="shared" si="15"/>
        <v>0.37509018759018758</v>
      </c>
      <c r="AN86" s="3">
        <f t="shared" si="16"/>
        <v>0.1400913900913901</v>
      </c>
      <c r="AO86" s="3">
        <f t="shared" si="17"/>
        <v>7.8222703222703222E-2</v>
      </c>
      <c r="AP86" s="3">
        <f t="shared" si="18"/>
        <v>4.004329004329004E-2</v>
      </c>
      <c r="AQ86" s="3">
        <f t="shared" si="19"/>
        <v>6.9624819624819631E-2</v>
      </c>
      <c r="AR86" s="3">
        <f t="shared" si="20"/>
        <v>4.7498797498797499E-2</v>
      </c>
      <c r="AS86" s="3">
        <f t="shared" si="21"/>
        <v>0.2353896103896104</v>
      </c>
      <c r="AT86" s="3">
        <f t="shared" si="22"/>
        <v>1.4039201539201539E-2</v>
      </c>
    </row>
    <row r="87" spans="1:46" x14ac:dyDescent="0.25">
      <c r="A87" s="2">
        <v>91742.05</v>
      </c>
      <c r="B87" s="1">
        <v>10570</v>
      </c>
      <c r="C87" s="11">
        <f t="shared" si="12"/>
        <v>3042.7253987197569</v>
      </c>
      <c r="D87" s="11">
        <f t="shared" si="13"/>
        <v>1601.7012042964088</v>
      </c>
      <c r="E87" s="2">
        <v>149.68</v>
      </c>
      <c r="F87" s="2">
        <v>1189.94</v>
      </c>
      <c r="G87" s="2">
        <v>4144.09</v>
      </c>
      <c r="H87" s="2">
        <v>25687.119999999999</v>
      </c>
      <c r="I87" s="2">
        <v>1012.79</v>
      </c>
      <c r="J87" s="2">
        <v>1492.66</v>
      </c>
      <c r="K87" s="2">
        <v>1927.32</v>
      </c>
      <c r="L87" s="2">
        <v>5967.82</v>
      </c>
      <c r="M87" s="2">
        <v>831.89</v>
      </c>
      <c r="N87" s="2">
        <v>5524.29</v>
      </c>
      <c r="O87" s="2">
        <v>2652.86</v>
      </c>
      <c r="P87" s="2">
        <v>13843.65</v>
      </c>
      <c r="Q87" s="1">
        <v>10</v>
      </c>
      <c r="R87" s="1">
        <v>10570</v>
      </c>
      <c r="S87" s="1">
        <v>23067</v>
      </c>
      <c r="T87" s="1">
        <v>22716</v>
      </c>
      <c r="U87" s="1">
        <v>351</v>
      </c>
      <c r="V87" s="1">
        <v>8772</v>
      </c>
      <c r="W87" s="1">
        <v>58409</v>
      </c>
      <c r="X87" s="1">
        <v>10558</v>
      </c>
      <c r="Y87" s="1">
        <v>8073</v>
      </c>
      <c r="Z87" s="1">
        <v>2761</v>
      </c>
      <c r="AA87" s="1">
        <v>1548</v>
      </c>
      <c r="AB87" s="1">
        <v>2318</v>
      </c>
      <c r="AC87" s="1">
        <v>3659</v>
      </c>
      <c r="AD87" s="1">
        <v>13682</v>
      </c>
      <c r="AE87" s="1">
        <v>1221</v>
      </c>
      <c r="AF87" s="1">
        <f t="shared" si="14"/>
        <v>43820</v>
      </c>
      <c r="AG87" s="1">
        <v>4451</v>
      </c>
      <c r="AH87" s="1">
        <v>2392</v>
      </c>
      <c r="AI87" s="1">
        <v>8776</v>
      </c>
      <c r="AJ87" s="1">
        <v>0</v>
      </c>
      <c r="AK87" s="1">
        <v>9217</v>
      </c>
      <c r="AL87" s="1">
        <v>86</v>
      </c>
      <c r="AM87" s="3">
        <f t="shared" si="15"/>
        <v>0.24094020994979462</v>
      </c>
      <c r="AN87" s="3">
        <f t="shared" si="16"/>
        <v>0.18423094477407576</v>
      </c>
      <c r="AO87" s="3">
        <f t="shared" si="17"/>
        <v>6.300775901414879E-2</v>
      </c>
      <c r="AP87" s="3">
        <f t="shared" si="18"/>
        <v>3.5326335006846191E-2</v>
      </c>
      <c r="AQ87" s="3">
        <f t="shared" si="19"/>
        <v>5.2898219990871749E-2</v>
      </c>
      <c r="AR87" s="3">
        <f t="shared" si="20"/>
        <v>8.3500684618895482E-2</v>
      </c>
      <c r="AS87" s="3">
        <f t="shared" si="21"/>
        <v>0.31223185759926975</v>
      </c>
      <c r="AT87" s="3">
        <f t="shared" si="22"/>
        <v>2.7863989046097673E-2</v>
      </c>
    </row>
    <row r="88" spans="1:46" x14ac:dyDescent="0.25">
      <c r="A88" s="2">
        <v>50417.87</v>
      </c>
      <c r="B88" s="1">
        <v>10600</v>
      </c>
      <c r="C88" s="11">
        <f t="shared" si="12"/>
        <v>4318.4978245935426</v>
      </c>
      <c r="D88" s="11">
        <f t="shared" si="13"/>
        <v>667.55209525990381</v>
      </c>
      <c r="E88" s="2">
        <v>0</v>
      </c>
      <c r="F88" s="2">
        <v>2358.8000000000002</v>
      </c>
      <c r="G88" s="2">
        <v>1903.24</v>
      </c>
      <c r="H88" s="2">
        <v>9975.06</v>
      </c>
      <c r="I88" s="2">
        <v>0</v>
      </c>
      <c r="J88" s="2">
        <v>886.17</v>
      </c>
      <c r="K88" s="2">
        <v>192.63</v>
      </c>
      <c r="L88" s="2">
        <v>1761.04</v>
      </c>
      <c r="M88" s="2">
        <v>0</v>
      </c>
      <c r="N88" s="2">
        <v>3854.54</v>
      </c>
      <c r="O88" s="2">
        <v>3730.68</v>
      </c>
      <c r="P88" s="2">
        <v>13688.09</v>
      </c>
      <c r="Q88" s="1">
        <v>10</v>
      </c>
      <c r="R88" s="1">
        <v>10600</v>
      </c>
      <c r="S88" s="1">
        <v>4555</v>
      </c>
      <c r="T88" s="1">
        <v>4543</v>
      </c>
      <c r="U88" s="1">
        <v>12</v>
      </c>
      <c r="V88" s="1">
        <v>1714</v>
      </c>
      <c r="W88" s="1">
        <v>34638</v>
      </c>
      <c r="X88" s="1">
        <v>2185</v>
      </c>
      <c r="Y88" s="1">
        <v>22179</v>
      </c>
      <c r="Z88" s="1">
        <v>466</v>
      </c>
      <c r="AA88" s="1">
        <v>689</v>
      </c>
      <c r="AB88" s="1">
        <v>1430</v>
      </c>
      <c r="AC88" s="1">
        <v>738</v>
      </c>
      <c r="AD88" s="1">
        <v>1479</v>
      </c>
      <c r="AE88" s="1">
        <v>301</v>
      </c>
      <c r="AF88" s="1">
        <f t="shared" si="14"/>
        <v>29467</v>
      </c>
      <c r="AG88" s="1">
        <v>6203</v>
      </c>
      <c r="AH88" s="1">
        <v>0</v>
      </c>
      <c r="AI88" s="1">
        <v>894</v>
      </c>
      <c r="AJ88" s="1">
        <v>0</v>
      </c>
      <c r="AK88" s="1">
        <v>4367</v>
      </c>
      <c r="AL88" s="1">
        <v>87</v>
      </c>
      <c r="AM88" s="3">
        <f t="shared" si="15"/>
        <v>7.4150744901075774E-2</v>
      </c>
      <c r="AN88" s="3">
        <f t="shared" si="16"/>
        <v>0.75267248108053075</v>
      </c>
      <c r="AO88" s="3">
        <f t="shared" si="17"/>
        <v>1.5814300743204262E-2</v>
      </c>
      <c r="AP88" s="3">
        <f t="shared" si="18"/>
        <v>2.3382088437913597E-2</v>
      </c>
      <c r="AQ88" s="3">
        <f t="shared" si="19"/>
        <v>4.852886279566973E-2</v>
      </c>
      <c r="AR88" s="3">
        <f t="shared" si="20"/>
        <v>2.5044965554688294E-2</v>
      </c>
      <c r="AS88" s="3">
        <f t="shared" si="21"/>
        <v>5.0191739912444432E-2</v>
      </c>
      <c r="AT88" s="3">
        <f t="shared" si="22"/>
        <v>1.0214816574473139E-2</v>
      </c>
    </row>
    <row r="89" spans="1:46" x14ac:dyDescent="0.25">
      <c r="A89" s="2">
        <v>39800.58</v>
      </c>
      <c r="B89" s="1">
        <v>10630</v>
      </c>
      <c r="C89" s="11">
        <f t="shared" si="12"/>
        <v>687.32161323681487</v>
      </c>
      <c r="D89" s="11">
        <f t="shared" si="13"/>
        <v>2033.5056876938986</v>
      </c>
      <c r="E89" s="2">
        <v>322.94</v>
      </c>
      <c r="F89" s="2">
        <v>437.64</v>
      </c>
      <c r="G89" s="2">
        <v>1468.5</v>
      </c>
      <c r="H89" s="2">
        <v>4979.74</v>
      </c>
      <c r="I89" s="2">
        <v>1047.48</v>
      </c>
      <c r="J89" s="2">
        <v>1226.46</v>
      </c>
      <c r="K89" s="2">
        <v>1242.29</v>
      </c>
      <c r="L89" s="2">
        <v>1396.1</v>
      </c>
      <c r="M89" s="2">
        <v>2100.16</v>
      </c>
      <c r="N89" s="2">
        <v>3719.31</v>
      </c>
      <c r="O89" s="2">
        <v>3770.54</v>
      </c>
      <c r="P89" s="2">
        <v>4221.1499999999996</v>
      </c>
      <c r="Q89" s="1">
        <v>10</v>
      </c>
      <c r="R89" s="1">
        <v>10630</v>
      </c>
      <c r="S89" s="1">
        <v>18435</v>
      </c>
      <c r="T89" s="1">
        <v>18295</v>
      </c>
      <c r="U89" s="1">
        <v>140</v>
      </c>
      <c r="V89" s="1">
        <v>6617</v>
      </c>
      <c r="W89" s="1">
        <v>45207</v>
      </c>
      <c r="X89" s="1">
        <v>1775</v>
      </c>
      <c r="Y89" s="1">
        <v>779</v>
      </c>
      <c r="Z89" s="1">
        <v>240</v>
      </c>
      <c r="AA89" s="1">
        <v>698</v>
      </c>
      <c r="AB89" s="1">
        <v>457</v>
      </c>
      <c r="AC89" s="1">
        <v>480</v>
      </c>
      <c r="AD89" s="1">
        <v>1138</v>
      </c>
      <c r="AE89" s="1">
        <v>664</v>
      </c>
      <c r="AF89" s="1">
        <f t="shared" si="14"/>
        <v>6231</v>
      </c>
      <c r="AG89" s="1">
        <v>3858</v>
      </c>
      <c r="AH89" s="1">
        <v>2222</v>
      </c>
      <c r="AI89" s="1">
        <v>0</v>
      </c>
      <c r="AJ89" s="1">
        <v>0</v>
      </c>
      <c r="AK89" s="1">
        <v>5802</v>
      </c>
      <c r="AL89" s="1">
        <v>88</v>
      </c>
      <c r="AM89" s="3">
        <f t="shared" si="15"/>
        <v>0.28486599261755735</v>
      </c>
      <c r="AN89" s="3">
        <f t="shared" si="16"/>
        <v>0.12502006098539561</v>
      </c>
      <c r="AO89" s="3">
        <f t="shared" si="17"/>
        <v>3.8517091959557055E-2</v>
      </c>
      <c r="AP89" s="3">
        <f t="shared" si="18"/>
        <v>0.11202054244904509</v>
      </c>
      <c r="AQ89" s="3">
        <f t="shared" si="19"/>
        <v>7.3342962606323225E-2</v>
      </c>
      <c r="AR89" s="3">
        <f t="shared" si="20"/>
        <v>7.703418391911411E-2</v>
      </c>
      <c r="AS89" s="3">
        <f t="shared" si="21"/>
        <v>0.18263521104156635</v>
      </c>
      <c r="AT89" s="3">
        <f t="shared" si="22"/>
        <v>0.10656395442144118</v>
      </c>
    </row>
    <row r="90" spans="1:46" x14ac:dyDescent="0.25">
      <c r="A90" s="2">
        <v>30023.64</v>
      </c>
      <c r="B90" s="1">
        <v>10660</v>
      </c>
      <c r="C90" s="11">
        <f t="shared" si="12"/>
        <v>1184.8167053364268</v>
      </c>
      <c r="D90" s="11">
        <f t="shared" si="13"/>
        <v>3594.9883990719259</v>
      </c>
      <c r="E90" s="2">
        <v>0</v>
      </c>
      <c r="F90" s="2">
        <v>610.58000000000004</v>
      </c>
      <c r="G90" s="2">
        <v>322.64999999999998</v>
      </c>
      <c r="H90" s="2">
        <v>4361.1400000000003</v>
      </c>
      <c r="I90" s="2">
        <v>473.94</v>
      </c>
      <c r="J90" s="2">
        <v>429.32</v>
      </c>
      <c r="K90" s="2">
        <v>177.47</v>
      </c>
      <c r="L90" s="2">
        <v>2883.15</v>
      </c>
      <c r="M90" s="2">
        <v>377.94</v>
      </c>
      <c r="N90" s="2">
        <v>755.48</v>
      </c>
      <c r="O90" s="2">
        <v>2678.07</v>
      </c>
      <c r="P90" s="2">
        <v>8586.5</v>
      </c>
      <c r="Q90" s="1">
        <v>10</v>
      </c>
      <c r="R90" s="1">
        <v>10660</v>
      </c>
      <c r="S90" s="1">
        <v>24210</v>
      </c>
      <c r="T90" s="1">
        <v>24210</v>
      </c>
      <c r="U90" s="1">
        <v>0</v>
      </c>
      <c r="V90" s="1">
        <v>8798</v>
      </c>
      <c r="W90" s="1">
        <v>48694</v>
      </c>
      <c r="X90" s="1">
        <v>2335</v>
      </c>
      <c r="Y90" s="1">
        <v>2407</v>
      </c>
      <c r="Z90" s="1">
        <v>309</v>
      </c>
      <c r="AA90" s="1">
        <v>296</v>
      </c>
      <c r="AB90" s="1">
        <v>564</v>
      </c>
      <c r="AC90" s="1">
        <v>543</v>
      </c>
      <c r="AD90" s="1">
        <v>1044</v>
      </c>
      <c r="AE90" s="1">
        <v>481</v>
      </c>
      <c r="AF90" s="1">
        <f t="shared" si="14"/>
        <v>7979</v>
      </c>
      <c r="AG90" s="1">
        <v>4023</v>
      </c>
      <c r="AH90" s="1">
        <v>392</v>
      </c>
      <c r="AI90" s="1">
        <v>0</v>
      </c>
      <c r="AJ90" s="1">
        <v>0</v>
      </c>
      <c r="AK90" s="1">
        <v>4310</v>
      </c>
      <c r="AL90" s="1">
        <v>89</v>
      </c>
      <c r="AM90" s="3">
        <f t="shared" si="15"/>
        <v>0.29264318836946984</v>
      </c>
      <c r="AN90" s="3">
        <f t="shared" si="16"/>
        <v>0.30166687554831434</v>
      </c>
      <c r="AO90" s="3">
        <f t="shared" si="17"/>
        <v>3.8726657475874171E-2</v>
      </c>
      <c r="AP90" s="3">
        <f t="shared" si="18"/>
        <v>3.7097380624138365E-2</v>
      </c>
      <c r="AQ90" s="3">
        <f t="shared" si="19"/>
        <v>7.0685549567614983E-2</v>
      </c>
      <c r="AR90" s="3">
        <f t="shared" si="20"/>
        <v>6.805364080711869E-2</v>
      </c>
      <c r="AS90" s="3">
        <f t="shared" si="21"/>
        <v>0.13084346409324477</v>
      </c>
      <c r="AT90" s="3">
        <f t="shared" si="22"/>
        <v>6.0283243514224844E-2</v>
      </c>
    </row>
    <row r="91" spans="1:46" x14ac:dyDescent="0.25">
      <c r="A91" s="2">
        <v>53653.760000000002</v>
      </c>
      <c r="B91" s="1">
        <v>10690</v>
      </c>
      <c r="C91" s="11">
        <f t="shared" si="12"/>
        <v>989.54100051572971</v>
      </c>
      <c r="D91" s="11">
        <f t="shared" si="13"/>
        <v>2186.1440605122916</v>
      </c>
      <c r="E91" s="2">
        <v>0</v>
      </c>
      <c r="F91" s="2">
        <v>437.64</v>
      </c>
      <c r="G91" s="2">
        <v>3729.17</v>
      </c>
      <c r="H91" s="2">
        <v>3199.01</v>
      </c>
      <c r="I91" s="2">
        <v>2158.85</v>
      </c>
      <c r="J91" s="2">
        <v>1286.3599999999999</v>
      </c>
      <c r="K91" s="2">
        <v>740.2</v>
      </c>
      <c r="L91" s="2">
        <v>3517.41</v>
      </c>
      <c r="M91" s="2">
        <v>1753.15</v>
      </c>
      <c r="N91" s="2">
        <v>1746.45</v>
      </c>
      <c r="O91" s="2">
        <v>6972.55</v>
      </c>
      <c r="P91" s="2">
        <v>13740.27</v>
      </c>
      <c r="Q91" s="1">
        <v>10</v>
      </c>
      <c r="R91" s="1">
        <v>10690</v>
      </c>
      <c r="S91" s="1">
        <v>19870</v>
      </c>
      <c r="T91" s="1">
        <v>19846</v>
      </c>
      <c r="U91" s="1">
        <v>24</v>
      </c>
      <c r="V91" s="1">
        <v>7387</v>
      </c>
      <c r="W91" s="1">
        <v>56569</v>
      </c>
      <c r="X91" s="1">
        <v>2688</v>
      </c>
      <c r="Y91" s="1">
        <v>1880</v>
      </c>
      <c r="Z91" s="1">
        <v>726</v>
      </c>
      <c r="AA91" s="1">
        <v>935</v>
      </c>
      <c r="AB91" s="1">
        <v>489</v>
      </c>
      <c r="AC91" s="1">
        <v>793</v>
      </c>
      <c r="AD91" s="1">
        <v>1186</v>
      </c>
      <c r="AE91" s="1">
        <v>297</v>
      </c>
      <c r="AF91" s="1">
        <f t="shared" si="14"/>
        <v>8994</v>
      </c>
      <c r="AG91" s="1">
        <v>2455</v>
      </c>
      <c r="AH91" s="1">
        <v>282</v>
      </c>
      <c r="AI91" s="1">
        <v>0</v>
      </c>
      <c r="AJ91" s="1">
        <v>0</v>
      </c>
      <c r="AK91" s="1">
        <v>5817</v>
      </c>
      <c r="AL91" s="1">
        <v>90</v>
      </c>
      <c r="AM91" s="3">
        <f t="shared" si="15"/>
        <v>0.29886591060707141</v>
      </c>
      <c r="AN91" s="3">
        <f t="shared" si="16"/>
        <v>0.20902824104958861</v>
      </c>
      <c r="AO91" s="3">
        <f t="shared" si="17"/>
        <v>8.0720480320213478E-2</v>
      </c>
      <c r="AP91" s="3">
        <f t="shared" si="18"/>
        <v>0.10395819435179009</v>
      </c>
      <c r="AQ91" s="3">
        <f t="shared" si="19"/>
        <v>5.436957971981321E-2</v>
      </c>
      <c r="AR91" s="3">
        <f t="shared" si="20"/>
        <v>8.8169891038470088E-2</v>
      </c>
      <c r="AS91" s="3">
        <f t="shared" si="21"/>
        <v>0.13186568823660219</v>
      </c>
      <c r="AT91" s="3">
        <f t="shared" si="22"/>
        <v>3.3022014676450967E-2</v>
      </c>
    </row>
    <row r="92" spans="1:46" x14ac:dyDescent="0.25">
      <c r="A92" s="2">
        <v>70037.31</v>
      </c>
      <c r="B92" s="1">
        <v>10720</v>
      </c>
      <c r="C92" s="11">
        <f t="shared" si="12"/>
        <v>1441.1675205713398</v>
      </c>
      <c r="D92" s="11">
        <f t="shared" si="13"/>
        <v>2514.4915385809659</v>
      </c>
      <c r="E92" s="2">
        <v>0</v>
      </c>
      <c r="F92" s="2">
        <v>0</v>
      </c>
      <c r="G92" s="2">
        <v>2383.61</v>
      </c>
      <c r="H92" s="2">
        <v>5755.36</v>
      </c>
      <c r="I92" s="2">
        <v>335.49</v>
      </c>
      <c r="J92" s="2">
        <v>1753.68</v>
      </c>
      <c r="K92" s="2">
        <v>2402.52</v>
      </c>
      <c r="L92" s="2">
        <v>7479.81</v>
      </c>
      <c r="M92" s="2">
        <v>1713.86</v>
      </c>
      <c r="N92" s="2">
        <v>1382.81</v>
      </c>
      <c r="O92" s="2">
        <v>532.41</v>
      </c>
      <c r="P92" s="2">
        <v>20628.169999999998</v>
      </c>
      <c r="Q92" s="1">
        <v>10</v>
      </c>
      <c r="R92" s="1">
        <v>10720</v>
      </c>
      <c r="S92" s="1">
        <v>25306</v>
      </c>
      <c r="T92" s="1">
        <v>24739</v>
      </c>
      <c r="U92" s="1">
        <v>567</v>
      </c>
      <c r="V92" s="1">
        <v>9345</v>
      </c>
      <c r="W92" s="1">
        <v>59017</v>
      </c>
      <c r="X92" s="1">
        <v>3208</v>
      </c>
      <c r="Y92" s="1">
        <v>1393</v>
      </c>
      <c r="Z92" s="1">
        <v>3167</v>
      </c>
      <c r="AA92" s="1">
        <v>2358</v>
      </c>
      <c r="AB92" s="1">
        <v>734</v>
      </c>
      <c r="AC92" s="1">
        <v>1163</v>
      </c>
      <c r="AD92" s="1">
        <v>1545</v>
      </c>
      <c r="AE92" s="1">
        <v>936</v>
      </c>
      <c r="AF92" s="1">
        <f t="shared" si="14"/>
        <v>14504</v>
      </c>
      <c r="AG92" s="1">
        <v>4236</v>
      </c>
      <c r="AH92" s="1">
        <v>1390</v>
      </c>
      <c r="AI92" s="1">
        <v>6034</v>
      </c>
      <c r="AJ92" s="1">
        <v>0</v>
      </c>
      <c r="AK92" s="1">
        <v>6441</v>
      </c>
      <c r="AL92" s="1">
        <v>91</v>
      </c>
      <c r="AM92" s="3">
        <f t="shared" si="15"/>
        <v>0.2211803640375069</v>
      </c>
      <c r="AN92" s="3">
        <f t="shared" si="16"/>
        <v>9.6042471042471045E-2</v>
      </c>
      <c r="AO92" s="3">
        <f t="shared" si="17"/>
        <v>0.21835355763927192</v>
      </c>
      <c r="AP92" s="3">
        <f t="shared" si="18"/>
        <v>0.16257584114726972</v>
      </c>
      <c r="AQ92" s="3">
        <f t="shared" si="19"/>
        <v>5.0606729178157749E-2</v>
      </c>
      <c r="AR92" s="3">
        <f t="shared" si="20"/>
        <v>8.0184776613348038E-2</v>
      </c>
      <c r="AS92" s="3">
        <f t="shared" si="21"/>
        <v>0.10652233866519581</v>
      </c>
      <c r="AT92" s="3">
        <f t="shared" si="22"/>
        <v>6.4533921676778822E-2</v>
      </c>
    </row>
    <row r="93" spans="1:46" x14ac:dyDescent="0.25">
      <c r="A93" s="2">
        <v>40488</v>
      </c>
      <c r="B93" s="1">
        <v>10750</v>
      </c>
      <c r="C93" s="11">
        <f t="shared" si="12"/>
        <v>693.26145552560649</v>
      </c>
      <c r="D93" s="11">
        <f t="shared" si="13"/>
        <v>2071.2668463611858</v>
      </c>
      <c r="E93" s="2">
        <v>0</v>
      </c>
      <c r="F93" s="2">
        <v>805.94</v>
      </c>
      <c r="G93" s="2">
        <v>342</v>
      </c>
      <c r="H93" s="2">
        <v>4387.08</v>
      </c>
      <c r="I93" s="2">
        <v>0</v>
      </c>
      <c r="J93" s="2">
        <v>343.07</v>
      </c>
      <c r="K93" s="2">
        <v>0</v>
      </c>
      <c r="L93" s="2">
        <v>5912.18</v>
      </c>
      <c r="M93" s="2">
        <v>1047.48</v>
      </c>
      <c r="N93" s="2">
        <v>158.91999999999999</v>
      </c>
      <c r="O93" s="2">
        <v>525.27</v>
      </c>
      <c r="P93" s="2">
        <v>13667.19</v>
      </c>
      <c r="Q93" s="1">
        <v>10</v>
      </c>
      <c r="R93" s="1">
        <v>10750</v>
      </c>
      <c r="S93" s="1">
        <v>19211</v>
      </c>
      <c r="T93" s="1">
        <v>19050</v>
      </c>
      <c r="U93" s="1">
        <v>162</v>
      </c>
      <c r="V93" s="1">
        <v>7048</v>
      </c>
      <c r="W93" s="1">
        <v>86471</v>
      </c>
      <c r="X93" s="1">
        <v>1391</v>
      </c>
      <c r="Y93" s="1">
        <v>1049</v>
      </c>
      <c r="Z93" s="1">
        <v>494</v>
      </c>
      <c r="AA93" s="1">
        <v>440</v>
      </c>
      <c r="AB93" s="1">
        <v>829</v>
      </c>
      <c r="AC93" s="1">
        <v>829</v>
      </c>
      <c r="AD93" s="1">
        <v>1114</v>
      </c>
      <c r="AE93" s="1">
        <v>284</v>
      </c>
      <c r="AF93" s="1">
        <f t="shared" si="14"/>
        <v>6430</v>
      </c>
      <c r="AG93" s="1">
        <v>1697</v>
      </c>
      <c r="AH93" s="1">
        <v>513</v>
      </c>
      <c r="AI93" s="1">
        <v>0</v>
      </c>
      <c r="AJ93" s="1">
        <v>0</v>
      </c>
      <c r="AK93" s="1">
        <v>5936</v>
      </c>
      <c r="AL93" s="1">
        <v>92</v>
      </c>
      <c r="AM93" s="3">
        <f t="shared" si="15"/>
        <v>0.21632970451010886</v>
      </c>
      <c r="AN93" s="3">
        <f t="shared" si="16"/>
        <v>0.16314152410575428</v>
      </c>
      <c r="AO93" s="3">
        <f t="shared" si="17"/>
        <v>7.682737169517885E-2</v>
      </c>
      <c r="AP93" s="3">
        <f t="shared" si="18"/>
        <v>6.8429237947122856E-2</v>
      </c>
      <c r="AQ93" s="3">
        <f t="shared" si="19"/>
        <v>0.12892690513219285</v>
      </c>
      <c r="AR93" s="3">
        <f t="shared" si="20"/>
        <v>0.12892690513219285</v>
      </c>
      <c r="AS93" s="3">
        <f t="shared" si="21"/>
        <v>0.17325038880248833</v>
      </c>
      <c r="AT93" s="3">
        <f t="shared" si="22"/>
        <v>4.416796267496112E-2</v>
      </c>
    </row>
    <row r="94" spans="1:46" x14ac:dyDescent="0.25">
      <c r="A94" s="2">
        <v>108273.96</v>
      </c>
      <c r="B94" s="1">
        <v>10781</v>
      </c>
      <c r="C94" s="11">
        <f t="shared" si="12"/>
        <v>751.32902571899149</v>
      </c>
      <c r="D94" s="11">
        <f t="shared" si="13"/>
        <v>2089.5477004941085</v>
      </c>
      <c r="E94" s="2">
        <v>0</v>
      </c>
      <c r="F94" s="2">
        <v>178.8</v>
      </c>
      <c r="G94" s="2">
        <v>4981.58</v>
      </c>
      <c r="H94" s="2">
        <v>7982.13</v>
      </c>
      <c r="I94" s="2">
        <v>0</v>
      </c>
      <c r="J94" s="2">
        <v>0</v>
      </c>
      <c r="K94" s="2">
        <v>6800.65</v>
      </c>
      <c r="L94" s="2">
        <v>7417.74</v>
      </c>
      <c r="M94" s="2">
        <v>0</v>
      </c>
      <c r="N94" s="2">
        <v>399.46</v>
      </c>
      <c r="O94" s="2">
        <v>2059.06</v>
      </c>
      <c r="P94" s="2">
        <v>37602.03</v>
      </c>
      <c r="Q94" s="1">
        <v>10</v>
      </c>
      <c r="R94" s="1">
        <v>10781</v>
      </c>
      <c r="S94" s="1">
        <v>25770</v>
      </c>
      <c r="T94" s="1">
        <v>23958</v>
      </c>
      <c r="U94" s="1">
        <v>1811</v>
      </c>
      <c r="V94" s="1">
        <v>8899</v>
      </c>
      <c r="W94" s="1">
        <v>79165</v>
      </c>
      <c r="X94" s="1">
        <v>848</v>
      </c>
      <c r="Y94" s="1">
        <v>524</v>
      </c>
      <c r="Z94" s="1">
        <v>1077</v>
      </c>
      <c r="AA94" s="1">
        <v>1022</v>
      </c>
      <c r="AB94" s="1">
        <v>910</v>
      </c>
      <c r="AC94" s="1">
        <v>1054</v>
      </c>
      <c r="AD94" s="1">
        <v>1738</v>
      </c>
      <c r="AE94" s="1">
        <v>2093</v>
      </c>
      <c r="AF94" s="1">
        <f t="shared" si="14"/>
        <v>9266</v>
      </c>
      <c r="AG94" s="1">
        <v>4457</v>
      </c>
      <c r="AH94" s="1">
        <v>2706</v>
      </c>
      <c r="AI94" s="1">
        <v>1890</v>
      </c>
      <c r="AJ94" s="1">
        <v>0</v>
      </c>
      <c r="AK94" s="1">
        <v>7893</v>
      </c>
      <c r="AL94" s="1">
        <v>93</v>
      </c>
      <c r="AM94" s="3">
        <f t="shared" si="15"/>
        <v>9.1517375350744654E-2</v>
      </c>
      <c r="AN94" s="3">
        <f t="shared" si="16"/>
        <v>5.6550830995035613E-2</v>
      </c>
      <c r="AO94" s="3">
        <f t="shared" si="17"/>
        <v>0.11623138355277358</v>
      </c>
      <c r="AP94" s="3">
        <f t="shared" si="18"/>
        <v>0.11029570472695878</v>
      </c>
      <c r="AQ94" s="3">
        <f t="shared" si="19"/>
        <v>9.8208504208935898E-2</v>
      </c>
      <c r="AR94" s="3">
        <f t="shared" si="20"/>
        <v>0.11374919058925102</v>
      </c>
      <c r="AS94" s="3">
        <f t="shared" si="21"/>
        <v>0.18756745089574789</v>
      </c>
      <c r="AT94" s="3">
        <f t="shared" si="22"/>
        <v>0.22587955968055257</v>
      </c>
    </row>
    <row r="95" spans="1:46" x14ac:dyDescent="0.25">
      <c r="A95" s="2">
        <v>24760.16</v>
      </c>
      <c r="B95" s="1">
        <v>10810</v>
      </c>
      <c r="C95" s="11">
        <f t="shared" si="12"/>
        <v>273.13017834573793</v>
      </c>
      <c r="D95" s="11">
        <f t="shared" si="13"/>
        <v>1449.594158123859</v>
      </c>
      <c r="E95" s="2">
        <v>0</v>
      </c>
      <c r="F95" s="2">
        <v>437.64</v>
      </c>
      <c r="G95" s="2">
        <v>4112.0200000000004</v>
      </c>
      <c r="H95" s="2">
        <v>1027.28</v>
      </c>
      <c r="I95" s="2">
        <v>324.26</v>
      </c>
      <c r="J95" s="2">
        <v>0</v>
      </c>
      <c r="K95" s="2">
        <v>447.44</v>
      </c>
      <c r="L95" s="2">
        <v>3895.94</v>
      </c>
      <c r="M95" s="2">
        <v>349.16</v>
      </c>
      <c r="N95" s="2">
        <v>1029.21</v>
      </c>
      <c r="O95" s="2">
        <v>1896.99</v>
      </c>
      <c r="P95" s="2">
        <v>3931.5</v>
      </c>
      <c r="Q95" s="1">
        <v>10</v>
      </c>
      <c r="R95" s="1">
        <v>10810</v>
      </c>
      <c r="S95" s="1">
        <v>16129</v>
      </c>
      <c r="T95" s="1">
        <v>16122</v>
      </c>
      <c r="U95" s="1">
        <v>8</v>
      </c>
      <c r="V95" s="1">
        <v>5849</v>
      </c>
      <c r="W95" s="1">
        <v>67609</v>
      </c>
      <c r="X95" s="1">
        <v>204</v>
      </c>
      <c r="Y95" s="1">
        <v>764</v>
      </c>
      <c r="Z95" s="1">
        <v>157</v>
      </c>
      <c r="AA95" s="1">
        <v>200</v>
      </c>
      <c r="AB95" s="1">
        <v>598</v>
      </c>
      <c r="AC95" s="1">
        <v>242</v>
      </c>
      <c r="AD95" s="1">
        <v>556</v>
      </c>
      <c r="AE95" s="1">
        <v>318</v>
      </c>
      <c r="AF95" s="1">
        <f t="shared" si="14"/>
        <v>3039</v>
      </c>
      <c r="AG95" s="1">
        <v>1392</v>
      </c>
      <c r="AH95" s="1">
        <v>1918</v>
      </c>
      <c r="AI95" s="1">
        <v>347</v>
      </c>
      <c r="AJ95" s="1">
        <v>0</v>
      </c>
      <c r="AK95" s="1">
        <v>7121</v>
      </c>
      <c r="AL95" s="1">
        <v>94</v>
      </c>
      <c r="AM95" s="3">
        <f t="shared" si="15"/>
        <v>6.7127344521224083E-2</v>
      </c>
      <c r="AN95" s="3">
        <f t="shared" si="16"/>
        <v>0.25139848634419215</v>
      </c>
      <c r="AO95" s="3">
        <f t="shared" si="17"/>
        <v>5.1661730832510695E-2</v>
      </c>
      <c r="AP95" s="3">
        <f t="shared" si="18"/>
        <v>6.5811122079631454E-2</v>
      </c>
      <c r="AQ95" s="3">
        <f t="shared" si="19"/>
        <v>0.19677525501809806</v>
      </c>
      <c r="AR95" s="3">
        <f t="shared" si="20"/>
        <v>7.9631457716354062E-2</v>
      </c>
      <c r="AS95" s="3">
        <f t="shared" si="21"/>
        <v>0.18295491938137545</v>
      </c>
      <c r="AT95" s="3">
        <f t="shared" si="22"/>
        <v>0.10463968410661402</v>
      </c>
    </row>
    <row r="96" spans="1:46" x14ac:dyDescent="0.25">
      <c r="A96" s="2">
        <v>145776.06</v>
      </c>
      <c r="B96" s="1">
        <v>10840</v>
      </c>
      <c r="C96" s="11">
        <f t="shared" si="12"/>
        <v>860.9157102307787</v>
      </c>
      <c r="D96" s="11">
        <f t="shared" si="13"/>
        <v>1734.5476983833148</v>
      </c>
      <c r="E96" s="2">
        <v>377.94</v>
      </c>
      <c r="F96" s="2">
        <v>2546.5700000000002</v>
      </c>
      <c r="G96" s="2">
        <v>1000.24</v>
      </c>
      <c r="H96" s="2">
        <v>4953.8</v>
      </c>
      <c r="I96" s="2">
        <v>299.36</v>
      </c>
      <c r="J96" s="2">
        <v>4749.18</v>
      </c>
      <c r="K96" s="2">
        <v>3635.33</v>
      </c>
      <c r="L96" s="2">
        <v>16687.060000000001</v>
      </c>
      <c r="M96" s="2">
        <v>1482.98</v>
      </c>
      <c r="N96" s="2">
        <v>11810.76</v>
      </c>
      <c r="O96" s="2">
        <v>11478.91</v>
      </c>
      <c r="P96" s="2">
        <v>24930.9</v>
      </c>
      <c r="Q96" s="1">
        <v>10</v>
      </c>
      <c r="R96" s="1">
        <v>10840</v>
      </c>
      <c r="S96" s="1">
        <v>21961</v>
      </c>
      <c r="T96" s="1">
        <v>21867</v>
      </c>
      <c r="U96" s="1">
        <v>94</v>
      </c>
      <c r="V96" s="1">
        <v>8356</v>
      </c>
      <c r="W96" s="1">
        <v>75492</v>
      </c>
      <c r="X96" s="1">
        <v>955</v>
      </c>
      <c r="Y96" s="1">
        <v>980</v>
      </c>
      <c r="Z96" s="1">
        <v>2196</v>
      </c>
      <c r="AA96" s="1">
        <v>2139</v>
      </c>
      <c r="AB96" s="1">
        <v>556</v>
      </c>
      <c r="AC96" s="1">
        <v>1675</v>
      </c>
      <c r="AD96" s="1">
        <v>1562</v>
      </c>
      <c r="AE96" s="1">
        <v>837</v>
      </c>
      <c r="AF96" s="1">
        <f t="shared" si="14"/>
        <v>10900</v>
      </c>
      <c r="AG96" s="1">
        <v>4494</v>
      </c>
      <c r="AH96" s="1">
        <v>1840</v>
      </c>
      <c r="AI96" s="1">
        <v>1086</v>
      </c>
      <c r="AJ96" s="1">
        <v>0</v>
      </c>
      <c r="AK96" s="1">
        <v>8103</v>
      </c>
      <c r="AL96" s="1">
        <v>95</v>
      </c>
      <c r="AM96" s="3">
        <f t="shared" si="15"/>
        <v>8.7614678899082574E-2</v>
      </c>
      <c r="AN96" s="3">
        <f t="shared" si="16"/>
        <v>8.990825688073395E-2</v>
      </c>
      <c r="AO96" s="3">
        <f t="shared" si="17"/>
        <v>0.20146788990825687</v>
      </c>
      <c r="AP96" s="3">
        <f t="shared" si="18"/>
        <v>0.19623853211009173</v>
      </c>
      <c r="AQ96" s="3">
        <f t="shared" si="19"/>
        <v>5.1009174311926607E-2</v>
      </c>
      <c r="AR96" s="3">
        <f t="shared" si="20"/>
        <v>0.1536697247706422</v>
      </c>
      <c r="AS96" s="3">
        <f t="shared" si="21"/>
        <v>0.14330275229357797</v>
      </c>
      <c r="AT96" s="3">
        <f t="shared" si="22"/>
        <v>7.6788990825688075E-2</v>
      </c>
    </row>
    <row r="97" spans="1:46" x14ac:dyDescent="0.25">
      <c r="A97" s="2">
        <v>199849.56</v>
      </c>
      <c r="B97" s="1">
        <v>10870</v>
      </c>
      <c r="C97" s="11">
        <f t="shared" si="12"/>
        <v>1224.1165843670963</v>
      </c>
      <c r="D97" s="11">
        <f t="shared" si="13"/>
        <v>3032.580994821149</v>
      </c>
      <c r="E97" s="2">
        <v>0</v>
      </c>
      <c r="F97" s="2">
        <v>0</v>
      </c>
      <c r="G97" s="2">
        <v>3285.04</v>
      </c>
      <c r="H97" s="2">
        <v>15073.51</v>
      </c>
      <c r="I97" s="2">
        <v>0</v>
      </c>
      <c r="J97" s="2">
        <v>317.83999999999997</v>
      </c>
      <c r="K97" s="2">
        <v>817.01</v>
      </c>
      <c r="L97" s="2">
        <v>25569.13</v>
      </c>
      <c r="M97" s="2">
        <v>1726.22</v>
      </c>
      <c r="N97" s="2">
        <v>5718.14</v>
      </c>
      <c r="O97" s="2">
        <v>13034.03</v>
      </c>
      <c r="P97" s="2">
        <v>67051.429999999993</v>
      </c>
      <c r="Q97" s="1">
        <v>10</v>
      </c>
      <c r="R97" s="1">
        <v>10870</v>
      </c>
      <c r="S97" s="1">
        <v>39343</v>
      </c>
      <c r="T97" s="1">
        <v>39080</v>
      </c>
      <c r="U97" s="1">
        <v>263</v>
      </c>
      <c r="V97" s="1">
        <v>14505</v>
      </c>
      <c r="W97" s="1">
        <v>102527</v>
      </c>
      <c r="X97" s="1">
        <v>873</v>
      </c>
      <c r="Y97" s="1">
        <v>1235</v>
      </c>
      <c r="Z97" s="1">
        <v>1804</v>
      </c>
      <c r="AA97" s="1">
        <v>2750</v>
      </c>
      <c r="AB97" s="1">
        <v>2266</v>
      </c>
      <c r="AC97" s="1">
        <v>1494</v>
      </c>
      <c r="AD97" s="1">
        <v>4136</v>
      </c>
      <c r="AE97" s="1">
        <v>1323</v>
      </c>
      <c r="AF97" s="1">
        <f t="shared" si="14"/>
        <v>15881</v>
      </c>
      <c r="AG97" s="1">
        <v>4804</v>
      </c>
      <c r="AH97" s="1">
        <v>2930</v>
      </c>
      <c r="AI97" s="1">
        <v>0</v>
      </c>
      <c r="AJ97" s="1">
        <v>0</v>
      </c>
      <c r="AK97" s="1">
        <v>8303</v>
      </c>
      <c r="AL97" s="1">
        <v>96</v>
      </c>
      <c r="AM97" s="3">
        <f t="shared" si="15"/>
        <v>5.4971349411246144E-2</v>
      </c>
      <c r="AN97" s="3">
        <f t="shared" si="16"/>
        <v>7.7765883760468488E-2</v>
      </c>
      <c r="AO97" s="3">
        <f t="shared" si="17"/>
        <v>0.11359486178452238</v>
      </c>
      <c r="AP97" s="3">
        <f t="shared" si="18"/>
        <v>0.17316289906177193</v>
      </c>
      <c r="AQ97" s="3">
        <f t="shared" si="19"/>
        <v>0.14268622882690007</v>
      </c>
      <c r="AR97" s="3">
        <f t="shared" si="20"/>
        <v>9.4074680435740826E-2</v>
      </c>
      <c r="AS97" s="3">
        <f t="shared" si="21"/>
        <v>0.26043700018890498</v>
      </c>
      <c r="AT97" s="3">
        <f t="shared" si="22"/>
        <v>8.3307096530445185E-2</v>
      </c>
    </row>
    <row r="98" spans="1:46" x14ac:dyDescent="0.25">
      <c r="A98" s="2">
        <v>191297.44</v>
      </c>
      <c r="B98" s="1">
        <v>10900</v>
      </c>
      <c r="C98" s="11">
        <f t="shared" si="12"/>
        <v>2212.449320295731</v>
      </c>
      <c r="D98" s="11">
        <f t="shared" si="13"/>
        <v>3926.6968757452896</v>
      </c>
      <c r="E98" s="2">
        <v>299.36</v>
      </c>
      <c r="F98" s="2">
        <v>1372.01</v>
      </c>
      <c r="G98" s="2">
        <v>3057.26</v>
      </c>
      <c r="H98" s="2">
        <v>23224.07</v>
      </c>
      <c r="I98" s="2">
        <v>1085.08</v>
      </c>
      <c r="J98" s="2">
        <v>2302.56</v>
      </c>
      <c r="K98" s="2">
        <v>3807.41</v>
      </c>
      <c r="L98" s="2">
        <v>24534.639999999999</v>
      </c>
      <c r="M98" s="2">
        <v>1921.72</v>
      </c>
      <c r="N98" s="2">
        <v>2302.56</v>
      </c>
      <c r="O98" s="2">
        <v>6850.33</v>
      </c>
      <c r="P98" s="2">
        <v>54675.03</v>
      </c>
      <c r="Q98" s="1">
        <v>10</v>
      </c>
      <c r="R98" s="1">
        <v>10900</v>
      </c>
      <c r="S98" s="1">
        <v>51452</v>
      </c>
      <c r="T98" s="1">
        <v>51452</v>
      </c>
      <c r="U98" s="1">
        <v>0</v>
      </c>
      <c r="V98" s="1">
        <v>20664</v>
      </c>
      <c r="W98" s="1">
        <v>86284</v>
      </c>
      <c r="X98" s="1">
        <v>2053</v>
      </c>
      <c r="Y98" s="1">
        <v>1109</v>
      </c>
      <c r="Z98" s="1">
        <v>4032</v>
      </c>
      <c r="AA98" s="1">
        <v>4535</v>
      </c>
      <c r="AB98" s="1">
        <v>791</v>
      </c>
      <c r="AC98" s="1">
        <v>3720</v>
      </c>
      <c r="AD98" s="1">
        <v>11608</v>
      </c>
      <c r="AE98" s="1">
        <v>1142</v>
      </c>
      <c r="AF98" s="1">
        <f t="shared" si="14"/>
        <v>28990</v>
      </c>
      <c r="AG98" s="1">
        <v>4238</v>
      </c>
      <c r="AH98" s="1">
        <v>2504</v>
      </c>
      <c r="AI98" s="1">
        <v>0</v>
      </c>
      <c r="AJ98" s="1">
        <v>0</v>
      </c>
      <c r="AK98" s="1">
        <v>8386</v>
      </c>
      <c r="AL98" s="1">
        <v>97</v>
      </c>
      <c r="AM98" s="3">
        <f t="shared" si="15"/>
        <v>7.0817523283891001E-2</v>
      </c>
      <c r="AN98" s="3">
        <f t="shared" si="16"/>
        <v>3.8254570541566058E-2</v>
      </c>
      <c r="AO98" s="3">
        <f t="shared" si="17"/>
        <v>0.13908244222145569</v>
      </c>
      <c r="AP98" s="3">
        <f t="shared" si="18"/>
        <v>0.15643325284580889</v>
      </c>
      <c r="AQ98" s="3">
        <f t="shared" si="19"/>
        <v>2.7285270783028632E-2</v>
      </c>
      <c r="AR98" s="3">
        <f t="shared" si="20"/>
        <v>0.12832011038289065</v>
      </c>
      <c r="AS98" s="3">
        <f t="shared" si="21"/>
        <v>0.40041393583994483</v>
      </c>
      <c r="AT98" s="3">
        <f t="shared" si="22"/>
        <v>3.9392894101414277E-2</v>
      </c>
    </row>
    <row r="99" spans="1:46" x14ac:dyDescent="0.25">
      <c r="A99" s="2">
        <v>61444.08</v>
      </c>
      <c r="B99" s="1">
        <v>10930</v>
      </c>
      <c r="C99" s="11">
        <f t="shared" si="12"/>
        <v>1255.8505603985056</v>
      </c>
      <c r="D99" s="11">
        <f t="shared" si="13"/>
        <v>2440.4483188044833</v>
      </c>
      <c r="E99" s="2">
        <v>321.82</v>
      </c>
      <c r="F99" s="2">
        <v>686.14</v>
      </c>
      <c r="G99" s="2">
        <v>1764.57</v>
      </c>
      <c r="H99" s="2">
        <v>9895.06</v>
      </c>
      <c r="I99" s="2">
        <v>0</v>
      </c>
      <c r="J99" s="2">
        <v>158.91999999999999</v>
      </c>
      <c r="K99" s="2">
        <v>3004.1</v>
      </c>
      <c r="L99" s="2">
        <v>8927.0300000000007</v>
      </c>
      <c r="M99" s="2">
        <v>1147.3599999999999</v>
      </c>
      <c r="N99" s="2">
        <v>660.91</v>
      </c>
      <c r="O99" s="2">
        <v>5612.79</v>
      </c>
      <c r="P99" s="2">
        <v>14583.18</v>
      </c>
      <c r="Q99" s="1">
        <v>10</v>
      </c>
      <c r="R99" s="1">
        <v>10930</v>
      </c>
      <c r="S99" s="1">
        <v>30620</v>
      </c>
      <c r="T99" s="1">
        <v>30522</v>
      </c>
      <c r="U99" s="1">
        <v>98</v>
      </c>
      <c r="V99" s="1">
        <v>12449</v>
      </c>
      <c r="W99" s="1">
        <v>68004</v>
      </c>
      <c r="X99" s="1">
        <v>6544</v>
      </c>
      <c r="Y99" s="1">
        <v>1478</v>
      </c>
      <c r="Z99" s="1">
        <v>693</v>
      </c>
      <c r="AA99" s="1">
        <v>1203</v>
      </c>
      <c r="AB99" s="1">
        <v>1152</v>
      </c>
      <c r="AC99" s="1">
        <v>903</v>
      </c>
      <c r="AD99" s="1">
        <v>3232</v>
      </c>
      <c r="AE99" s="1">
        <v>552</v>
      </c>
      <c r="AF99" s="1">
        <f t="shared" si="14"/>
        <v>15757</v>
      </c>
      <c r="AG99" s="1">
        <v>4362</v>
      </c>
      <c r="AH99" s="1">
        <v>80</v>
      </c>
      <c r="AI99" s="1">
        <v>0</v>
      </c>
      <c r="AJ99" s="1">
        <v>0</v>
      </c>
      <c r="AK99" s="1">
        <v>8030</v>
      </c>
      <c r="AL99" s="1">
        <v>98</v>
      </c>
      <c r="AM99" s="3">
        <f t="shared" si="15"/>
        <v>0.41530748238877957</v>
      </c>
      <c r="AN99" s="3">
        <f t="shared" si="16"/>
        <v>9.3799581138541602E-2</v>
      </c>
      <c r="AO99" s="3">
        <f t="shared" si="17"/>
        <v>4.3980453131941356E-2</v>
      </c>
      <c r="AP99" s="3">
        <f t="shared" si="18"/>
        <v>7.6347020371898208E-2</v>
      </c>
      <c r="AQ99" s="3">
        <f t="shared" si="19"/>
        <v>7.3110363647902521E-2</v>
      </c>
      <c r="AR99" s="3">
        <f t="shared" si="20"/>
        <v>5.7307863171923587E-2</v>
      </c>
      <c r="AS99" s="3">
        <f t="shared" si="21"/>
        <v>0.20511518690105984</v>
      </c>
      <c r="AT99" s="3">
        <f t="shared" si="22"/>
        <v>3.5032049247953292E-2</v>
      </c>
    </row>
    <row r="100" spans="1:46" x14ac:dyDescent="0.25">
      <c r="A100" s="2">
        <v>20094.97</v>
      </c>
      <c r="B100" s="1">
        <v>10960</v>
      </c>
      <c r="C100" s="11">
        <f t="shared" si="12"/>
        <v>658.46913580246917</v>
      </c>
      <c r="D100" s="11">
        <f t="shared" si="13"/>
        <v>2127.2098765432097</v>
      </c>
      <c r="E100" s="2">
        <v>0</v>
      </c>
      <c r="F100" s="2">
        <v>686.14</v>
      </c>
      <c r="G100" s="2">
        <v>1355.38</v>
      </c>
      <c r="H100" s="2">
        <v>4293.2299999999996</v>
      </c>
      <c r="I100" s="2">
        <v>0</v>
      </c>
      <c r="J100" s="2">
        <v>437.64</v>
      </c>
      <c r="K100" s="2">
        <v>0</v>
      </c>
      <c r="L100" s="2">
        <v>0</v>
      </c>
      <c r="M100" s="2">
        <v>0</v>
      </c>
      <c r="N100" s="2">
        <v>596.55999999999995</v>
      </c>
      <c r="O100" s="2">
        <v>709.88</v>
      </c>
      <c r="P100" s="2">
        <v>6932.1</v>
      </c>
      <c r="Q100" s="1">
        <v>10</v>
      </c>
      <c r="R100" s="1">
        <v>10960</v>
      </c>
      <c r="S100" s="1">
        <v>21538</v>
      </c>
      <c r="T100" s="1">
        <v>21538</v>
      </c>
      <c r="U100" s="1">
        <v>0</v>
      </c>
      <c r="V100" s="1">
        <v>7849</v>
      </c>
      <c r="W100" s="1">
        <v>74917</v>
      </c>
      <c r="X100" s="1">
        <v>3709</v>
      </c>
      <c r="Y100" s="1">
        <v>399</v>
      </c>
      <c r="Z100" s="1">
        <v>653</v>
      </c>
      <c r="AA100" s="1">
        <v>415</v>
      </c>
      <c r="AB100" s="1">
        <v>174</v>
      </c>
      <c r="AC100" s="1">
        <v>318</v>
      </c>
      <c r="AD100" s="1">
        <v>502</v>
      </c>
      <c r="AE100" s="1">
        <v>497</v>
      </c>
      <c r="AF100" s="1">
        <f t="shared" si="14"/>
        <v>6667</v>
      </c>
      <c r="AG100" s="1">
        <v>3857</v>
      </c>
      <c r="AH100" s="1">
        <v>2510</v>
      </c>
      <c r="AI100" s="1">
        <v>0</v>
      </c>
      <c r="AJ100" s="1">
        <v>0</v>
      </c>
      <c r="AK100" s="1">
        <v>6480</v>
      </c>
      <c r="AL100" s="1">
        <v>99</v>
      </c>
      <c r="AM100" s="3">
        <f t="shared" si="15"/>
        <v>0.55632218389080546</v>
      </c>
      <c r="AN100" s="3">
        <f t="shared" si="16"/>
        <v>5.984700764961752E-2</v>
      </c>
      <c r="AO100" s="3">
        <f t="shared" si="17"/>
        <v>9.7945102744862761E-2</v>
      </c>
      <c r="AP100" s="3">
        <f t="shared" si="18"/>
        <v>6.2246887655617221E-2</v>
      </c>
      <c r="AQ100" s="3">
        <f t="shared" si="19"/>
        <v>2.6098695065246737E-2</v>
      </c>
      <c r="AR100" s="3">
        <f t="shared" si="20"/>
        <v>4.7697615119244037E-2</v>
      </c>
      <c r="AS100" s="3">
        <f t="shared" si="21"/>
        <v>7.5296235188240593E-2</v>
      </c>
      <c r="AT100" s="3">
        <f t="shared" si="22"/>
        <v>7.4546272686365683E-2</v>
      </c>
    </row>
    <row r="101" spans="1:46" x14ac:dyDescent="0.25">
      <c r="A101" s="2">
        <v>110523.58</v>
      </c>
      <c r="B101" s="1">
        <v>10990</v>
      </c>
      <c r="C101" s="11">
        <f t="shared" si="12"/>
        <v>972.44251191571198</v>
      </c>
      <c r="D101" s="11">
        <f t="shared" si="13"/>
        <v>1509.6914457730579</v>
      </c>
      <c r="E101" s="2">
        <v>322.94</v>
      </c>
      <c r="F101" s="2">
        <v>926.48</v>
      </c>
      <c r="G101" s="2">
        <v>3490.6</v>
      </c>
      <c r="H101" s="2">
        <v>6466.26</v>
      </c>
      <c r="I101" s="2">
        <v>299.36</v>
      </c>
      <c r="J101" s="2">
        <v>2813.9</v>
      </c>
      <c r="K101" s="2">
        <v>2443.5500000000002</v>
      </c>
      <c r="L101" s="2">
        <v>16366.84</v>
      </c>
      <c r="M101" s="2">
        <v>1575.41</v>
      </c>
      <c r="N101" s="2">
        <v>1162.9000000000001</v>
      </c>
      <c r="O101" s="2">
        <v>2490.87</v>
      </c>
      <c r="P101" s="2">
        <v>32509.63</v>
      </c>
      <c r="Q101" s="1">
        <v>10</v>
      </c>
      <c r="R101" s="1">
        <v>10990</v>
      </c>
      <c r="S101" s="1">
        <v>28210</v>
      </c>
      <c r="T101" s="1">
        <v>28104</v>
      </c>
      <c r="U101" s="1">
        <v>106</v>
      </c>
      <c r="V101" s="1">
        <v>11798</v>
      </c>
      <c r="W101" s="1">
        <v>89487</v>
      </c>
      <c r="X101" s="1">
        <v>5349</v>
      </c>
      <c r="Y101" s="1">
        <v>1000</v>
      </c>
      <c r="Z101" s="1">
        <v>1929</v>
      </c>
      <c r="AA101" s="1">
        <v>2763</v>
      </c>
      <c r="AB101" s="1">
        <v>1505</v>
      </c>
      <c r="AC101" s="1">
        <v>2074</v>
      </c>
      <c r="AD101" s="1">
        <v>2757</v>
      </c>
      <c r="AE101" s="1">
        <v>794</v>
      </c>
      <c r="AF101" s="1">
        <f t="shared" si="14"/>
        <v>18171</v>
      </c>
      <c r="AG101" s="1">
        <v>4026</v>
      </c>
      <c r="AH101" s="1">
        <v>1544</v>
      </c>
      <c r="AI101" s="1">
        <v>0</v>
      </c>
      <c r="AJ101" s="1">
        <v>0</v>
      </c>
      <c r="AK101" s="1">
        <v>11959</v>
      </c>
      <c r="AL101" s="1">
        <v>100</v>
      </c>
      <c r="AM101" s="3">
        <f t="shared" si="15"/>
        <v>0.29437015023939245</v>
      </c>
      <c r="AN101" s="3">
        <f t="shared" si="16"/>
        <v>5.5032744482967369E-2</v>
      </c>
      <c r="AO101" s="3">
        <f t="shared" si="17"/>
        <v>0.10615816410764405</v>
      </c>
      <c r="AP101" s="3">
        <f t="shared" si="18"/>
        <v>0.15205547300643882</v>
      </c>
      <c r="AQ101" s="3">
        <f t="shared" si="19"/>
        <v>8.2824280446865892E-2</v>
      </c>
      <c r="AR101" s="3">
        <f t="shared" si="20"/>
        <v>0.11413791205767432</v>
      </c>
      <c r="AS101" s="3">
        <f t="shared" si="21"/>
        <v>0.15172527653954102</v>
      </c>
      <c r="AT101" s="3">
        <f t="shared" si="22"/>
        <v>4.3695999119476088E-2</v>
      </c>
    </row>
    <row r="102" spans="1:46" x14ac:dyDescent="0.25">
      <c r="A102" s="2">
        <v>119387.21</v>
      </c>
      <c r="B102" s="1">
        <v>11020</v>
      </c>
      <c r="C102" s="11">
        <f t="shared" si="12"/>
        <v>2158.0418588151829</v>
      </c>
      <c r="D102" s="11">
        <f t="shared" si="13"/>
        <v>1755.289109613338</v>
      </c>
      <c r="E102" s="2">
        <v>1131.8699999999999</v>
      </c>
      <c r="F102" s="2">
        <v>626.04</v>
      </c>
      <c r="G102" s="2">
        <v>4487.05</v>
      </c>
      <c r="H102" s="2">
        <v>8098.87</v>
      </c>
      <c r="I102" s="2">
        <v>1314.62</v>
      </c>
      <c r="J102" s="2">
        <v>3934.77</v>
      </c>
      <c r="K102" s="2">
        <v>3902.37</v>
      </c>
      <c r="L102" s="2">
        <v>9628.42</v>
      </c>
      <c r="M102" s="2">
        <v>5858.58</v>
      </c>
      <c r="N102" s="2">
        <v>3606.83</v>
      </c>
      <c r="O102" s="2">
        <v>7130.97</v>
      </c>
      <c r="P102" s="2">
        <v>26335.29</v>
      </c>
      <c r="Q102" s="1">
        <v>10</v>
      </c>
      <c r="R102" s="1">
        <v>11020</v>
      </c>
      <c r="S102" s="1">
        <v>15463</v>
      </c>
      <c r="T102" s="1">
        <v>15267</v>
      </c>
      <c r="U102" s="1">
        <v>195</v>
      </c>
      <c r="V102" s="1">
        <v>6898</v>
      </c>
      <c r="W102" s="1">
        <v>72970</v>
      </c>
      <c r="X102" s="1">
        <v>1760</v>
      </c>
      <c r="Y102" s="1">
        <v>1286</v>
      </c>
      <c r="Z102" s="1">
        <v>2468</v>
      </c>
      <c r="AA102" s="1">
        <v>2617</v>
      </c>
      <c r="AB102" s="1">
        <v>2568</v>
      </c>
      <c r="AC102" s="1">
        <v>2615</v>
      </c>
      <c r="AD102" s="1">
        <v>5062</v>
      </c>
      <c r="AE102" s="1">
        <v>635</v>
      </c>
      <c r="AF102" s="1">
        <f t="shared" si="14"/>
        <v>19011</v>
      </c>
      <c r="AG102" s="1">
        <v>1050</v>
      </c>
      <c r="AH102" s="1">
        <v>0</v>
      </c>
      <c r="AI102" s="1">
        <v>2485</v>
      </c>
      <c r="AJ102" s="1">
        <v>0</v>
      </c>
      <c r="AK102" s="1">
        <v>5638</v>
      </c>
      <c r="AL102" s="1">
        <v>101</v>
      </c>
      <c r="AM102" s="3">
        <f t="shared" si="15"/>
        <v>9.2577981168797008E-2</v>
      </c>
      <c r="AN102" s="3">
        <f t="shared" si="16"/>
        <v>6.7645047604018724E-2</v>
      </c>
      <c r="AO102" s="3">
        <f t="shared" si="17"/>
        <v>0.12981957813897219</v>
      </c>
      <c r="AP102" s="3">
        <f t="shared" si="18"/>
        <v>0.13765714586292147</v>
      </c>
      <c r="AQ102" s="3">
        <f t="shared" si="19"/>
        <v>0.13507969070538109</v>
      </c>
      <c r="AR102" s="3">
        <f t="shared" si="20"/>
        <v>0.13755194361159329</v>
      </c>
      <c r="AS102" s="3">
        <f t="shared" si="21"/>
        <v>0.26626689811161958</v>
      </c>
      <c r="AT102" s="3">
        <f t="shared" si="22"/>
        <v>3.3401714796696652E-2</v>
      </c>
    </row>
    <row r="103" spans="1:46" x14ac:dyDescent="0.25">
      <c r="A103" s="2">
        <v>126209.38</v>
      </c>
      <c r="B103" s="1">
        <v>11050</v>
      </c>
      <c r="C103" s="11">
        <f t="shared" si="12"/>
        <v>4899.2967304133253</v>
      </c>
      <c r="D103" s="11">
        <f t="shared" si="13"/>
        <v>2154.1270820481186</v>
      </c>
      <c r="E103" s="2">
        <v>1181.77</v>
      </c>
      <c r="F103" s="2">
        <v>1045.68</v>
      </c>
      <c r="G103" s="2">
        <v>2926.22</v>
      </c>
      <c r="H103" s="2">
        <v>8954.51</v>
      </c>
      <c r="I103" s="2">
        <v>1236.45</v>
      </c>
      <c r="J103" s="2">
        <v>5936.95</v>
      </c>
      <c r="K103" s="2">
        <v>4418.37</v>
      </c>
      <c r="L103" s="2">
        <v>15567.38</v>
      </c>
      <c r="M103" s="2">
        <v>1201.04</v>
      </c>
      <c r="N103" s="2">
        <v>8188.66</v>
      </c>
      <c r="O103" s="2">
        <v>8300.9500000000007</v>
      </c>
      <c r="P103" s="2">
        <v>16804.37</v>
      </c>
      <c r="Q103" s="1">
        <v>10</v>
      </c>
      <c r="R103" s="1">
        <v>11050</v>
      </c>
      <c r="S103" s="1">
        <v>5456</v>
      </c>
      <c r="T103" s="1">
        <v>5447</v>
      </c>
      <c r="U103" s="1">
        <v>9</v>
      </c>
      <c r="V103" s="1">
        <v>2439</v>
      </c>
      <c r="W103" s="1">
        <v>38534</v>
      </c>
      <c r="X103" s="1">
        <v>1801</v>
      </c>
      <c r="Y103" s="1">
        <v>1057</v>
      </c>
      <c r="Z103" s="1">
        <v>2147</v>
      </c>
      <c r="AA103" s="1">
        <v>1749</v>
      </c>
      <c r="AB103" s="1">
        <v>593</v>
      </c>
      <c r="AC103" s="1">
        <v>1339</v>
      </c>
      <c r="AD103" s="1">
        <v>3296</v>
      </c>
      <c r="AE103" s="1">
        <v>427</v>
      </c>
      <c r="AF103" s="1">
        <f t="shared" si="14"/>
        <v>12409</v>
      </c>
      <c r="AG103" s="1">
        <v>884</v>
      </c>
      <c r="AH103" s="1">
        <v>719</v>
      </c>
      <c r="AI103" s="1">
        <v>6257</v>
      </c>
      <c r="AJ103" s="1">
        <v>0</v>
      </c>
      <c r="AK103" s="1">
        <v>1621</v>
      </c>
      <c r="AL103" s="1">
        <v>102</v>
      </c>
      <c r="AM103" s="3">
        <f t="shared" si="15"/>
        <v>0.14513659440728505</v>
      </c>
      <c r="AN103" s="3">
        <f t="shared" si="16"/>
        <v>8.5180111209605933E-2</v>
      </c>
      <c r="AO103" s="3">
        <f t="shared" si="17"/>
        <v>0.17301958256104441</v>
      </c>
      <c r="AP103" s="3">
        <f t="shared" si="18"/>
        <v>0.14094608751712467</v>
      </c>
      <c r="AQ103" s="3">
        <f t="shared" si="19"/>
        <v>4.7787895882021113E-2</v>
      </c>
      <c r="AR103" s="3">
        <f t="shared" si="20"/>
        <v>0.10790555242162947</v>
      </c>
      <c r="AS103" s="3">
        <f t="shared" si="21"/>
        <v>0.26561366749939558</v>
      </c>
      <c r="AT103" s="3">
        <f t="shared" si="22"/>
        <v>3.441050850189379E-2</v>
      </c>
    </row>
    <row r="105" spans="1:46" x14ac:dyDescent="0.25">
      <c r="E105" s="14">
        <f>SUM(E2:E104)</f>
        <v>37721.110000000008</v>
      </c>
      <c r="F105" s="14">
        <f t="shared" ref="F105:P105" si="23">SUM(F2:F104)</f>
        <v>91938.989999999976</v>
      </c>
      <c r="G105" s="14">
        <f t="shared" si="23"/>
        <v>223116.93999999997</v>
      </c>
      <c r="H105" s="14">
        <f t="shared" si="23"/>
        <v>712946.38</v>
      </c>
      <c r="I105" s="14">
        <f t="shared" si="23"/>
        <v>117871.78999999996</v>
      </c>
      <c r="J105" s="14">
        <f t="shared" si="23"/>
        <v>186830.12000000002</v>
      </c>
      <c r="K105" s="14">
        <f t="shared" si="23"/>
        <v>245661.72</v>
      </c>
      <c r="L105" s="14">
        <f t="shared" si="23"/>
        <v>574413.06999999995</v>
      </c>
      <c r="M105" s="14">
        <f t="shared" si="23"/>
        <v>213796.49999999997</v>
      </c>
      <c r="N105" s="14">
        <f t="shared" si="23"/>
        <v>380942.60999999981</v>
      </c>
      <c r="O105" s="14">
        <f t="shared" si="23"/>
        <v>507524.32999999978</v>
      </c>
      <c r="P105" s="14">
        <f t="shared" si="23"/>
        <v>1616494.05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opLeftCell="A76" zoomScale="80" zoomScaleNormal="80" workbookViewId="0">
      <pane ySplit="9600" topLeftCell="A90"/>
      <selection activeCell="F2" sqref="F2"/>
      <selection pane="bottomLeft" activeCell="A40" sqref="A40"/>
    </sheetView>
  </sheetViews>
  <sheetFormatPr defaultRowHeight="15" x14ac:dyDescent="0.25"/>
  <cols>
    <col min="1" max="1" width="10.28515625" style="2" bestFit="1" customWidth="1"/>
    <col min="2" max="2" width="7.28515625" style="1" bestFit="1" customWidth="1"/>
    <col min="3" max="3" width="9.5703125" style="1" bestFit="1" customWidth="1"/>
    <col min="4" max="4" width="9.140625" style="3" bestFit="1" customWidth="1"/>
    <col min="5" max="5" width="8.7109375" style="3" bestFit="1" customWidth="1"/>
    <col min="6" max="7" width="8.140625" style="2" bestFit="1" customWidth="1"/>
    <col min="8" max="9" width="9.28515625" style="2" bestFit="1" customWidth="1"/>
    <col min="10" max="11" width="8.140625" style="2" bestFit="1" customWidth="1"/>
    <col min="12" max="13" width="9.28515625" style="2" bestFit="1" customWidth="1"/>
    <col min="14" max="14" width="8.140625" style="2" bestFit="1" customWidth="1"/>
    <col min="15" max="16" width="9.28515625" style="2" bestFit="1" customWidth="1"/>
    <col min="17" max="17" width="10.28515625" style="2" bestFit="1" customWidth="1"/>
    <col min="18" max="18" width="8.140625" style="2" bestFit="1" customWidth="1"/>
    <col min="19" max="19" width="7.140625" style="2" bestFit="1" customWidth="1"/>
    <col min="20" max="22" width="8.140625" style="2" bestFit="1" customWidth="1"/>
    <col min="23" max="23" width="8.7109375" style="1" bestFit="1" customWidth="1"/>
  </cols>
  <sheetData>
    <row r="1" spans="1:23" x14ac:dyDescent="0.25">
      <c r="A1" s="2" t="s">
        <v>0</v>
      </c>
      <c r="B1" s="1" t="s">
        <v>1</v>
      </c>
      <c r="C1" s="1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spans="1:23" x14ac:dyDescent="0.25">
      <c r="A2" s="2">
        <v>82874.58</v>
      </c>
      <c r="B2" s="1">
        <v>3</v>
      </c>
      <c r="C2" s="1">
        <v>1</v>
      </c>
      <c r="F2" s="2">
        <v>1381.38</v>
      </c>
      <c r="G2" s="2">
        <v>5606.38</v>
      </c>
      <c r="H2" s="2">
        <v>14479.38</v>
      </c>
      <c r="I2" s="2">
        <v>1741.83</v>
      </c>
      <c r="J2" s="2">
        <v>1130.22</v>
      </c>
      <c r="K2" s="2">
        <v>3634.58</v>
      </c>
      <c r="L2" s="2">
        <v>630</v>
      </c>
      <c r="M2" s="2">
        <v>1352.61</v>
      </c>
      <c r="N2" s="2">
        <v>6509.56</v>
      </c>
      <c r="O2" s="2">
        <v>7787.26</v>
      </c>
      <c r="P2" s="2">
        <v>6405.1</v>
      </c>
      <c r="Q2" s="2">
        <v>2102.84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>
        <v>0</v>
      </c>
    </row>
    <row r="3" spans="1:23" x14ac:dyDescent="0.25">
      <c r="A3" s="2">
        <v>92163.58</v>
      </c>
      <c r="B3" s="1">
        <v>30</v>
      </c>
      <c r="C3" s="1">
        <v>2</v>
      </c>
      <c r="F3" s="2">
        <v>1613.46</v>
      </c>
      <c r="G3" s="2">
        <v>2005.45</v>
      </c>
      <c r="H3" s="2">
        <v>2801.26</v>
      </c>
      <c r="I3" s="2">
        <v>10094.17</v>
      </c>
      <c r="J3" s="2">
        <v>5063.32</v>
      </c>
      <c r="K3" s="2">
        <v>2669.87</v>
      </c>
      <c r="L3" s="2">
        <v>1191.54</v>
      </c>
      <c r="M3" s="2">
        <v>9118.8799999999992</v>
      </c>
      <c r="N3" s="2">
        <v>4417.6400000000003</v>
      </c>
      <c r="O3" s="2">
        <v>8520.3799999999992</v>
      </c>
      <c r="P3" s="2">
        <v>4467.54</v>
      </c>
      <c r="Q3" s="2">
        <v>12024.15</v>
      </c>
      <c r="R3" s="2">
        <v>0</v>
      </c>
      <c r="S3" s="2">
        <v>0</v>
      </c>
      <c r="T3" s="2">
        <v>0</v>
      </c>
      <c r="U3" s="2">
        <v>0</v>
      </c>
      <c r="V3" s="2">
        <v>83.09</v>
      </c>
      <c r="W3" s="1">
        <v>0</v>
      </c>
    </row>
    <row r="4" spans="1:23" x14ac:dyDescent="0.25">
      <c r="A4" s="2">
        <v>49589.95</v>
      </c>
      <c r="B4" s="1">
        <v>62</v>
      </c>
      <c r="C4" s="1">
        <v>3</v>
      </c>
      <c r="F4" s="2">
        <v>0</v>
      </c>
      <c r="G4" s="2">
        <v>239.6</v>
      </c>
      <c r="H4" s="2">
        <v>504</v>
      </c>
      <c r="I4" s="2">
        <v>3456.01</v>
      </c>
      <c r="J4" s="2">
        <v>335.8</v>
      </c>
      <c r="K4" s="2">
        <v>968.68</v>
      </c>
      <c r="L4" s="2">
        <v>3076.55</v>
      </c>
      <c r="M4" s="2">
        <v>4208.2700000000004</v>
      </c>
      <c r="N4" s="2">
        <v>671.6</v>
      </c>
      <c r="O4" s="2">
        <v>1208.28</v>
      </c>
      <c r="P4" s="2">
        <v>3271.03</v>
      </c>
      <c r="Q4" s="2">
        <v>11619.86</v>
      </c>
      <c r="R4" s="2">
        <v>0</v>
      </c>
      <c r="S4" s="2">
        <v>252</v>
      </c>
      <c r="T4" s="2">
        <v>0</v>
      </c>
      <c r="U4" s="2">
        <v>0</v>
      </c>
      <c r="V4" s="2">
        <v>0</v>
      </c>
      <c r="W4" s="1">
        <v>0</v>
      </c>
    </row>
    <row r="5" spans="1:23" x14ac:dyDescent="0.25">
      <c r="A5" s="2">
        <v>23528.12</v>
      </c>
      <c r="B5" s="1">
        <v>91</v>
      </c>
      <c r="C5" s="1">
        <v>4</v>
      </c>
      <c r="F5" s="2">
        <v>0</v>
      </c>
      <c r="G5" s="2">
        <v>0</v>
      </c>
      <c r="H5" s="2">
        <v>1415.26</v>
      </c>
      <c r="I5" s="2">
        <v>4627.97</v>
      </c>
      <c r="J5" s="2">
        <v>0</v>
      </c>
      <c r="K5" s="2">
        <v>166.18</v>
      </c>
      <c r="L5" s="2">
        <v>447.44</v>
      </c>
      <c r="M5" s="2">
        <v>1230.1600000000001</v>
      </c>
      <c r="N5" s="2">
        <v>0</v>
      </c>
      <c r="O5" s="2">
        <v>332.36</v>
      </c>
      <c r="P5" s="2">
        <v>1677.9</v>
      </c>
      <c r="Q5" s="2">
        <v>7345.72</v>
      </c>
      <c r="R5" s="2">
        <v>1821.56</v>
      </c>
      <c r="S5" s="2">
        <v>0</v>
      </c>
      <c r="T5" s="2">
        <v>0</v>
      </c>
      <c r="U5" s="2">
        <v>0</v>
      </c>
      <c r="V5" s="2">
        <v>0</v>
      </c>
      <c r="W5" s="1">
        <v>0</v>
      </c>
    </row>
    <row r="6" spans="1:23" x14ac:dyDescent="0.25">
      <c r="A6" s="2">
        <v>37067.379999999997</v>
      </c>
      <c r="B6" s="1">
        <v>122</v>
      </c>
      <c r="C6" s="1">
        <v>5</v>
      </c>
      <c r="F6" s="2">
        <v>0</v>
      </c>
      <c r="G6" s="2">
        <v>0</v>
      </c>
      <c r="H6" s="2">
        <v>1237.6199999999999</v>
      </c>
      <c r="I6" s="2">
        <v>5160.08</v>
      </c>
      <c r="J6" s="2">
        <v>0</v>
      </c>
      <c r="K6" s="2">
        <v>212.22</v>
      </c>
      <c r="L6" s="2">
        <v>1735.72</v>
      </c>
      <c r="M6" s="2">
        <v>2488.4</v>
      </c>
      <c r="N6" s="2">
        <v>0</v>
      </c>
      <c r="O6" s="2">
        <v>636.66</v>
      </c>
      <c r="P6" s="2">
        <v>3701.24</v>
      </c>
      <c r="Q6" s="2">
        <v>13553.78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</row>
    <row r="7" spans="1:23" x14ac:dyDescent="0.25">
      <c r="A7" s="2">
        <v>77048.240000000005</v>
      </c>
      <c r="B7" s="1">
        <v>150</v>
      </c>
      <c r="C7" s="1">
        <v>6</v>
      </c>
      <c r="F7" s="2">
        <v>0</v>
      </c>
      <c r="G7" s="2">
        <v>1028.58</v>
      </c>
      <c r="H7" s="2">
        <v>223.72</v>
      </c>
      <c r="I7" s="2">
        <v>9346.16</v>
      </c>
      <c r="J7" s="2">
        <v>0</v>
      </c>
      <c r="K7" s="2">
        <v>1273.32</v>
      </c>
      <c r="L7" s="2">
        <v>595.77</v>
      </c>
      <c r="M7" s="2">
        <v>7892.5</v>
      </c>
      <c r="N7" s="2">
        <v>0</v>
      </c>
      <c r="O7" s="2">
        <v>1208.28</v>
      </c>
      <c r="P7" s="2">
        <v>4269.05</v>
      </c>
      <c r="Q7" s="2">
        <v>22726.86</v>
      </c>
      <c r="R7" s="2">
        <v>0</v>
      </c>
      <c r="S7" s="2">
        <v>0</v>
      </c>
      <c r="T7" s="2">
        <v>171.76</v>
      </c>
      <c r="U7" s="2">
        <v>0</v>
      </c>
      <c r="V7" s="2">
        <v>0</v>
      </c>
      <c r="W7" s="1">
        <v>0</v>
      </c>
    </row>
    <row r="8" spans="1:23" x14ac:dyDescent="0.25">
      <c r="A8" s="2">
        <v>39995.51</v>
      </c>
      <c r="B8" s="1">
        <v>180</v>
      </c>
      <c r="C8" s="1">
        <v>7</v>
      </c>
      <c r="F8" s="2">
        <v>0</v>
      </c>
      <c r="G8" s="2">
        <v>0</v>
      </c>
      <c r="H8" s="2">
        <v>1049.1600000000001</v>
      </c>
      <c r="I8" s="2">
        <v>6327.44</v>
      </c>
      <c r="J8" s="2">
        <v>0</v>
      </c>
      <c r="K8" s="2">
        <v>299.5</v>
      </c>
      <c r="L8" s="2">
        <v>1317.54</v>
      </c>
      <c r="M8" s="2">
        <v>2805.34</v>
      </c>
      <c r="N8" s="2">
        <v>0</v>
      </c>
      <c r="O8" s="2">
        <v>299.5</v>
      </c>
      <c r="P8" s="2">
        <v>5271.1</v>
      </c>
      <c r="Q8" s="2">
        <v>5898.27</v>
      </c>
      <c r="R8" s="2">
        <v>0</v>
      </c>
      <c r="S8" s="2">
        <v>0</v>
      </c>
      <c r="T8" s="2">
        <v>0</v>
      </c>
      <c r="U8" s="2">
        <v>0</v>
      </c>
      <c r="V8" s="2">
        <v>501.4</v>
      </c>
      <c r="W8" s="1">
        <v>0</v>
      </c>
    </row>
    <row r="9" spans="1:23" x14ac:dyDescent="0.25">
      <c r="A9" s="2">
        <v>28983.07</v>
      </c>
      <c r="B9" s="1">
        <v>211</v>
      </c>
      <c r="C9" s="1">
        <v>8</v>
      </c>
      <c r="F9" s="2">
        <v>1602.08</v>
      </c>
      <c r="G9" s="2">
        <v>359.4</v>
      </c>
      <c r="H9" s="2">
        <v>1203.44</v>
      </c>
      <c r="I9" s="2">
        <v>5157.5</v>
      </c>
      <c r="J9" s="2">
        <v>478.06</v>
      </c>
      <c r="K9" s="2">
        <v>590.62</v>
      </c>
      <c r="L9" s="2">
        <v>979.72</v>
      </c>
      <c r="M9" s="2">
        <v>1789.55</v>
      </c>
      <c r="N9" s="2">
        <v>335.8</v>
      </c>
      <c r="O9" s="2">
        <v>166.18</v>
      </c>
      <c r="P9" s="2">
        <v>2770.74</v>
      </c>
      <c r="Q9" s="2">
        <v>5536.18</v>
      </c>
      <c r="R9" s="2">
        <v>0</v>
      </c>
      <c r="S9" s="2">
        <v>0</v>
      </c>
      <c r="T9" s="2">
        <v>0</v>
      </c>
      <c r="U9" s="2">
        <v>196.44</v>
      </c>
      <c r="V9" s="2">
        <v>0</v>
      </c>
      <c r="W9" s="1">
        <v>0</v>
      </c>
    </row>
    <row r="10" spans="1:23" x14ac:dyDescent="0.25">
      <c r="A10" s="2">
        <v>134582.07</v>
      </c>
      <c r="B10" s="1">
        <v>240</v>
      </c>
      <c r="C10" s="1">
        <v>9</v>
      </c>
      <c r="F10" s="2">
        <v>0</v>
      </c>
      <c r="G10" s="2">
        <v>166.18</v>
      </c>
      <c r="H10" s="2">
        <v>2799.02</v>
      </c>
      <c r="I10" s="2">
        <v>22106.26</v>
      </c>
      <c r="J10" s="2">
        <v>478.06</v>
      </c>
      <c r="K10" s="2">
        <v>1347.74</v>
      </c>
      <c r="L10" s="2">
        <v>825.44</v>
      </c>
      <c r="M10" s="2">
        <v>16709.87</v>
      </c>
      <c r="N10" s="2">
        <v>478.06</v>
      </c>
      <c r="O10" s="2">
        <v>1513.76</v>
      </c>
      <c r="P10" s="2">
        <v>5177.62</v>
      </c>
      <c r="Q10" s="2">
        <v>43917.68</v>
      </c>
      <c r="R10" s="2">
        <v>299.36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</row>
    <row r="11" spans="1:23" x14ac:dyDescent="0.25">
      <c r="A11" s="2">
        <v>34429.15</v>
      </c>
      <c r="B11" s="1">
        <v>270</v>
      </c>
      <c r="C11" s="1">
        <v>10</v>
      </c>
      <c r="F11" s="2">
        <v>551.46</v>
      </c>
      <c r="G11" s="2">
        <v>452.16</v>
      </c>
      <c r="H11" s="2">
        <v>1861.72</v>
      </c>
      <c r="I11" s="2">
        <v>6465.71</v>
      </c>
      <c r="J11" s="2">
        <v>1087.1600000000001</v>
      </c>
      <c r="K11" s="2">
        <v>59.9</v>
      </c>
      <c r="L11" s="2">
        <v>252</v>
      </c>
      <c r="M11" s="2">
        <v>4898.8599999999997</v>
      </c>
      <c r="N11" s="2">
        <v>2009.3</v>
      </c>
      <c r="O11" s="2">
        <v>2927.64</v>
      </c>
      <c r="P11" s="2">
        <v>1455.44</v>
      </c>
      <c r="Q11" s="2">
        <v>6455.49</v>
      </c>
      <c r="R11" s="2">
        <v>0</v>
      </c>
      <c r="S11" s="2">
        <v>0</v>
      </c>
      <c r="T11" s="2">
        <v>0</v>
      </c>
      <c r="U11" s="2">
        <v>0</v>
      </c>
      <c r="V11" s="2">
        <v>196.44</v>
      </c>
      <c r="W11" s="1">
        <v>0</v>
      </c>
    </row>
    <row r="12" spans="1:23" x14ac:dyDescent="0.25">
      <c r="A12" s="2">
        <v>45777.89</v>
      </c>
      <c r="B12" s="1">
        <v>1001</v>
      </c>
      <c r="C12" s="1">
        <v>11</v>
      </c>
      <c r="F12" s="2">
        <v>766.36</v>
      </c>
      <c r="G12" s="2">
        <v>2947.12</v>
      </c>
      <c r="H12" s="2">
        <v>2033.35</v>
      </c>
      <c r="I12" s="2">
        <v>2885.64</v>
      </c>
      <c r="J12" s="2">
        <v>3065.44</v>
      </c>
      <c r="K12" s="2">
        <v>1567.14</v>
      </c>
      <c r="L12" s="2">
        <v>2859.31</v>
      </c>
      <c r="M12" s="2">
        <v>1150.55</v>
      </c>
      <c r="N12" s="2">
        <v>2495.3200000000002</v>
      </c>
      <c r="O12" s="2">
        <v>3842.78</v>
      </c>
      <c r="P12" s="2">
        <v>8013.48</v>
      </c>
      <c r="Q12" s="2">
        <v>3109.43</v>
      </c>
      <c r="R12" s="2">
        <v>740.76</v>
      </c>
      <c r="S12" s="2">
        <v>246.92</v>
      </c>
      <c r="T12" s="2">
        <v>0</v>
      </c>
      <c r="U12" s="2">
        <v>0</v>
      </c>
      <c r="V12" s="2">
        <v>2423.96</v>
      </c>
      <c r="W12" s="1">
        <v>1</v>
      </c>
    </row>
    <row r="13" spans="1:23" x14ac:dyDescent="0.25">
      <c r="A13" s="2">
        <v>26798.86</v>
      </c>
      <c r="B13" s="1">
        <v>1030</v>
      </c>
      <c r="C13" s="1">
        <v>12</v>
      </c>
      <c r="F13" s="2">
        <v>0</v>
      </c>
      <c r="G13" s="2">
        <v>707.31</v>
      </c>
      <c r="H13" s="2">
        <v>1566.9</v>
      </c>
      <c r="I13" s="2">
        <v>1433.32</v>
      </c>
      <c r="J13" s="2">
        <v>0</v>
      </c>
      <c r="K13" s="2">
        <v>370.38</v>
      </c>
      <c r="L13" s="2">
        <v>2744.84</v>
      </c>
      <c r="M13" s="2">
        <v>2538.63</v>
      </c>
      <c r="N13" s="2">
        <v>0</v>
      </c>
      <c r="O13" s="2">
        <v>1238.73</v>
      </c>
      <c r="P13" s="2">
        <v>5419.56</v>
      </c>
      <c r="Q13" s="2">
        <v>4686.83</v>
      </c>
      <c r="R13" s="2">
        <v>0</v>
      </c>
      <c r="S13" s="2">
        <v>0</v>
      </c>
      <c r="T13" s="2">
        <v>123.46</v>
      </c>
      <c r="U13" s="2">
        <v>0</v>
      </c>
      <c r="V13" s="2">
        <v>0</v>
      </c>
      <c r="W13" s="1">
        <v>1</v>
      </c>
    </row>
    <row r="14" spans="1:23" x14ac:dyDescent="0.25">
      <c r="A14" s="2">
        <v>26352.39</v>
      </c>
      <c r="B14" s="1">
        <v>1062</v>
      </c>
      <c r="C14" s="1">
        <v>13</v>
      </c>
      <c r="F14" s="2">
        <v>0</v>
      </c>
      <c r="G14" s="2">
        <v>1420.84</v>
      </c>
      <c r="H14" s="2">
        <v>0</v>
      </c>
      <c r="I14" s="2">
        <v>1321.52</v>
      </c>
      <c r="J14" s="2">
        <v>813.38</v>
      </c>
      <c r="K14" s="2">
        <v>710.42</v>
      </c>
      <c r="L14" s="2">
        <v>2267.5100000000002</v>
      </c>
      <c r="M14" s="2">
        <v>3005.5</v>
      </c>
      <c r="N14" s="2">
        <v>0</v>
      </c>
      <c r="O14" s="2">
        <v>3443.81</v>
      </c>
      <c r="P14" s="2">
        <v>290.55</v>
      </c>
      <c r="Q14" s="2">
        <v>4339.3599999999997</v>
      </c>
      <c r="R14" s="2">
        <v>493.84</v>
      </c>
      <c r="S14" s="2">
        <v>0</v>
      </c>
      <c r="T14" s="2">
        <v>0</v>
      </c>
      <c r="U14" s="2">
        <v>0</v>
      </c>
      <c r="V14" s="2">
        <v>246.92</v>
      </c>
      <c r="W14" s="1">
        <v>1</v>
      </c>
    </row>
    <row r="15" spans="1:23" x14ac:dyDescent="0.25">
      <c r="A15" s="2">
        <v>49579.38</v>
      </c>
      <c r="B15" s="1">
        <v>1090</v>
      </c>
      <c r="C15" s="1">
        <v>14</v>
      </c>
      <c r="F15" s="2">
        <v>766.36</v>
      </c>
      <c r="G15" s="2">
        <v>1001.11</v>
      </c>
      <c r="H15" s="2">
        <v>2089.41</v>
      </c>
      <c r="I15" s="2">
        <v>7111.59</v>
      </c>
      <c r="J15" s="2">
        <v>212.28</v>
      </c>
      <c r="K15" s="2">
        <v>1139.74</v>
      </c>
      <c r="L15" s="2">
        <v>298.74</v>
      </c>
      <c r="M15" s="2">
        <v>6690.12</v>
      </c>
      <c r="N15" s="2">
        <v>2719.86</v>
      </c>
      <c r="O15" s="2">
        <v>1451.18</v>
      </c>
      <c r="P15" s="2">
        <v>1925.43</v>
      </c>
      <c r="Q15" s="2">
        <v>17189.11</v>
      </c>
      <c r="R15" s="2">
        <v>0</v>
      </c>
      <c r="S15" s="2">
        <v>0</v>
      </c>
      <c r="T15" s="2">
        <v>118.78</v>
      </c>
      <c r="U15" s="2">
        <v>0</v>
      </c>
      <c r="V15" s="2">
        <v>0</v>
      </c>
      <c r="W15" s="1">
        <v>1</v>
      </c>
    </row>
    <row r="16" spans="1:23" x14ac:dyDescent="0.25">
      <c r="A16" s="2">
        <v>116725.29</v>
      </c>
      <c r="B16" s="1">
        <v>1120</v>
      </c>
      <c r="C16" s="1">
        <v>15</v>
      </c>
      <c r="F16" s="2">
        <v>636.84</v>
      </c>
      <c r="G16" s="2">
        <v>1430.43</v>
      </c>
      <c r="H16" s="2">
        <v>3208.2</v>
      </c>
      <c r="I16" s="2">
        <v>7088.96</v>
      </c>
      <c r="J16" s="2">
        <v>2353.54</v>
      </c>
      <c r="K16" s="2">
        <v>2551.89</v>
      </c>
      <c r="L16" s="2">
        <v>2760.41</v>
      </c>
      <c r="M16" s="2">
        <v>3931.35</v>
      </c>
      <c r="N16" s="2">
        <v>3344.54</v>
      </c>
      <c r="O16" s="2">
        <v>8139.28</v>
      </c>
      <c r="P16" s="2">
        <v>10000.4</v>
      </c>
      <c r="Q16" s="2">
        <v>20471.310000000001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1</v>
      </c>
    </row>
    <row r="17" spans="1:23" x14ac:dyDescent="0.25">
      <c r="A17" s="2">
        <v>70917.27</v>
      </c>
      <c r="B17" s="1">
        <v>1150</v>
      </c>
      <c r="C17" s="1">
        <v>16</v>
      </c>
      <c r="F17" s="2">
        <v>742.98</v>
      </c>
      <c r="G17" s="2">
        <v>923.16</v>
      </c>
      <c r="H17" s="2">
        <v>1956.67</v>
      </c>
      <c r="I17" s="2">
        <v>12214.39</v>
      </c>
      <c r="J17" s="2">
        <v>3159.48</v>
      </c>
      <c r="K17" s="2">
        <v>1510.85</v>
      </c>
      <c r="L17" s="2">
        <v>2462.48</v>
      </c>
      <c r="M17" s="2">
        <v>5434.83</v>
      </c>
      <c r="N17" s="2">
        <v>3065.7</v>
      </c>
      <c r="O17" s="2">
        <v>1324.61</v>
      </c>
      <c r="P17" s="2">
        <v>8441.6200000000008</v>
      </c>
      <c r="Q17" s="2">
        <v>8894.66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1</v>
      </c>
    </row>
    <row r="18" spans="1:23" x14ac:dyDescent="0.25">
      <c r="A18" s="2">
        <v>79435.37</v>
      </c>
      <c r="B18" s="1">
        <v>1180</v>
      </c>
      <c r="C18" s="1">
        <v>17</v>
      </c>
      <c r="F18" s="2">
        <v>0</v>
      </c>
      <c r="G18" s="2">
        <v>1282.21</v>
      </c>
      <c r="H18" s="2">
        <v>4175.92</v>
      </c>
      <c r="I18" s="2">
        <v>15070.55</v>
      </c>
      <c r="J18" s="2">
        <v>1390.94</v>
      </c>
      <c r="K18" s="2">
        <v>1062.52</v>
      </c>
      <c r="L18" s="2">
        <v>1052.33</v>
      </c>
      <c r="M18" s="2">
        <v>5490.25</v>
      </c>
      <c r="N18" s="2">
        <v>3430.92</v>
      </c>
      <c r="O18" s="2">
        <v>8646.09</v>
      </c>
      <c r="P18" s="2">
        <v>5869.39</v>
      </c>
      <c r="Q18" s="2">
        <v>17352.939999999999</v>
      </c>
      <c r="R18" s="2">
        <v>358.7</v>
      </c>
      <c r="S18" s="2">
        <v>0</v>
      </c>
      <c r="T18" s="2">
        <v>0</v>
      </c>
      <c r="U18" s="2">
        <v>0</v>
      </c>
      <c r="V18" s="2">
        <v>0</v>
      </c>
      <c r="W18" s="1">
        <v>1</v>
      </c>
    </row>
    <row r="19" spans="1:23" x14ac:dyDescent="0.25">
      <c r="A19" s="2">
        <v>77306.880000000005</v>
      </c>
      <c r="B19" s="1">
        <v>2001</v>
      </c>
      <c r="C19" s="1">
        <v>18</v>
      </c>
      <c r="F19" s="2">
        <v>0</v>
      </c>
      <c r="G19" s="2">
        <v>2121.11</v>
      </c>
      <c r="H19" s="2">
        <v>2921.29</v>
      </c>
      <c r="I19" s="2">
        <v>1167.7</v>
      </c>
      <c r="J19" s="2">
        <v>2174.4299999999998</v>
      </c>
      <c r="K19" s="2">
        <v>4245.3</v>
      </c>
      <c r="L19" s="2">
        <v>2014.12</v>
      </c>
      <c r="M19" s="2">
        <v>679.11</v>
      </c>
      <c r="N19" s="2">
        <v>6143.33</v>
      </c>
      <c r="O19" s="2">
        <v>4885.67</v>
      </c>
      <c r="P19" s="2">
        <v>3363.28</v>
      </c>
      <c r="Q19" s="2">
        <v>2313.89</v>
      </c>
      <c r="R19" s="2">
        <v>0</v>
      </c>
      <c r="S19" s="2">
        <v>0</v>
      </c>
      <c r="T19" s="2">
        <v>0</v>
      </c>
      <c r="U19" s="2">
        <v>199.11</v>
      </c>
      <c r="V19" s="2">
        <v>276.74</v>
      </c>
      <c r="W19" s="1">
        <v>2</v>
      </c>
    </row>
    <row r="20" spans="1:23" x14ac:dyDescent="0.25">
      <c r="A20" s="2">
        <v>156263.59</v>
      </c>
      <c r="B20" s="1">
        <v>2031</v>
      </c>
      <c r="C20" s="1">
        <v>19</v>
      </c>
      <c r="F20" s="2">
        <v>0</v>
      </c>
      <c r="G20" s="2">
        <v>1706.46</v>
      </c>
      <c r="H20" s="2">
        <v>879.93</v>
      </c>
      <c r="I20" s="2">
        <v>14047.7</v>
      </c>
      <c r="J20" s="2">
        <v>1794.67</v>
      </c>
      <c r="K20" s="2">
        <v>3201.6</v>
      </c>
      <c r="L20" s="2">
        <v>3641.1</v>
      </c>
      <c r="M20" s="2">
        <v>10101.9</v>
      </c>
      <c r="N20" s="2">
        <v>3543.72</v>
      </c>
      <c r="O20" s="2">
        <v>5635.38</v>
      </c>
      <c r="P20" s="2">
        <v>8602</v>
      </c>
      <c r="Q20" s="2">
        <v>36988.339999999997</v>
      </c>
      <c r="R20" s="2">
        <v>491.76</v>
      </c>
      <c r="S20" s="2">
        <v>0</v>
      </c>
      <c r="T20" s="2">
        <v>510.28</v>
      </c>
      <c r="U20" s="2">
        <v>0</v>
      </c>
      <c r="V20" s="2">
        <v>2523.25</v>
      </c>
      <c r="W20" s="1">
        <v>2</v>
      </c>
    </row>
    <row r="21" spans="1:23" x14ac:dyDescent="0.25">
      <c r="A21" s="2">
        <v>143462.73000000001</v>
      </c>
      <c r="B21" s="1">
        <v>2063</v>
      </c>
      <c r="C21" s="1">
        <v>20</v>
      </c>
      <c r="F21" s="2">
        <v>398.18</v>
      </c>
      <c r="G21" s="2">
        <v>2099.3200000000002</v>
      </c>
      <c r="H21" s="2">
        <v>2578.1799999999998</v>
      </c>
      <c r="I21" s="2">
        <v>17291</v>
      </c>
      <c r="J21" s="2">
        <v>1124.25</v>
      </c>
      <c r="K21" s="2">
        <v>3047.43</v>
      </c>
      <c r="L21" s="2">
        <v>7508.99</v>
      </c>
      <c r="M21" s="2">
        <v>10488.31</v>
      </c>
      <c r="N21" s="2">
        <v>4970.45</v>
      </c>
      <c r="O21" s="2">
        <v>17397.64</v>
      </c>
      <c r="P21" s="2">
        <v>14484.7</v>
      </c>
      <c r="Q21" s="2">
        <v>26297.19</v>
      </c>
      <c r="R21" s="2">
        <v>553.48</v>
      </c>
      <c r="S21" s="2">
        <v>0</v>
      </c>
      <c r="T21" s="2">
        <v>441.99</v>
      </c>
      <c r="U21" s="2">
        <v>0</v>
      </c>
      <c r="V21" s="2">
        <v>350.15</v>
      </c>
      <c r="W21" s="1">
        <v>2</v>
      </c>
    </row>
    <row r="22" spans="1:23" x14ac:dyDescent="0.25">
      <c r="A22" s="2">
        <v>109109.17</v>
      </c>
      <c r="B22" s="1">
        <v>2090</v>
      </c>
      <c r="C22" s="1">
        <v>21</v>
      </c>
      <c r="F22" s="2">
        <v>0</v>
      </c>
      <c r="G22" s="2">
        <v>1791.58</v>
      </c>
      <c r="H22" s="2">
        <v>3354.54</v>
      </c>
      <c r="I22" s="2">
        <v>12582</v>
      </c>
      <c r="J22" s="2">
        <v>2249.92</v>
      </c>
      <c r="K22" s="2">
        <v>2063.96</v>
      </c>
      <c r="L22" s="2">
        <v>3722.68</v>
      </c>
      <c r="M22" s="2">
        <v>6736.49</v>
      </c>
      <c r="N22" s="2">
        <v>3525.67</v>
      </c>
      <c r="O22" s="2">
        <v>2266.04</v>
      </c>
      <c r="P22" s="2">
        <v>9319.1</v>
      </c>
      <c r="Q22" s="2">
        <v>21793.05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2</v>
      </c>
    </row>
    <row r="23" spans="1:23" x14ac:dyDescent="0.25">
      <c r="A23" s="2">
        <v>65675.37</v>
      </c>
      <c r="B23" s="1">
        <v>2123</v>
      </c>
      <c r="C23" s="1">
        <v>22</v>
      </c>
      <c r="F23" s="2">
        <v>1592.72</v>
      </c>
      <c r="G23" s="2">
        <v>1427.92</v>
      </c>
      <c r="H23" s="2">
        <v>640.76</v>
      </c>
      <c r="I23" s="2">
        <v>6160.14</v>
      </c>
      <c r="J23" s="2">
        <v>1930.79</v>
      </c>
      <c r="K23" s="2">
        <v>3967.07</v>
      </c>
      <c r="L23" s="2">
        <v>3641.74</v>
      </c>
      <c r="M23" s="2">
        <v>2399.5700000000002</v>
      </c>
      <c r="N23" s="2">
        <v>3704.51</v>
      </c>
      <c r="O23" s="2">
        <v>7182.87</v>
      </c>
      <c r="P23" s="2">
        <v>3503.52</v>
      </c>
      <c r="Q23" s="2">
        <v>6173.73</v>
      </c>
      <c r="R23" s="2">
        <v>0</v>
      </c>
      <c r="S23" s="2">
        <v>0</v>
      </c>
      <c r="T23" s="2">
        <v>467.08</v>
      </c>
      <c r="U23" s="2">
        <v>289.8</v>
      </c>
      <c r="V23" s="2">
        <v>0</v>
      </c>
      <c r="W23" s="1">
        <v>2</v>
      </c>
    </row>
    <row r="24" spans="1:23" x14ac:dyDescent="0.25">
      <c r="A24" s="2">
        <v>92599.34</v>
      </c>
      <c r="B24" s="1">
        <v>2150</v>
      </c>
      <c r="C24" s="1">
        <v>23</v>
      </c>
      <c r="F24" s="2">
        <v>677.04</v>
      </c>
      <c r="G24" s="2">
        <v>1064.26</v>
      </c>
      <c r="H24" s="2">
        <v>5055.7299999999996</v>
      </c>
      <c r="I24" s="2">
        <v>9968.7000000000007</v>
      </c>
      <c r="J24" s="2">
        <v>2022.33</v>
      </c>
      <c r="K24" s="2">
        <v>4013.73</v>
      </c>
      <c r="L24" s="2">
        <v>2839.48</v>
      </c>
      <c r="M24" s="2">
        <v>8558.36</v>
      </c>
      <c r="N24" s="2">
        <v>3376.41</v>
      </c>
      <c r="O24" s="2">
        <v>6589.57</v>
      </c>
      <c r="P24" s="2">
        <v>5962.53</v>
      </c>
      <c r="Q24" s="2">
        <v>26653.72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2</v>
      </c>
    </row>
    <row r="25" spans="1:23" x14ac:dyDescent="0.25">
      <c r="A25" s="2">
        <v>50340.160000000003</v>
      </c>
      <c r="B25" s="1">
        <v>2181</v>
      </c>
      <c r="C25" s="1">
        <v>24</v>
      </c>
      <c r="F25" s="2">
        <v>665.44</v>
      </c>
      <c r="G25" s="2">
        <v>985.01</v>
      </c>
      <c r="H25" s="2">
        <v>2890</v>
      </c>
      <c r="I25" s="2">
        <v>10086.16</v>
      </c>
      <c r="J25" s="2">
        <v>519.29</v>
      </c>
      <c r="K25" s="2">
        <v>1134.56</v>
      </c>
      <c r="L25" s="2">
        <v>656.91</v>
      </c>
      <c r="M25" s="2">
        <v>2818.2</v>
      </c>
      <c r="N25" s="2">
        <v>852.01</v>
      </c>
      <c r="O25" s="2">
        <v>4870.7700000000004</v>
      </c>
      <c r="P25" s="2">
        <v>4522.2700000000004</v>
      </c>
      <c r="Q25" s="2">
        <v>10318.36</v>
      </c>
      <c r="R25" s="2">
        <v>934.16</v>
      </c>
      <c r="S25" s="2">
        <v>0</v>
      </c>
      <c r="T25" s="2">
        <v>0</v>
      </c>
      <c r="U25" s="2">
        <v>0</v>
      </c>
      <c r="V25" s="2">
        <v>0</v>
      </c>
      <c r="W25" s="1">
        <v>2</v>
      </c>
    </row>
    <row r="26" spans="1:23" x14ac:dyDescent="0.25">
      <c r="A26" s="2">
        <v>48472.08</v>
      </c>
      <c r="B26" s="1">
        <v>2210</v>
      </c>
      <c r="C26" s="1">
        <v>25</v>
      </c>
      <c r="F26" s="2">
        <v>0</v>
      </c>
      <c r="G26" s="2">
        <v>363.66</v>
      </c>
      <c r="H26" s="2">
        <v>1831.5</v>
      </c>
      <c r="I26" s="2">
        <v>3601.32</v>
      </c>
      <c r="J26" s="2">
        <v>559.71</v>
      </c>
      <c r="K26" s="2">
        <v>2844.1</v>
      </c>
      <c r="L26" s="2">
        <v>2376.37</v>
      </c>
      <c r="M26" s="2">
        <v>8148.9</v>
      </c>
      <c r="N26" s="2">
        <v>559.71</v>
      </c>
      <c r="O26" s="2">
        <v>2128.52</v>
      </c>
      <c r="P26" s="2">
        <v>4166.46</v>
      </c>
      <c r="Q26" s="2">
        <v>9306.74</v>
      </c>
      <c r="R26" s="2">
        <v>0</v>
      </c>
      <c r="S26" s="2">
        <v>0</v>
      </c>
      <c r="T26" s="2">
        <v>0</v>
      </c>
      <c r="U26" s="2">
        <v>0</v>
      </c>
      <c r="V26" s="2">
        <v>927.28</v>
      </c>
      <c r="W26" s="1">
        <v>2</v>
      </c>
    </row>
    <row r="27" spans="1:23" x14ac:dyDescent="0.25">
      <c r="A27" s="2">
        <v>13503.65</v>
      </c>
      <c r="B27" s="1">
        <v>3001</v>
      </c>
      <c r="C27" s="1">
        <v>26</v>
      </c>
      <c r="F27" s="2">
        <v>0</v>
      </c>
      <c r="G27" s="2">
        <v>0</v>
      </c>
      <c r="H27" s="2">
        <v>0</v>
      </c>
      <c r="I27" s="2">
        <v>1180.21</v>
      </c>
      <c r="J27" s="2">
        <v>2251.84</v>
      </c>
      <c r="K27" s="2">
        <v>0</v>
      </c>
      <c r="L27" s="2">
        <v>0</v>
      </c>
      <c r="M27" s="2">
        <v>296.02999999999997</v>
      </c>
      <c r="N27" s="2">
        <v>1204.4000000000001</v>
      </c>
      <c r="O27" s="2">
        <v>0</v>
      </c>
      <c r="P27" s="2">
        <v>0</v>
      </c>
      <c r="Q27" s="2">
        <v>1448.22</v>
      </c>
      <c r="R27" s="2">
        <v>0</v>
      </c>
      <c r="S27" s="2">
        <v>0</v>
      </c>
      <c r="T27" s="2">
        <v>0</v>
      </c>
      <c r="U27" s="2">
        <v>0</v>
      </c>
      <c r="V27" s="2">
        <v>1185.8800000000001</v>
      </c>
      <c r="W27" s="1">
        <v>3</v>
      </c>
    </row>
    <row r="28" spans="1:23" x14ac:dyDescent="0.25">
      <c r="A28" s="2">
        <v>71587.41</v>
      </c>
      <c r="B28" s="1">
        <v>3031</v>
      </c>
      <c r="C28" s="1">
        <v>27</v>
      </c>
      <c r="F28" s="2">
        <v>867.04</v>
      </c>
      <c r="G28" s="2">
        <v>6584.06</v>
      </c>
      <c r="H28" s="2">
        <v>2697.83</v>
      </c>
      <c r="I28" s="2">
        <v>4561.71</v>
      </c>
      <c r="J28" s="2">
        <v>261.86</v>
      </c>
      <c r="K28" s="2">
        <v>3544.94</v>
      </c>
      <c r="L28" s="2">
        <v>781.45</v>
      </c>
      <c r="M28" s="2">
        <v>2886.81</v>
      </c>
      <c r="N28" s="2">
        <v>1652.62</v>
      </c>
      <c r="O28" s="2">
        <v>7596.9</v>
      </c>
      <c r="P28" s="2">
        <v>8039.02</v>
      </c>
      <c r="Q28" s="2">
        <v>10501.75</v>
      </c>
      <c r="R28" s="2">
        <v>0</v>
      </c>
      <c r="S28" s="2">
        <v>0</v>
      </c>
      <c r="T28" s="2">
        <v>248.26</v>
      </c>
      <c r="U28" s="2">
        <v>0</v>
      </c>
      <c r="V28" s="2">
        <v>0</v>
      </c>
      <c r="W28" s="1">
        <v>3</v>
      </c>
    </row>
    <row r="29" spans="1:23" x14ac:dyDescent="0.25">
      <c r="A29" s="2">
        <v>46102.22</v>
      </c>
      <c r="B29" s="1">
        <v>3060</v>
      </c>
      <c r="C29" s="1">
        <v>28</v>
      </c>
      <c r="F29" s="2">
        <v>0</v>
      </c>
      <c r="G29" s="2">
        <v>202.53</v>
      </c>
      <c r="H29" s="2">
        <v>2179.5</v>
      </c>
      <c r="I29" s="2">
        <v>2309.1999999999998</v>
      </c>
      <c r="J29" s="2">
        <v>0</v>
      </c>
      <c r="K29" s="2">
        <v>5169.8999999999996</v>
      </c>
      <c r="L29" s="2">
        <v>469.1</v>
      </c>
      <c r="M29" s="2">
        <v>1661.27</v>
      </c>
      <c r="N29" s="2">
        <v>1470.44</v>
      </c>
      <c r="O29" s="2">
        <v>2130.1799999999998</v>
      </c>
      <c r="P29" s="2">
        <v>7833.1</v>
      </c>
      <c r="Q29" s="2">
        <v>8162.64</v>
      </c>
      <c r="R29" s="2">
        <v>44.76</v>
      </c>
      <c r="S29" s="2">
        <v>0</v>
      </c>
      <c r="T29" s="2">
        <v>0</v>
      </c>
      <c r="U29" s="2">
        <v>8.3699999999999992</v>
      </c>
      <c r="V29" s="2">
        <v>8.3699999999999992</v>
      </c>
      <c r="W29" s="1">
        <v>3</v>
      </c>
    </row>
    <row r="30" spans="1:23" x14ac:dyDescent="0.25">
      <c r="A30" s="2">
        <v>41462.17</v>
      </c>
      <c r="B30" s="1">
        <v>3091</v>
      </c>
      <c r="C30" s="1">
        <v>29</v>
      </c>
      <c r="F30" s="2">
        <v>602.20000000000005</v>
      </c>
      <c r="G30" s="2">
        <v>1012.84</v>
      </c>
      <c r="H30" s="2">
        <v>1811.16</v>
      </c>
      <c r="I30" s="2">
        <v>2406.42</v>
      </c>
      <c r="J30" s="2">
        <v>602.20000000000005</v>
      </c>
      <c r="K30" s="2">
        <v>343.07</v>
      </c>
      <c r="L30" s="2">
        <v>1438</v>
      </c>
      <c r="M30" s="2">
        <v>16.739999999999998</v>
      </c>
      <c r="N30" s="2">
        <v>0</v>
      </c>
      <c r="O30" s="2">
        <v>7596.3</v>
      </c>
      <c r="P30" s="2">
        <v>2114.2600000000002</v>
      </c>
      <c r="Q30" s="2">
        <v>1780.76</v>
      </c>
      <c r="R30" s="2">
        <v>1519.26</v>
      </c>
      <c r="S30" s="2">
        <v>0</v>
      </c>
      <c r="T30" s="2">
        <v>0</v>
      </c>
      <c r="U30" s="2">
        <v>0</v>
      </c>
      <c r="V30" s="2">
        <v>0</v>
      </c>
      <c r="W30" s="1">
        <v>3</v>
      </c>
    </row>
    <row r="31" spans="1:23" x14ac:dyDescent="0.25">
      <c r="A31" s="2">
        <v>32645.52</v>
      </c>
      <c r="B31" s="1">
        <v>3121</v>
      </c>
      <c r="C31" s="1">
        <v>30</v>
      </c>
      <c r="F31" s="2">
        <v>0</v>
      </c>
      <c r="G31" s="2">
        <v>1725.12</v>
      </c>
      <c r="H31" s="2">
        <v>1874.1</v>
      </c>
      <c r="I31" s="2">
        <v>1684.88</v>
      </c>
      <c r="J31" s="2">
        <v>1125.92</v>
      </c>
      <c r="K31" s="2">
        <v>1457.04</v>
      </c>
      <c r="L31" s="2">
        <v>3235.48</v>
      </c>
      <c r="M31" s="2">
        <v>212.3</v>
      </c>
      <c r="N31" s="2">
        <v>0</v>
      </c>
      <c r="O31" s="2">
        <v>4521.78</v>
      </c>
      <c r="P31" s="2">
        <v>5093.38</v>
      </c>
      <c r="Q31" s="2">
        <v>1708.02</v>
      </c>
      <c r="R31" s="2">
        <v>993.04</v>
      </c>
      <c r="S31" s="2">
        <v>0</v>
      </c>
      <c r="T31" s="2">
        <v>0</v>
      </c>
      <c r="U31" s="2">
        <v>248.26</v>
      </c>
      <c r="V31" s="2">
        <v>0</v>
      </c>
      <c r="W31" s="1">
        <v>3</v>
      </c>
    </row>
    <row r="32" spans="1:23" x14ac:dyDescent="0.25">
      <c r="A32" s="2">
        <v>54642.62</v>
      </c>
      <c r="B32" s="1">
        <v>3150</v>
      </c>
      <c r="C32" s="1">
        <v>31</v>
      </c>
      <c r="F32" s="2">
        <v>2071.44</v>
      </c>
      <c r="G32" s="2">
        <v>0</v>
      </c>
      <c r="H32" s="2">
        <v>316.77999999999997</v>
      </c>
      <c r="I32" s="2">
        <v>4337.5</v>
      </c>
      <c r="J32" s="2">
        <v>864.06</v>
      </c>
      <c r="K32" s="2">
        <v>2633.27</v>
      </c>
      <c r="L32" s="2">
        <v>0</v>
      </c>
      <c r="M32" s="2">
        <v>2156.38</v>
      </c>
      <c r="N32" s="2">
        <v>6168.22</v>
      </c>
      <c r="O32" s="2">
        <v>3848.45</v>
      </c>
      <c r="P32" s="2">
        <v>1407.3</v>
      </c>
      <c r="Q32" s="2">
        <v>16557.04</v>
      </c>
      <c r="R32" s="2">
        <v>29.84</v>
      </c>
      <c r="S32" s="2">
        <v>0</v>
      </c>
      <c r="T32" s="2">
        <v>0</v>
      </c>
      <c r="U32" s="2">
        <v>0</v>
      </c>
      <c r="V32" s="2">
        <v>715.12</v>
      </c>
      <c r="W32" s="1">
        <v>3</v>
      </c>
    </row>
    <row r="33" spans="1:23" x14ac:dyDescent="0.25">
      <c r="A33" s="2">
        <v>151139.95000000001</v>
      </c>
      <c r="B33" s="1">
        <v>3180</v>
      </c>
      <c r="C33" s="1">
        <v>32</v>
      </c>
      <c r="F33" s="2">
        <v>0</v>
      </c>
      <c r="G33" s="2">
        <v>1241.4000000000001</v>
      </c>
      <c r="H33" s="2">
        <v>4045.5</v>
      </c>
      <c r="I33" s="2">
        <v>19863.25</v>
      </c>
      <c r="J33" s="2">
        <v>6667.34</v>
      </c>
      <c r="K33" s="2">
        <v>3318.66</v>
      </c>
      <c r="L33" s="2">
        <v>7377.74</v>
      </c>
      <c r="M33" s="2">
        <v>12702.39</v>
      </c>
      <c r="N33" s="2">
        <v>785.58</v>
      </c>
      <c r="O33" s="2">
        <v>9803.16</v>
      </c>
      <c r="P33" s="2">
        <v>8294.16</v>
      </c>
      <c r="Q33" s="2">
        <v>38961.01</v>
      </c>
      <c r="R33" s="2">
        <v>0</v>
      </c>
      <c r="S33" s="2">
        <v>0</v>
      </c>
      <c r="T33" s="2">
        <v>0</v>
      </c>
      <c r="U33" s="2">
        <v>0</v>
      </c>
      <c r="V33" s="2">
        <v>536.36</v>
      </c>
      <c r="W33" s="1">
        <v>3</v>
      </c>
    </row>
    <row r="34" spans="1:23" x14ac:dyDescent="0.25">
      <c r="A34" s="2">
        <v>80907.03</v>
      </c>
      <c r="B34" s="1">
        <v>3210</v>
      </c>
      <c r="C34" s="1">
        <v>33</v>
      </c>
      <c r="F34" s="2">
        <v>867.04</v>
      </c>
      <c r="G34" s="2">
        <v>1519.86</v>
      </c>
      <c r="H34" s="2">
        <v>3314.43</v>
      </c>
      <c r="I34" s="2">
        <v>7256.32</v>
      </c>
      <c r="J34" s="2">
        <v>957.24</v>
      </c>
      <c r="K34" s="2">
        <v>0</v>
      </c>
      <c r="L34" s="2">
        <v>7149.98</v>
      </c>
      <c r="M34" s="2">
        <v>5967.07</v>
      </c>
      <c r="N34" s="2">
        <v>5632.2</v>
      </c>
      <c r="O34" s="2">
        <v>3039.72</v>
      </c>
      <c r="P34" s="2">
        <v>9727.73</v>
      </c>
      <c r="Q34" s="2">
        <v>18777.82</v>
      </c>
      <c r="R34" s="2">
        <v>0</v>
      </c>
      <c r="S34" s="2">
        <v>0</v>
      </c>
      <c r="T34" s="2">
        <v>202.58</v>
      </c>
      <c r="U34" s="2">
        <v>813.95</v>
      </c>
      <c r="V34" s="2">
        <v>1696.66</v>
      </c>
      <c r="W34" s="1">
        <v>3</v>
      </c>
    </row>
    <row r="35" spans="1:23" x14ac:dyDescent="0.25">
      <c r="A35" s="2">
        <v>122088.43</v>
      </c>
      <c r="B35" s="1">
        <v>3240</v>
      </c>
      <c r="C35" s="1">
        <v>34</v>
      </c>
      <c r="F35" s="2">
        <v>602.20000000000005</v>
      </c>
      <c r="G35" s="2">
        <v>3687.31</v>
      </c>
      <c r="H35" s="2">
        <v>7114.92</v>
      </c>
      <c r="I35" s="2">
        <v>11089.22</v>
      </c>
      <c r="J35" s="2">
        <v>1602.26</v>
      </c>
      <c r="K35" s="2">
        <v>4372.1000000000004</v>
      </c>
      <c r="L35" s="2">
        <v>4369.8900000000003</v>
      </c>
      <c r="M35" s="2">
        <v>8190.27</v>
      </c>
      <c r="N35" s="2">
        <v>4377.82</v>
      </c>
      <c r="O35" s="2">
        <v>14452.33</v>
      </c>
      <c r="P35" s="2">
        <v>11106.07</v>
      </c>
      <c r="Q35" s="2">
        <v>21672.68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3</v>
      </c>
    </row>
    <row r="36" spans="1:23" x14ac:dyDescent="0.25">
      <c r="A36" s="2">
        <v>76056.160000000003</v>
      </c>
      <c r="B36" s="1">
        <v>3270</v>
      </c>
      <c r="C36" s="1">
        <v>35</v>
      </c>
      <c r="F36" s="2">
        <v>864.06</v>
      </c>
      <c r="G36" s="2">
        <v>2243.19</v>
      </c>
      <c r="H36" s="2">
        <v>1200.17</v>
      </c>
      <c r="I36" s="2">
        <v>5638.7</v>
      </c>
      <c r="J36" s="2">
        <v>6166.44</v>
      </c>
      <c r="K36" s="2">
        <v>3457.89</v>
      </c>
      <c r="L36" s="2">
        <v>2321.39</v>
      </c>
      <c r="M36" s="2">
        <v>7666.21</v>
      </c>
      <c r="N36" s="2">
        <v>6847.12</v>
      </c>
      <c r="O36" s="2">
        <v>5217.3599999999997</v>
      </c>
      <c r="P36" s="2">
        <v>1641.85</v>
      </c>
      <c r="Q36" s="2">
        <v>13286.46</v>
      </c>
      <c r="R36" s="2">
        <v>1293.6400000000001</v>
      </c>
      <c r="S36" s="2">
        <v>23.29</v>
      </c>
      <c r="T36" s="2">
        <v>0</v>
      </c>
      <c r="U36" s="2">
        <v>0</v>
      </c>
      <c r="V36" s="2">
        <v>8.3699999999999992</v>
      </c>
      <c r="W36" s="1">
        <v>3</v>
      </c>
    </row>
    <row r="37" spans="1:23" x14ac:dyDescent="0.25">
      <c r="A37" s="2">
        <v>45091.57</v>
      </c>
      <c r="B37" s="1">
        <v>4002</v>
      </c>
      <c r="C37" s="1">
        <v>36</v>
      </c>
      <c r="F37" s="2">
        <v>558.46</v>
      </c>
      <c r="G37" s="2">
        <v>869.79</v>
      </c>
      <c r="H37" s="2">
        <v>792.76</v>
      </c>
      <c r="I37" s="2">
        <v>1280.18</v>
      </c>
      <c r="J37" s="2">
        <v>0</v>
      </c>
      <c r="K37" s="2">
        <v>1756.83</v>
      </c>
      <c r="L37" s="2">
        <v>3291.22</v>
      </c>
      <c r="M37" s="2">
        <v>1724.98</v>
      </c>
      <c r="N37" s="2">
        <v>558.46</v>
      </c>
      <c r="O37" s="2">
        <v>3498.6</v>
      </c>
      <c r="P37" s="2">
        <v>4379.1000000000004</v>
      </c>
      <c r="Q37" s="2">
        <v>4848.3900000000003</v>
      </c>
      <c r="R37" s="2">
        <v>0</v>
      </c>
      <c r="S37" s="2">
        <v>0</v>
      </c>
      <c r="T37" s="2">
        <v>319.38</v>
      </c>
      <c r="U37" s="2">
        <v>0</v>
      </c>
      <c r="V37" s="2">
        <v>1140.46</v>
      </c>
      <c r="W37" s="1">
        <v>4</v>
      </c>
    </row>
    <row r="38" spans="1:23" x14ac:dyDescent="0.25">
      <c r="A38" s="2">
        <v>21046.58</v>
      </c>
      <c r="B38" s="1">
        <v>4030</v>
      </c>
      <c r="C38" s="1">
        <v>37</v>
      </c>
      <c r="F38" s="2">
        <v>0</v>
      </c>
      <c r="G38" s="2">
        <v>472.44</v>
      </c>
      <c r="H38" s="2">
        <v>248.82</v>
      </c>
      <c r="I38" s="2">
        <v>1319.44</v>
      </c>
      <c r="J38" s="2">
        <v>2424.83</v>
      </c>
      <c r="K38" s="2">
        <v>1388.12</v>
      </c>
      <c r="L38" s="2">
        <v>1899.56</v>
      </c>
      <c r="M38" s="2">
        <v>1269.8399999999999</v>
      </c>
      <c r="N38" s="2">
        <v>2390.58</v>
      </c>
      <c r="O38" s="2">
        <v>2763.98</v>
      </c>
      <c r="P38" s="2">
        <v>248.82</v>
      </c>
      <c r="Q38" s="2">
        <v>2428.14</v>
      </c>
      <c r="R38" s="2">
        <v>0</v>
      </c>
      <c r="S38" s="2">
        <v>0</v>
      </c>
      <c r="T38" s="2">
        <v>0</v>
      </c>
      <c r="U38" s="2">
        <v>0</v>
      </c>
      <c r="V38" s="2">
        <v>256.45</v>
      </c>
      <c r="W38" s="1">
        <v>4</v>
      </c>
    </row>
    <row r="39" spans="1:23" x14ac:dyDescent="0.25">
      <c r="A39" s="2">
        <v>29944.73</v>
      </c>
      <c r="B39" s="1">
        <v>4060</v>
      </c>
      <c r="C39" s="1">
        <v>38</v>
      </c>
      <c r="F39" s="2">
        <v>408.03</v>
      </c>
      <c r="G39" s="2">
        <v>727.64</v>
      </c>
      <c r="H39" s="2">
        <v>949.78</v>
      </c>
      <c r="I39" s="2">
        <v>979.98</v>
      </c>
      <c r="J39" s="2">
        <v>1173.6600000000001</v>
      </c>
      <c r="K39" s="2">
        <v>986.34</v>
      </c>
      <c r="L39" s="2">
        <v>949.78</v>
      </c>
      <c r="M39" s="2">
        <v>1088.76</v>
      </c>
      <c r="N39" s="2">
        <v>4693.3900000000003</v>
      </c>
      <c r="O39" s="2">
        <v>3315.84</v>
      </c>
      <c r="P39" s="2">
        <v>589.32000000000005</v>
      </c>
      <c r="Q39" s="2">
        <v>3282.12</v>
      </c>
      <c r="R39" s="2">
        <v>0</v>
      </c>
      <c r="S39" s="2">
        <v>512.9</v>
      </c>
      <c r="T39" s="2">
        <v>0</v>
      </c>
      <c r="U39" s="2">
        <v>0</v>
      </c>
      <c r="V39" s="2">
        <v>0</v>
      </c>
      <c r="W39" s="1">
        <v>4</v>
      </c>
    </row>
    <row r="40" spans="1:23" x14ac:dyDescent="0.25">
      <c r="A40" s="2">
        <v>33706</v>
      </c>
      <c r="B40" s="1">
        <v>4090</v>
      </c>
      <c r="C40" s="1">
        <v>39</v>
      </c>
      <c r="F40" s="2">
        <v>639.92999999999995</v>
      </c>
      <c r="G40" s="2">
        <v>217.24</v>
      </c>
      <c r="H40" s="2">
        <v>2531.36</v>
      </c>
      <c r="I40" s="2">
        <v>4233.03</v>
      </c>
      <c r="J40" s="2">
        <v>1116.92</v>
      </c>
      <c r="K40" s="2">
        <v>1320.96</v>
      </c>
      <c r="L40" s="2">
        <v>2890.51</v>
      </c>
      <c r="M40" s="2">
        <v>1704.88</v>
      </c>
      <c r="N40" s="2">
        <v>186.57</v>
      </c>
      <c r="O40" s="2">
        <v>1122.3599999999999</v>
      </c>
      <c r="P40" s="2">
        <v>1881.03</v>
      </c>
      <c r="Q40" s="2">
        <v>6589.83</v>
      </c>
      <c r="R40" s="2">
        <v>0</v>
      </c>
      <c r="S40" s="2">
        <v>0</v>
      </c>
      <c r="T40" s="2">
        <v>0</v>
      </c>
      <c r="U40" s="2">
        <v>233.54</v>
      </c>
      <c r="V40" s="2">
        <v>0</v>
      </c>
      <c r="W40" s="1">
        <v>4</v>
      </c>
    </row>
    <row r="41" spans="1:23" x14ac:dyDescent="0.25">
      <c r="A41" s="2">
        <v>35467.050000000003</v>
      </c>
      <c r="B41" s="1">
        <v>4120</v>
      </c>
      <c r="C41" s="1">
        <v>40</v>
      </c>
      <c r="F41" s="2">
        <v>0</v>
      </c>
      <c r="G41" s="2">
        <v>108.62</v>
      </c>
      <c r="H41" s="2">
        <v>1189.1400000000001</v>
      </c>
      <c r="I41" s="2">
        <v>4262.93</v>
      </c>
      <c r="J41" s="2">
        <v>0</v>
      </c>
      <c r="K41" s="2">
        <v>0</v>
      </c>
      <c r="L41" s="2">
        <v>1977.96</v>
      </c>
      <c r="M41" s="2">
        <v>5755.87</v>
      </c>
      <c r="N41" s="2">
        <v>1273.6600000000001</v>
      </c>
      <c r="O41" s="2">
        <v>760.34</v>
      </c>
      <c r="P41" s="2">
        <v>5440.57</v>
      </c>
      <c r="Q41" s="2">
        <v>8068.16</v>
      </c>
      <c r="R41" s="2">
        <v>792.76</v>
      </c>
      <c r="S41" s="2">
        <v>198.19</v>
      </c>
      <c r="T41" s="2">
        <v>0</v>
      </c>
      <c r="U41" s="2">
        <v>0</v>
      </c>
      <c r="V41" s="2">
        <v>0</v>
      </c>
      <c r="W41" s="1">
        <v>4</v>
      </c>
    </row>
    <row r="42" spans="1:23" x14ac:dyDescent="0.25">
      <c r="A42" s="2">
        <v>45450.64</v>
      </c>
      <c r="B42" s="1">
        <v>5007</v>
      </c>
      <c r="C42" s="1">
        <v>41</v>
      </c>
      <c r="F42" s="2">
        <v>444.16</v>
      </c>
      <c r="G42" s="2">
        <v>399.46</v>
      </c>
      <c r="H42" s="2">
        <v>3582.28</v>
      </c>
      <c r="I42" s="2">
        <v>3282.42</v>
      </c>
      <c r="J42" s="2">
        <v>0</v>
      </c>
      <c r="K42" s="2">
        <v>1228.24</v>
      </c>
      <c r="L42" s="2">
        <v>1089.5</v>
      </c>
      <c r="M42" s="2">
        <v>1614.01</v>
      </c>
      <c r="N42" s="2">
        <v>1110.4000000000001</v>
      </c>
      <c r="O42" s="2">
        <v>4484.8500000000004</v>
      </c>
      <c r="P42" s="2">
        <v>4981.99</v>
      </c>
      <c r="Q42" s="2">
        <v>9206.57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5</v>
      </c>
    </row>
    <row r="43" spans="1:23" x14ac:dyDescent="0.25">
      <c r="A43" s="2">
        <v>69550.36</v>
      </c>
      <c r="B43" s="1">
        <v>5031</v>
      </c>
      <c r="C43" s="1">
        <v>42</v>
      </c>
      <c r="F43" s="2">
        <v>692.18</v>
      </c>
      <c r="G43" s="2">
        <v>178.8</v>
      </c>
      <c r="H43" s="2">
        <v>937.64</v>
      </c>
      <c r="I43" s="2">
        <v>5628.35</v>
      </c>
      <c r="J43" s="2">
        <v>0</v>
      </c>
      <c r="K43" s="2">
        <v>357.6</v>
      </c>
      <c r="L43" s="2">
        <v>5004.8999999999996</v>
      </c>
      <c r="M43" s="2">
        <v>4776.2</v>
      </c>
      <c r="N43" s="2">
        <v>346.09</v>
      </c>
      <c r="O43" s="2">
        <v>1156.52</v>
      </c>
      <c r="P43" s="2">
        <v>4996.16</v>
      </c>
      <c r="Q43" s="2">
        <v>16598.04</v>
      </c>
      <c r="R43" s="2">
        <v>712.68</v>
      </c>
      <c r="S43" s="2">
        <v>0</v>
      </c>
      <c r="T43" s="2">
        <v>0</v>
      </c>
      <c r="U43" s="2">
        <v>0</v>
      </c>
      <c r="V43" s="2">
        <v>198.67</v>
      </c>
      <c r="W43" s="1">
        <v>5</v>
      </c>
    </row>
    <row r="44" spans="1:23" x14ac:dyDescent="0.25">
      <c r="A44" s="2">
        <v>117727.27</v>
      </c>
      <c r="B44" s="1">
        <v>5060</v>
      </c>
      <c r="C44" s="1">
        <v>43</v>
      </c>
      <c r="F44" s="2">
        <v>591.28</v>
      </c>
      <c r="G44" s="2">
        <v>488.86</v>
      </c>
      <c r="H44" s="2">
        <v>2104.79</v>
      </c>
      <c r="I44" s="2">
        <v>8607.81</v>
      </c>
      <c r="J44" s="2">
        <v>886.92</v>
      </c>
      <c r="K44" s="2">
        <v>2630.68</v>
      </c>
      <c r="L44" s="2">
        <v>1635.97</v>
      </c>
      <c r="M44" s="2">
        <v>15126.54</v>
      </c>
      <c r="N44" s="2">
        <v>2069.48</v>
      </c>
      <c r="O44" s="2">
        <v>4595.91</v>
      </c>
      <c r="P44" s="2">
        <v>5148.0200000000004</v>
      </c>
      <c r="Q44" s="2">
        <v>31437.65</v>
      </c>
      <c r="R44" s="2">
        <v>1879.52</v>
      </c>
      <c r="S44" s="2">
        <v>0</v>
      </c>
      <c r="T44" s="2">
        <v>0</v>
      </c>
      <c r="U44" s="2">
        <v>0</v>
      </c>
      <c r="V44" s="2">
        <v>701.76</v>
      </c>
      <c r="W44" s="1">
        <v>5</v>
      </c>
    </row>
    <row r="45" spans="1:23" x14ac:dyDescent="0.25">
      <c r="A45" s="2">
        <v>83514.02</v>
      </c>
      <c r="B45" s="1">
        <v>6001</v>
      </c>
      <c r="C45" s="1">
        <v>44</v>
      </c>
      <c r="F45" s="2">
        <v>751.64</v>
      </c>
      <c r="G45" s="2">
        <v>1164.08</v>
      </c>
      <c r="H45" s="2">
        <v>1311.84</v>
      </c>
      <c r="I45" s="2">
        <v>6110.24</v>
      </c>
      <c r="J45" s="2">
        <v>3781.1</v>
      </c>
      <c r="K45" s="2">
        <v>4477.3</v>
      </c>
      <c r="L45" s="2">
        <v>3959.34</v>
      </c>
      <c r="M45" s="2">
        <v>4251.0600000000004</v>
      </c>
      <c r="N45" s="2">
        <v>2865.28</v>
      </c>
      <c r="O45" s="2">
        <v>7290.76</v>
      </c>
      <c r="P45" s="2">
        <v>5832.28</v>
      </c>
      <c r="Q45" s="2">
        <v>8542.85</v>
      </c>
      <c r="R45" s="2">
        <v>0</v>
      </c>
      <c r="S45" s="2">
        <v>0</v>
      </c>
      <c r="T45" s="2">
        <v>0</v>
      </c>
      <c r="U45" s="2">
        <v>0</v>
      </c>
      <c r="V45" s="2">
        <v>910.73</v>
      </c>
      <c r="W45" s="1">
        <v>6</v>
      </c>
    </row>
    <row r="46" spans="1:23" x14ac:dyDescent="0.25">
      <c r="A46" s="2">
        <v>39487.93</v>
      </c>
      <c r="B46" s="1">
        <v>6030</v>
      </c>
      <c r="C46" s="1">
        <v>45</v>
      </c>
      <c r="F46" s="2">
        <v>0</v>
      </c>
      <c r="G46" s="2">
        <v>598.88</v>
      </c>
      <c r="H46" s="2">
        <v>2699.76</v>
      </c>
      <c r="I46" s="2">
        <v>3258.89</v>
      </c>
      <c r="J46" s="2">
        <v>645.88</v>
      </c>
      <c r="K46" s="2">
        <v>94.2</v>
      </c>
      <c r="L46" s="2">
        <v>4295.1099999999997</v>
      </c>
      <c r="M46" s="2">
        <v>1470.51</v>
      </c>
      <c r="N46" s="2">
        <v>1937.64</v>
      </c>
      <c r="O46" s="2">
        <v>2595.08</v>
      </c>
      <c r="P46" s="2">
        <v>5035.93</v>
      </c>
      <c r="Q46" s="2">
        <v>8931.43</v>
      </c>
      <c r="R46" s="2">
        <v>306.5</v>
      </c>
      <c r="S46" s="2">
        <v>0</v>
      </c>
      <c r="T46" s="2">
        <v>0</v>
      </c>
      <c r="U46" s="2">
        <v>0</v>
      </c>
      <c r="V46" s="2">
        <v>0</v>
      </c>
      <c r="W46" s="1">
        <v>6</v>
      </c>
    </row>
    <row r="47" spans="1:23" x14ac:dyDescent="0.25">
      <c r="A47" s="2">
        <v>93860.89</v>
      </c>
      <c r="B47" s="1">
        <v>6060</v>
      </c>
      <c r="C47" s="1">
        <v>46</v>
      </c>
      <c r="F47" s="2">
        <v>968.82</v>
      </c>
      <c r="G47" s="2">
        <v>2162.7600000000002</v>
      </c>
      <c r="H47" s="2">
        <v>2908.68</v>
      </c>
      <c r="I47" s="2">
        <v>10596.04</v>
      </c>
      <c r="J47" s="2">
        <v>5269.12</v>
      </c>
      <c r="K47" s="2">
        <v>4248.29</v>
      </c>
      <c r="L47" s="2">
        <v>2950.2</v>
      </c>
      <c r="M47" s="2">
        <v>4250.76</v>
      </c>
      <c r="N47" s="2">
        <v>3234.54</v>
      </c>
      <c r="O47" s="2">
        <v>2700.54</v>
      </c>
      <c r="P47" s="2">
        <v>9399.2000000000007</v>
      </c>
      <c r="Q47" s="2">
        <v>16420.939999999999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6</v>
      </c>
    </row>
    <row r="48" spans="1:23" x14ac:dyDescent="0.25">
      <c r="A48" s="2">
        <v>22969</v>
      </c>
      <c r="B48" s="1">
        <v>6090</v>
      </c>
      <c r="C48" s="1">
        <v>47</v>
      </c>
      <c r="F48" s="2">
        <v>0</v>
      </c>
      <c r="G48" s="2">
        <v>0</v>
      </c>
      <c r="H48" s="2">
        <v>244</v>
      </c>
      <c r="I48" s="2">
        <v>4268.5600000000004</v>
      </c>
      <c r="J48" s="2">
        <v>0</v>
      </c>
      <c r="K48" s="2">
        <v>0</v>
      </c>
      <c r="L48" s="2">
        <v>854</v>
      </c>
      <c r="M48" s="2">
        <v>4027.96</v>
      </c>
      <c r="N48" s="2">
        <v>0</v>
      </c>
      <c r="O48" s="2">
        <v>0</v>
      </c>
      <c r="P48" s="2">
        <v>488</v>
      </c>
      <c r="Q48" s="2">
        <v>8071.81</v>
      </c>
      <c r="R48" s="2">
        <v>0</v>
      </c>
      <c r="S48" s="2">
        <v>0</v>
      </c>
      <c r="T48" s="2">
        <v>0</v>
      </c>
      <c r="U48" s="2">
        <v>0</v>
      </c>
      <c r="V48" s="2">
        <v>120.46</v>
      </c>
      <c r="W48" s="1">
        <v>6</v>
      </c>
    </row>
    <row r="49" spans="1:23" x14ac:dyDescent="0.25">
      <c r="A49" s="2">
        <v>44745.8</v>
      </c>
      <c r="B49" s="1">
        <v>7001</v>
      </c>
      <c r="C49" s="1">
        <v>48</v>
      </c>
      <c r="F49" s="2">
        <v>0</v>
      </c>
      <c r="G49" s="2">
        <v>0</v>
      </c>
      <c r="H49" s="2">
        <v>0</v>
      </c>
      <c r="I49" s="2">
        <v>1874.98</v>
      </c>
      <c r="J49" s="2">
        <v>366.8</v>
      </c>
      <c r="K49" s="2">
        <v>0</v>
      </c>
      <c r="L49" s="2">
        <v>3600.49</v>
      </c>
      <c r="M49" s="2">
        <v>6194.23</v>
      </c>
      <c r="N49" s="2">
        <v>1465.42</v>
      </c>
      <c r="O49" s="2">
        <v>1366.44</v>
      </c>
      <c r="P49" s="2">
        <v>2518.15</v>
      </c>
      <c r="Q49" s="2">
        <v>13885.69</v>
      </c>
      <c r="R49" s="2">
        <v>0</v>
      </c>
      <c r="S49" s="2">
        <v>0</v>
      </c>
      <c r="T49" s="2">
        <v>0</v>
      </c>
      <c r="U49" s="2">
        <v>0</v>
      </c>
      <c r="V49" s="2">
        <v>8.3699999999999992</v>
      </c>
      <c r="W49" s="1">
        <v>7</v>
      </c>
    </row>
    <row r="50" spans="1:23" x14ac:dyDescent="0.25">
      <c r="A50" s="2">
        <v>46693.45</v>
      </c>
      <c r="B50" s="1">
        <v>8001</v>
      </c>
      <c r="C50" s="1">
        <v>49</v>
      </c>
      <c r="F50" s="2">
        <v>138.66</v>
      </c>
      <c r="G50" s="2">
        <v>395.16</v>
      </c>
      <c r="H50" s="2">
        <v>2390.81</v>
      </c>
      <c r="I50" s="2">
        <v>2644.8</v>
      </c>
      <c r="J50" s="2">
        <v>3859.54</v>
      </c>
      <c r="K50" s="2">
        <v>2730.84</v>
      </c>
      <c r="L50" s="2">
        <v>1725.98</v>
      </c>
      <c r="M50" s="2">
        <v>604.34</v>
      </c>
      <c r="N50" s="2">
        <v>5491.29</v>
      </c>
      <c r="O50" s="2">
        <v>2480.1999999999998</v>
      </c>
      <c r="P50" s="2">
        <v>2482.66</v>
      </c>
      <c r="Q50" s="2">
        <v>5469.58</v>
      </c>
      <c r="R50" s="2">
        <v>0</v>
      </c>
      <c r="S50" s="2">
        <v>0</v>
      </c>
      <c r="T50" s="2">
        <v>349.22</v>
      </c>
      <c r="U50" s="2">
        <v>0</v>
      </c>
      <c r="V50" s="2">
        <v>383.3</v>
      </c>
      <c r="W50" s="1">
        <v>8</v>
      </c>
    </row>
    <row r="51" spans="1:23" x14ac:dyDescent="0.25">
      <c r="A51" s="2">
        <v>35300.29</v>
      </c>
      <c r="B51" s="1">
        <v>8031</v>
      </c>
      <c r="C51" s="1">
        <v>50</v>
      </c>
      <c r="F51" s="2">
        <v>0</v>
      </c>
      <c r="G51" s="2">
        <v>0</v>
      </c>
      <c r="H51" s="2">
        <v>2398.6799999999998</v>
      </c>
      <c r="I51" s="2">
        <v>2249.73</v>
      </c>
      <c r="J51" s="2">
        <v>0</v>
      </c>
      <c r="K51" s="2">
        <v>1224.24</v>
      </c>
      <c r="L51" s="2">
        <v>1307.57</v>
      </c>
      <c r="M51" s="2">
        <v>478.11</v>
      </c>
      <c r="N51" s="2">
        <v>0</v>
      </c>
      <c r="O51" s="2">
        <v>3201.56</v>
      </c>
      <c r="P51" s="2">
        <v>3135.84</v>
      </c>
      <c r="Q51" s="2">
        <v>8620.52</v>
      </c>
      <c r="R51" s="2">
        <v>1855.32</v>
      </c>
      <c r="S51" s="2">
        <v>0</v>
      </c>
      <c r="T51" s="2">
        <v>120.77</v>
      </c>
      <c r="U51" s="2">
        <v>0</v>
      </c>
      <c r="V51" s="2">
        <v>312.77</v>
      </c>
      <c r="W51" s="1">
        <v>8</v>
      </c>
    </row>
    <row r="52" spans="1:23" x14ac:dyDescent="0.25">
      <c r="A52" s="2">
        <v>30212.58</v>
      </c>
      <c r="B52" s="1">
        <v>8060</v>
      </c>
      <c r="C52" s="1">
        <v>51</v>
      </c>
      <c r="F52" s="2">
        <v>0</v>
      </c>
      <c r="G52" s="2">
        <v>628.96</v>
      </c>
      <c r="H52" s="2">
        <v>3008.81</v>
      </c>
      <c r="I52" s="2">
        <v>1688.66</v>
      </c>
      <c r="J52" s="2">
        <v>1421.04</v>
      </c>
      <c r="K52" s="2">
        <v>826.43</v>
      </c>
      <c r="L52" s="2">
        <v>973.83</v>
      </c>
      <c r="M52" s="2">
        <v>2092.66</v>
      </c>
      <c r="N52" s="2">
        <v>1421.04</v>
      </c>
      <c r="O52" s="2">
        <v>2191.63</v>
      </c>
      <c r="P52" s="2">
        <v>2231.92</v>
      </c>
      <c r="Q52" s="2">
        <v>4739.7299999999996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8</v>
      </c>
    </row>
    <row r="53" spans="1:23" x14ac:dyDescent="0.25">
      <c r="A53" s="2">
        <v>29297.65</v>
      </c>
      <c r="B53" s="1">
        <v>8090</v>
      </c>
      <c r="C53" s="1">
        <v>52</v>
      </c>
      <c r="F53" s="2">
        <v>485.31</v>
      </c>
      <c r="G53" s="2">
        <v>1438.3</v>
      </c>
      <c r="H53" s="2">
        <v>843.3</v>
      </c>
      <c r="I53" s="2">
        <v>6195.49</v>
      </c>
      <c r="J53" s="2">
        <v>827.4</v>
      </c>
      <c r="K53" s="2">
        <v>1186.46</v>
      </c>
      <c r="L53" s="2">
        <v>449.98</v>
      </c>
      <c r="M53" s="2">
        <v>1462.22</v>
      </c>
      <c r="N53" s="2">
        <v>1956.94</v>
      </c>
      <c r="O53" s="2">
        <v>3577.82</v>
      </c>
      <c r="P53" s="2">
        <v>1407.78</v>
      </c>
      <c r="Q53" s="2">
        <v>1919.18</v>
      </c>
      <c r="R53" s="2">
        <v>241.54</v>
      </c>
      <c r="S53" s="2">
        <v>0</v>
      </c>
      <c r="T53" s="2">
        <v>0</v>
      </c>
      <c r="U53" s="2">
        <v>0</v>
      </c>
      <c r="V53" s="2">
        <v>0</v>
      </c>
      <c r="W53" s="1">
        <v>8</v>
      </c>
    </row>
    <row r="54" spans="1:23" x14ac:dyDescent="0.25">
      <c r="A54" s="2">
        <v>43105.31</v>
      </c>
      <c r="B54" s="1">
        <v>8120</v>
      </c>
      <c r="C54" s="1">
        <v>53</v>
      </c>
      <c r="F54" s="2">
        <v>69.33</v>
      </c>
      <c r="G54" s="2">
        <v>0</v>
      </c>
      <c r="H54" s="2">
        <v>834.94</v>
      </c>
      <c r="I54" s="2">
        <v>4119.53</v>
      </c>
      <c r="J54" s="2">
        <v>0</v>
      </c>
      <c r="K54" s="2">
        <v>287.66000000000003</v>
      </c>
      <c r="L54" s="2">
        <v>454.16</v>
      </c>
      <c r="M54" s="2">
        <v>1403.73</v>
      </c>
      <c r="N54" s="2">
        <v>1195.83</v>
      </c>
      <c r="O54" s="2">
        <v>1365.2</v>
      </c>
      <c r="P54" s="2">
        <v>2712.56</v>
      </c>
      <c r="Q54" s="2">
        <v>18797.84</v>
      </c>
      <c r="R54" s="2">
        <v>0</v>
      </c>
      <c r="S54" s="2">
        <v>0</v>
      </c>
      <c r="T54" s="2">
        <v>0</v>
      </c>
      <c r="U54" s="2">
        <v>0</v>
      </c>
      <c r="V54" s="2">
        <v>297.95999999999998</v>
      </c>
      <c r="W54" s="1">
        <v>8</v>
      </c>
    </row>
    <row r="55" spans="1:23" x14ac:dyDescent="0.25">
      <c r="A55" s="2">
        <v>9934.07</v>
      </c>
      <c r="B55" s="1">
        <v>8150</v>
      </c>
      <c r="C55" s="1">
        <v>54</v>
      </c>
      <c r="F55" s="2">
        <v>0</v>
      </c>
      <c r="G55" s="2">
        <v>0</v>
      </c>
      <c r="H55" s="2">
        <v>120.77</v>
      </c>
      <c r="I55" s="2">
        <v>0</v>
      </c>
      <c r="J55" s="2">
        <v>0</v>
      </c>
      <c r="K55" s="2">
        <v>0</v>
      </c>
      <c r="L55" s="2">
        <v>1581.71</v>
      </c>
      <c r="M55" s="2">
        <v>1530.7</v>
      </c>
      <c r="N55" s="2">
        <v>0</v>
      </c>
      <c r="O55" s="2">
        <v>0</v>
      </c>
      <c r="P55" s="2">
        <v>998.22</v>
      </c>
      <c r="Q55" s="2">
        <v>3151.6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8</v>
      </c>
    </row>
    <row r="56" spans="1:23" x14ac:dyDescent="0.25">
      <c r="A56" s="2">
        <v>15597.81</v>
      </c>
      <c r="B56" s="1">
        <v>9006</v>
      </c>
      <c r="C56" s="1">
        <v>55</v>
      </c>
      <c r="F56" s="2">
        <v>0</v>
      </c>
      <c r="G56" s="2">
        <v>0</v>
      </c>
      <c r="H56" s="2">
        <v>600.08000000000004</v>
      </c>
      <c r="I56" s="2">
        <v>1062.05</v>
      </c>
      <c r="J56" s="2">
        <v>0</v>
      </c>
      <c r="K56" s="2">
        <v>1297.8800000000001</v>
      </c>
      <c r="L56" s="2">
        <v>302.14</v>
      </c>
      <c r="M56" s="2">
        <v>1589.95</v>
      </c>
      <c r="N56" s="2">
        <v>1358.63</v>
      </c>
      <c r="O56" s="2">
        <v>0</v>
      </c>
      <c r="P56" s="2">
        <v>1502.3</v>
      </c>
      <c r="Q56" s="2">
        <v>3882.94</v>
      </c>
      <c r="R56" s="2">
        <v>0</v>
      </c>
      <c r="S56" s="2">
        <v>0</v>
      </c>
      <c r="T56" s="2">
        <v>0</v>
      </c>
      <c r="U56" s="2">
        <v>0</v>
      </c>
      <c r="V56" s="2">
        <v>439.4</v>
      </c>
      <c r="W56" s="1">
        <v>9</v>
      </c>
    </row>
    <row r="57" spans="1:23" x14ac:dyDescent="0.25">
      <c r="A57" s="2">
        <v>95356.25</v>
      </c>
      <c r="B57" s="1">
        <v>9035</v>
      </c>
      <c r="C57" s="1">
        <v>56</v>
      </c>
      <c r="F57" s="2">
        <v>1164.54</v>
      </c>
      <c r="G57" s="2">
        <v>385.52</v>
      </c>
      <c r="H57" s="2">
        <v>4384.2299999999996</v>
      </c>
      <c r="I57" s="2">
        <v>15718.15</v>
      </c>
      <c r="J57" s="2">
        <v>1940.9</v>
      </c>
      <c r="K57" s="2">
        <v>3142.23</v>
      </c>
      <c r="L57" s="2">
        <v>1652.07</v>
      </c>
      <c r="M57" s="2">
        <v>6499.01</v>
      </c>
      <c r="N57" s="2">
        <v>727.1</v>
      </c>
      <c r="O57" s="2">
        <v>324.47000000000003</v>
      </c>
      <c r="P57" s="2">
        <v>10624.73</v>
      </c>
      <c r="Q57" s="2">
        <v>28447.65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9</v>
      </c>
    </row>
    <row r="58" spans="1:23" x14ac:dyDescent="0.25">
      <c r="A58" s="2">
        <v>40268.959999999999</v>
      </c>
      <c r="B58" s="1">
        <v>9060</v>
      </c>
      <c r="C58" s="1">
        <v>57</v>
      </c>
      <c r="F58" s="2">
        <v>0</v>
      </c>
      <c r="G58" s="2">
        <v>1737</v>
      </c>
      <c r="H58" s="2">
        <v>0</v>
      </c>
      <c r="I58" s="2">
        <v>2522.98</v>
      </c>
      <c r="J58" s="2">
        <v>0</v>
      </c>
      <c r="K58" s="2">
        <v>1254.02</v>
      </c>
      <c r="L58" s="2">
        <v>0</v>
      </c>
      <c r="M58" s="2">
        <v>588.91999999999996</v>
      </c>
      <c r="N58" s="2">
        <v>1454.2</v>
      </c>
      <c r="O58" s="2">
        <v>1543.52</v>
      </c>
      <c r="P58" s="2">
        <v>0</v>
      </c>
      <c r="Q58" s="2">
        <v>6314.19</v>
      </c>
      <c r="R58" s="2">
        <v>0</v>
      </c>
      <c r="S58" s="2">
        <v>0</v>
      </c>
      <c r="T58" s="2">
        <v>0</v>
      </c>
      <c r="U58" s="2">
        <v>200.33</v>
      </c>
      <c r="V58" s="2">
        <v>2124.04</v>
      </c>
      <c r="W58" s="1">
        <v>9</v>
      </c>
    </row>
    <row r="59" spans="1:23" x14ac:dyDescent="0.25">
      <c r="A59" s="2">
        <v>36361.910000000003</v>
      </c>
      <c r="B59" s="1">
        <v>9090</v>
      </c>
      <c r="C59" s="1">
        <v>58</v>
      </c>
      <c r="F59" s="2">
        <v>643.79999999999995</v>
      </c>
      <c r="G59" s="2">
        <v>0</v>
      </c>
      <c r="H59" s="2">
        <v>2694.06</v>
      </c>
      <c r="I59" s="2">
        <v>4665.16</v>
      </c>
      <c r="J59" s="2">
        <v>255.62</v>
      </c>
      <c r="K59" s="2">
        <v>1109.27</v>
      </c>
      <c r="L59" s="2">
        <v>595.88</v>
      </c>
      <c r="M59" s="2">
        <v>3720.88</v>
      </c>
      <c r="N59" s="2">
        <v>1164.54</v>
      </c>
      <c r="O59" s="2">
        <v>627.01</v>
      </c>
      <c r="P59" s="2">
        <v>2234.5500000000002</v>
      </c>
      <c r="Q59" s="2">
        <v>6823.3</v>
      </c>
      <c r="R59" s="2">
        <v>0</v>
      </c>
      <c r="S59" s="2">
        <v>0</v>
      </c>
      <c r="T59" s="2">
        <v>0</v>
      </c>
      <c r="U59" s="2">
        <v>198.67</v>
      </c>
      <c r="V59" s="2">
        <v>147.22999999999999</v>
      </c>
      <c r="W59" s="1">
        <v>9</v>
      </c>
    </row>
    <row r="60" spans="1:23" x14ac:dyDescent="0.25">
      <c r="A60" s="2">
        <v>29735.19</v>
      </c>
      <c r="B60" s="1">
        <v>9123</v>
      </c>
      <c r="C60" s="1">
        <v>59</v>
      </c>
      <c r="F60" s="2">
        <v>511.24</v>
      </c>
      <c r="G60" s="2">
        <v>867.78</v>
      </c>
      <c r="H60" s="2">
        <v>1969.71</v>
      </c>
      <c r="I60" s="2">
        <v>4035.2</v>
      </c>
      <c r="J60" s="2">
        <v>0</v>
      </c>
      <c r="K60" s="2">
        <v>3975.76</v>
      </c>
      <c r="L60" s="2">
        <v>0</v>
      </c>
      <c r="M60" s="2">
        <v>766.8</v>
      </c>
      <c r="N60" s="2">
        <v>1022.48</v>
      </c>
      <c r="O60" s="2">
        <v>579</v>
      </c>
      <c r="P60" s="2">
        <v>2186.5100000000002</v>
      </c>
      <c r="Q60" s="2">
        <v>6906.76</v>
      </c>
      <c r="R60" s="2">
        <v>0</v>
      </c>
      <c r="S60" s="2">
        <v>0</v>
      </c>
      <c r="T60" s="2">
        <v>0</v>
      </c>
      <c r="U60" s="2">
        <v>0</v>
      </c>
      <c r="V60" s="2">
        <v>343.07</v>
      </c>
      <c r="W60" s="1">
        <v>9</v>
      </c>
    </row>
    <row r="61" spans="1:23" x14ac:dyDescent="0.25">
      <c r="A61" s="2">
        <v>27023.51</v>
      </c>
      <c r="B61" s="1">
        <v>9150</v>
      </c>
      <c r="C61" s="1">
        <v>60</v>
      </c>
      <c r="F61" s="2">
        <v>0</v>
      </c>
      <c r="G61" s="2">
        <v>192.76</v>
      </c>
      <c r="H61" s="2">
        <v>4110.1899999999996</v>
      </c>
      <c r="I61" s="2">
        <v>2126.5500000000002</v>
      </c>
      <c r="J61" s="2">
        <v>1533.72</v>
      </c>
      <c r="K61" s="2">
        <v>0</v>
      </c>
      <c r="L61" s="2">
        <v>1222.76</v>
      </c>
      <c r="M61" s="2">
        <v>2248.9299999999998</v>
      </c>
      <c r="N61" s="2">
        <v>0</v>
      </c>
      <c r="O61" s="2">
        <v>192.76</v>
      </c>
      <c r="P61" s="2">
        <v>5785.66</v>
      </c>
      <c r="Q61" s="2">
        <v>6700.62</v>
      </c>
      <c r="R61" s="2">
        <v>0</v>
      </c>
      <c r="S61" s="2">
        <v>0</v>
      </c>
      <c r="T61" s="2">
        <v>0</v>
      </c>
      <c r="U61" s="2">
        <v>0</v>
      </c>
      <c r="V61" s="2">
        <v>446.91</v>
      </c>
      <c r="W61" s="1">
        <v>9</v>
      </c>
    </row>
    <row r="62" spans="1:23" x14ac:dyDescent="0.25">
      <c r="A62" s="2">
        <v>74185.070000000007</v>
      </c>
      <c r="B62" s="1">
        <v>9183</v>
      </c>
      <c r="C62" s="1">
        <v>61</v>
      </c>
      <c r="F62" s="2">
        <v>0</v>
      </c>
      <c r="G62" s="2">
        <v>385.52</v>
      </c>
      <c r="H62" s="2">
        <v>4523.2</v>
      </c>
      <c r="I62" s="2">
        <v>13438.19</v>
      </c>
      <c r="J62" s="2">
        <v>363.55</v>
      </c>
      <c r="K62" s="2">
        <v>648.94000000000005</v>
      </c>
      <c r="L62" s="2">
        <v>1349.13</v>
      </c>
      <c r="M62" s="2">
        <v>6978.15</v>
      </c>
      <c r="N62" s="2">
        <v>363.55</v>
      </c>
      <c r="O62" s="2">
        <v>1779.78</v>
      </c>
      <c r="P62" s="2">
        <v>8505.99</v>
      </c>
      <c r="Q62" s="2">
        <v>16564.41</v>
      </c>
      <c r="R62" s="2">
        <v>302.14</v>
      </c>
      <c r="S62" s="2">
        <v>96.38</v>
      </c>
      <c r="T62" s="2">
        <v>0</v>
      </c>
      <c r="U62" s="2">
        <v>0</v>
      </c>
      <c r="V62" s="2">
        <v>0</v>
      </c>
      <c r="W62" s="1">
        <v>9</v>
      </c>
    </row>
    <row r="63" spans="1:23" x14ac:dyDescent="0.25">
      <c r="A63" s="2">
        <v>61294.21</v>
      </c>
      <c r="B63" s="1">
        <v>9210</v>
      </c>
      <c r="C63" s="1">
        <v>62</v>
      </c>
      <c r="F63" s="2">
        <v>0</v>
      </c>
      <c r="G63" s="2">
        <v>0</v>
      </c>
      <c r="H63" s="2">
        <v>1079.69</v>
      </c>
      <c r="I63" s="2">
        <v>10071</v>
      </c>
      <c r="J63" s="2">
        <v>0</v>
      </c>
      <c r="K63" s="2">
        <v>385.52</v>
      </c>
      <c r="L63" s="2">
        <v>177.47</v>
      </c>
      <c r="M63" s="2">
        <v>5605.25</v>
      </c>
      <c r="N63" s="2">
        <v>0</v>
      </c>
      <c r="O63" s="2">
        <v>385.52</v>
      </c>
      <c r="P63" s="2">
        <v>1732.57</v>
      </c>
      <c r="Q63" s="2">
        <v>22061.16</v>
      </c>
      <c r="R63" s="2">
        <v>505.28</v>
      </c>
      <c r="S63" s="2">
        <v>177.47</v>
      </c>
      <c r="T63" s="2">
        <v>0</v>
      </c>
      <c r="U63" s="2">
        <v>0</v>
      </c>
      <c r="V63" s="2">
        <v>2021.12</v>
      </c>
      <c r="W63" s="1">
        <v>9</v>
      </c>
    </row>
    <row r="64" spans="1:23" x14ac:dyDescent="0.25">
      <c r="A64" s="2">
        <v>73361.320000000007</v>
      </c>
      <c r="B64" s="1">
        <v>9240</v>
      </c>
      <c r="C64" s="1">
        <v>63</v>
      </c>
      <c r="F64" s="2">
        <v>1503.46</v>
      </c>
      <c r="G64" s="2">
        <v>482.26</v>
      </c>
      <c r="H64" s="2">
        <v>744.85</v>
      </c>
      <c r="I64" s="2">
        <v>5864.35</v>
      </c>
      <c r="J64" s="2">
        <v>0</v>
      </c>
      <c r="K64" s="2">
        <v>434.25</v>
      </c>
      <c r="L64" s="2">
        <v>1344.93</v>
      </c>
      <c r="M64" s="2">
        <v>7684.7</v>
      </c>
      <c r="N64" s="2">
        <v>388.18</v>
      </c>
      <c r="O64" s="2">
        <v>1902.6</v>
      </c>
      <c r="P64" s="2">
        <v>5953.89</v>
      </c>
      <c r="Q64" s="2">
        <v>19903.95</v>
      </c>
      <c r="R64" s="2">
        <v>0</v>
      </c>
      <c r="S64" s="2">
        <v>0</v>
      </c>
      <c r="T64" s="2">
        <v>200.33</v>
      </c>
      <c r="U64" s="2">
        <v>0</v>
      </c>
      <c r="V64" s="2">
        <v>0</v>
      </c>
      <c r="W64" s="1">
        <v>9</v>
      </c>
    </row>
    <row r="65" spans="1:23" x14ac:dyDescent="0.25">
      <c r="A65" s="2">
        <v>92545.2</v>
      </c>
      <c r="B65" s="1">
        <v>9272</v>
      </c>
      <c r="C65" s="1">
        <v>64</v>
      </c>
      <c r="F65" s="2">
        <v>0</v>
      </c>
      <c r="G65" s="2">
        <v>0</v>
      </c>
      <c r="H65" s="2">
        <v>898.02</v>
      </c>
      <c r="I65" s="2">
        <v>15363.28</v>
      </c>
      <c r="J65" s="2">
        <v>0</v>
      </c>
      <c r="K65" s="2">
        <v>0</v>
      </c>
      <c r="L65" s="2">
        <v>3281.54</v>
      </c>
      <c r="M65" s="2">
        <v>4401.3</v>
      </c>
      <c r="N65" s="2">
        <v>0</v>
      </c>
      <c r="O65" s="2">
        <v>1297.8800000000001</v>
      </c>
      <c r="P65" s="2">
        <v>7800.04</v>
      </c>
      <c r="Q65" s="2">
        <v>31271.85</v>
      </c>
      <c r="R65" s="2">
        <v>1308.5</v>
      </c>
      <c r="S65" s="2">
        <v>0</v>
      </c>
      <c r="T65" s="2">
        <v>0</v>
      </c>
      <c r="U65" s="2">
        <v>0</v>
      </c>
      <c r="V65" s="2">
        <v>148.97</v>
      </c>
      <c r="W65" s="1">
        <v>9</v>
      </c>
    </row>
    <row r="66" spans="1:23" x14ac:dyDescent="0.25">
      <c r="A66" s="2">
        <v>34853.65</v>
      </c>
      <c r="B66" s="1">
        <v>9300</v>
      </c>
      <c r="C66" s="1">
        <v>65</v>
      </c>
      <c r="F66" s="2">
        <v>0</v>
      </c>
      <c r="G66" s="2">
        <v>0</v>
      </c>
      <c r="H66" s="2">
        <v>595.88</v>
      </c>
      <c r="I66" s="2">
        <v>4844.1000000000004</v>
      </c>
      <c r="J66" s="2">
        <v>0</v>
      </c>
      <c r="K66" s="2">
        <v>1639.9</v>
      </c>
      <c r="L66" s="2">
        <v>5255.88</v>
      </c>
      <c r="M66" s="2">
        <v>310.18</v>
      </c>
      <c r="N66" s="2">
        <v>1533.72</v>
      </c>
      <c r="O66" s="2">
        <v>578.28</v>
      </c>
      <c r="P66" s="2">
        <v>7666.2</v>
      </c>
      <c r="Q66" s="2">
        <v>5494.86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9</v>
      </c>
    </row>
    <row r="67" spans="1:23" x14ac:dyDescent="0.25">
      <c r="A67" s="2">
        <v>15803.85</v>
      </c>
      <c r="B67" s="1">
        <v>9333</v>
      </c>
      <c r="C67" s="1">
        <v>66</v>
      </c>
      <c r="F67" s="2">
        <v>0</v>
      </c>
      <c r="G67" s="2">
        <v>0</v>
      </c>
      <c r="H67" s="2">
        <v>749.05</v>
      </c>
      <c r="I67" s="2">
        <v>4138.18</v>
      </c>
      <c r="J67" s="2">
        <v>0</v>
      </c>
      <c r="K67" s="2">
        <v>385.52</v>
      </c>
      <c r="L67" s="2">
        <v>893.82</v>
      </c>
      <c r="M67" s="2">
        <v>3444.86</v>
      </c>
      <c r="N67" s="2">
        <v>0</v>
      </c>
      <c r="O67" s="2">
        <v>1517.44</v>
      </c>
      <c r="P67" s="2">
        <v>297.94</v>
      </c>
      <c r="Q67" s="2">
        <v>1073.07</v>
      </c>
      <c r="R67" s="2">
        <v>0</v>
      </c>
      <c r="S67" s="2">
        <v>0</v>
      </c>
      <c r="T67" s="2">
        <v>0</v>
      </c>
      <c r="U67" s="2">
        <v>151.07</v>
      </c>
      <c r="V67" s="2">
        <v>252.64</v>
      </c>
      <c r="W67" s="1">
        <v>9</v>
      </c>
    </row>
    <row r="68" spans="1:23" x14ac:dyDescent="0.25">
      <c r="A68" s="2">
        <v>61291.17</v>
      </c>
      <c r="B68" s="1">
        <v>10001</v>
      </c>
      <c r="C68" s="1">
        <v>67</v>
      </c>
      <c r="F68" s="2">
        <v>0</v>
      </c>
      <c r="G68" s="2">
        <v>158.91999999999999</v>
      </c>
      <c r="H68" s="2">
        <v>0</v>
      </c>
      <c r="I68" s="2">
        <v>1167.54</v>
      </c>
      <c r="J68" s="2">
        <v>149.68</v>
      </c>
      <c r="K68" s="2">
        <v>158.91999999999999</v>
      </c>
      <c r="L68" s="2">
        <v>385.26</v>
      </c>
      <c r="M68" s="2">
        <v>1703.2</v>
      </c>
      <c r="N68" s="2">
        <v>2281.1799999999998</v>
      </c>
      <c r="O68" s="2">
        <v>0</v>
      </c>
      <c r="P68" s="2">
        <v>1541.04</v>
      </c>
      <c r="Q68" s="2">
        <v>6710.92</v>
      </c>
      <c r="R68" s="2">
        <v>289.8</v>
      </c>
      <c r="S68" s="2">
        <v>0</v>
      </c>
      <c r="T68" s="2">
        <v>0</v>
      </c>
      <c r="U68" s="2">
        <v>0</v>
      </c>
      <c r="V68" s="2">
        <v>1994.47</v>
      </c>
      <c r="W68" s="1">
        <v>10</v>
      </c>
    </row>
    <row r="69" spans="1:23" x14ac:dyDescent="0.25">
      <c r="A69" s="2">
        <v>46639.34</v>
      </c>
      <c r="B69" s="1">
        <v>10026</v>
      </c>
      <c r="C69" s="1">
        <v>68</v>
      </c>
      <c r="F69" s="2">
        <v>160.91</v>
      </c>
      <c r="G69" s="2">
        <v>317.83999999999997</v>
      </c>
      <c r="H69" s="2">
        <v>2193.11</v>
      </c>
      <c r="I69" s="2">
        <v>5329.72</v>
      </c>
      <c r="J69" s="2">
        <v>2459.23</v>
      </c>
      <c r="K69" s="2">
        <v>2675.85</v>
      </c>
      <c r="L69" s="2">
        <v>1789.86</v>
      </c>
      <c r="M69" s="2">
        <v>2258.88</v>
      </c>
      <c r="N69" s="2">
        <v>7021.08</v>
      </c>
      <c r="O69" s="2">
        <v>4339.95</v>
      </c>
      <c r="P69" s="2">
        <v>1978.55</v>
      </c>
      <c r="Q69" s="2">
        <v>4313.62</v>
      </c>
      <c r="R69" s="2">
        <v>0</v>
      </c>
      <c r="S69" s="2">
        <v>590.78</v>
      </c>
      <c r="T69" s="2">
        <v>0</v>
      </c>
      <c r="U69" s="2">
        <v>0</v>
      </c>
      <c r="V69" s="2">
        <v>0</v>
      </c>
      <c r="W69" s="1">
        <v>10</v>
      </c>
    </row>
    <row r="70" spans="1:23" x14ac:dyDescent="0.25">
      <c r="A70" s="2">
        <v>87303.3</v>
      </c>
      <c r="B70" s="1">
        <v>10060</v>
      </c>
      <c r="C70" s="1">
        <v>69</v>
      </c>
      <c r="F70" s="2">
        <v>1664.5</v>
      </c>
      <c r="G70" s="2">
        <v>0</v>
      </c>
      <c r="H70" s="2">
        <v>1803.05</v>
      </c>
      <c r="I70" s="2">
        <v>3499.43</v>
      </c>
      <c r="J70" s="2">
        <v>2067.31</v>
      </c>
      <c r="K70" s="2">
        <v>2832.78</v>
      </c>
      <c r="L70" s="2">
        <v>4287.63</v>
      </c>
      <c r="M70" s="2">
        <v>5081.03</v>
      </c>
      <c r="N70" s="2">
        <v>6222.6</v>
      </c>
      <c r="O70" s="2">
        <v>5312.51</v>
      </c>
      <c r="P70" s="2">
        <v>6769.99</v>
      </c>
      <c r="Q70" s="2">
        <v>13996.27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10</v>
      </c>
    </row>
    <row r="71" spans="1:23" x14ac:dyDescent="0.25">
      <c r="A71" s="2">
        <v>89754.38</v>
      </c>
      <c r="B71" s="1">
        <v>10090</v>
      </c>
      <c r="C71" s="1">
        <v>70</v>
      </c>
      <c r="F71" s="2">
        <v>174.58</v>
      </c>
      <c r="G71" s="2">
        <v>1034.2</v>
      </c>
      <c r="H71" s="2">
        <v>740.2</v>
      </c>
      <c r="I71" s="2">
        <v>5266.41</v>
      </c>
      <c r="J71" s="2">
        <v>898.08</v>
      </c>
      <c r="K71" s="2">
        <v>2107.52</v>
      </c>
      <c r="L71" s="2">
        <v>1125.46</v>
      </c>
      <c r="M71" s="2">
        <v>4808.88</v>
      </c>
      <c r="N71" s="2">
        <v>1820.78</v>
      </c>
      <c r="O71" s="2">
        <v>1550.08</v>
      </c>
      <c r="P71" s="2">
        <v>3761.64</v>
      </c>
      <c r="Q71" s="2">
        <v>11581.56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10</v>
      </c>
    </row>
    <row r="72" spans="1:23" x14ac:dyDescent="0.25">
      <c r="A72" s="2">
        <v>186457.1</v>
      </c>
      <c r="B72" s="1">
        <v>10120</v>
      </c>
      <c r="C72" s="1">
        <v>71</v>
      </c>
      <c r="F72" s="2">
        <v>0</v>
      </c>
      <c r="G72" s="2">
        <v>1029.21</v>
      </c>
      <c r="H72" s="2">
        <v>2404.56</v>
      </c>
      <c r="I72" s="2">
        <v>12573.58</v>
      </c>
      <c r="J72" s="2">
        <v>962.27</v>
      </c>
      <c r="K72" s="2">
        <v>3033.26</v>
      </c>
      <c r="L72" s="2">
        <v>192.63</v>
      </c>
      <c r="M72" s="2">
        <v>19271.91</v>
      </c>
      <c r="N72" s="2">
        <v>2358.91</v>
      </c>
      <c r="O72" s="2">
        <v>7276.43</v>
      </c>
      <c r="P72" s="2">
        <v>2242.25</v>
      </c>
      <c r="Q72" s="2">
        <v>44135.11</v>
      </c>
      <c r="R72" s="2">
        <v>0</v>
      </c>
      <c r="S72" s="2">
        <v>0</v>
      </c>
      <c r="T72" s="2">
        <v>0</v>
      </c>
      <c r="U72" s="2">
        <v>0</v>
      </c>
      <c r="V72" s="2">
        <v>377.94</v>
      </c>
      <c r="W72" s="1">
        <v>10</v>
      </c>
    </row>
    <row r="73" spans="1:23" x14ac:dyDescent="0.25">
      <c r="A73" s="2">
        <v>119443.92</v>
      </c>
      <c r="B73" s="1">
        <v>10150</v>
      </c>
      <c r="C73" s="1">
        <v>72</v>
      </c>
      <c r="F73" s="2">
        <v>670.98</v>
      </c>
      <c r="G73" s="2">
        <v>2376.2600000000002</v>
      </c>
      <c r="H73" s="2">
        <v>1419.76</v>
      </c>
      <c r="I73" s="2">
        <v>7898.72</v>
      </c>
      <c r="J73" s="2">
        <v>1181.05</v>
      </c>
      <c r="K73" s="2">
        <v>1828.8</v>
      </c>
      <c r="L73" s="2">
        <v>3315.74</v>
      </c>
      <c r="M73" s="2">
        <v>8227.1</v>
      </c>
      <c r="N73" s="2">
        <v>3839.07</v>
      </c>
      <c r="O73" s="2">
        <v>10270.5</v>
      </c>
      <c r="P73" s="2">
        <v>7828.29</v>
      </c>
      <c r="Q73" s="2">
        <v>29643.31</v>
      </c>
      <c r="R73" s="2">
        <v>0</v>
      </c>
      <c r="S73" s="2">
        <v>0</v>
      </c>
      <c r="T73" s="2">
        <v>0</v>
      </c>
      <c r="U73" s="2">
        <v>289.8</v>
      </c>
      <c r="V73" s="2">
        <v>0</v>
      </c>
      <c r="W73" s="1">
        <v>10</v>
      </c>
    </row>
    <row r="74" spans="1:23" x14ac:dyDescent="0.25">
      <c r="A74" s="2">
        <v>66082.02</v>
      </c>
      <c r="B74" s="1">
        <v>10180</v>
      </c>
      <c r="C74" s="1">
        <v>73</v>
      </c>
      <c r="F74" s="2">
        <v>1242.3599999999999</v>
      </c>
      <c r="G74" s="2">
        <v>1371.49</v>
      </c>
      <c r="H74" s="2">
        <v>1774.7</v>
      </c>
      <c r="I74" s="2">
        <v>1949.1</v>
      </c>
      <c r="J74" s="2">
        <v>3863.35</v>
      </c>
      <c r="K74" s="2">
        <v>4354.41</v>
      </c>
      <c r="L74" s="2">
        <v>1079.98</v>
      </c>
      <c r="M74" s="2">
        <v>3862.38</v>
      </c>
      <c r="N74" s="2">
        <v>7652.31</v>
      </c>
      <c r="O74" s="2">
        <v>7930.23</v>
      </c>
      <c r="P74" s="2">
        <v>2530.06</v>
      </c>
      <c r="Q74" s="2">
        <v>7501.56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10</v>
      </c>
    </row>
    <row r="75" spans="1:23" x14ac:dyDescent="0.25">
      <c r="A75" s="2">
        <v>69492.61</v>
      </c>
      <c r="B75" s="1">
        <v>10210</v>
      </c>
      <c r="C75" s="1">
        <v>74</v>
      </c>
      <c r="F75" s="2">
        <v>876.78</v>
      </c>
      <c r="G75" s="2">
        <v>1664.89</v>
      </c>
      <c r="H75" s="2">
        <v>4766.1899999999996</v>
      </c>
      <c r="I75" s="2">
        <v>982.99</v>
      </c>
      <c r="J75" s="2">
        <v>2206.48</v>
      </c>
      <c r="K75" s="2">
        <v>1308.81</v>
      </c>
      <c r="L75" s="2">
        <v>1285.8</v>
      </c>
      <c r="M75" s="2">
        <v>490.76</v>
      </c>
      <c r="N75" s="2">
        <v>6187.44</v>
      </c>
      <c r="O75" s="2">
        <v>11788.3</v>
      </c>
      <c r="P75" s="2">
        <v>1863.69</v>
      </c>
      <c r="Q75" s="2">
        <v>4421.25</v>
      </c>
      <c r="R75" s="2">
        <v>643.64</v>
      </c>
      <c r="S75" s="2">
        <v>295.39</v>
      </c>
      <c r="T75" s="2">
        <v>0</v>
      </c>
      <c r="U75" s="2">
        <v>0</v>
      </c>
      <c r="V75" s="2">
        <v>1279.57</v>
      </c>
      <c r="W75" s="1">
        <v>10</v>
      </c>
    </row>
    <row r="76" spans="1:23" x14ac:dyDescent="0.25">
      <c r="A76" s="2">
        <v>116977.55</v>
      </c>
      <c r="B76" s="1">
        <v>10240</v>
      </c>
      <c r="C76" s="1">
        <v>75</v>
      </c>
      <c r="F76" s="2">
        <v>321.82</v>
      </c>
      <c r="G76" s="2">
        <v>656.46</v>
      </c>
      <c r="H76" s="2">
        <v>2242.25</v>
      </c>
      <c r="I76" s="2">
        <v>11186.4</v>
      </c>
      <c r="J76" s="2">
        <v>1882.25</v>
      </c>
      <c r="K76" s="2">
        <v>1768.9</v>
      </c>
      <c r="L76" s="2">
        <v>2575.54</v>
      </c>
      <c r="M76" s="2">
        <v>11033.5</v>
      </c>
      <c r="N76" s="2">
        <v>804.55</v>
      </c>
      <c r="O76" s="2">
        <v>8034.28</v>
      </c>
      <c r="P76" s="2">
        <v>3662.01</v>
      </c>
      <c r="Q76" s="2">
        <v>33288.980000000003</v>
      </c>
      <c r="R76" s="2">
        <v>2618.84</v>
      </c>
      <c r="S76" s="2">
        <v>0</v>
      </c>
      <c r="T76" s="2">
        <v>193.49</v>
      </c>
      <c r="U76" s="2">
        <v>0</v>
      </c>
      <c r="V76" s="2">
        <v>245.38</v>
      </c>
      <c r="W76" s="1">
        <v>10</v>
      </c>
    </row>
    <row r="77" spans="1:23" x14ac:dyDescent="0.25">
      <c r="A77" s="2">
        <v>80231.850000000006</v>
      </c>
      <c r="B77" s="1">
        <v>10270</v>
      </c>
      <c r="C77" s="1">
        <v>76</v>
      </c>
      <c r="F77" s="2">
        <v>0</v>
      </c>
      <c r="G77" s="2">
        <v>437.64</v>
      </c>
      <c r="H77" s="2">
        <v>4976.3500000000004</v>
      </c>
      <c r="I77" s="2">
        <v>3381.79</v>
      </c>
      <c r="J77" s="2">
        <v>727.1</v>
      </c>
      <c r="K77" s="2">
        <v>218.82</v>
      </c>
      <c r="L77" s="2">
        <v>6143.39</v>
      </c>
      <c r="M77" s="2">
        <v>3687.42</v>
      </c>
      <c r="N77" s="2">
        <v>2530.46</v>
      </c>
      <c r="O77" s="2">
        <v>536.66</v>
      </c>
      <c r="P77" s="2">
        <v>5365.55</v>
      </c>
      <c r="Q77" s="2">
        <v>10667.34</v>
      </c>
      <c r="R77" s="2">
        <v>354.94</v>
      </c>
      <c r="S77" s="2">
        <v>0</v>
      </c>
      <c r="T77" s="2">
        <v>498.03</v>
      </c>
      <c r="U77" s="2">
        <v>0</v>
      </c>
      <c r="V77" s="2">
        <v>1350.57</v>
      </c>
      <c r="W77" s="1">
        <v>10</v>
      </c>
    </row>
    <row r="78" spans="1:23" x14ac:dyDescent="0.25">
      <c r="A78" s="2">
        <v>134920.51</v>
      </c>
      <c r="B78" s="1">
        <v>10300</v>
      </c>
      <c r="C78" s="1">
        <v>77</v>
      </c>
      <c r="F78" s="2">
        <v>1337.77</v>
      </c>
      <c r="G78" s="2">
        <v>1879.26</v>
      </c>
      <c r="H78" s="2">
        <v>7340.5</v>
      </c>
      <c r="I78" s="2">
        <v>4079.48</v>
      </c>
      <c r="J78" s="2">
        <v>3041.56</v>
      </c>
      <c r="K78" s="2">
        <v>4603.58</v>
      </c>
      <c r="L78" s="2">
        <v>4176.0600000000004</v>
      </c>
      <c r="M78" s="2">
        <v>7083.63</v>
      </c>
      <c r="N78" s="2">
        <v>9093.99</v>
      </c>
      <c r="O78" s="2">
        <v>9574.92</v>
      </c>
      <c r="P78" s="2">
        <v>11971.14</v>
      </c>
      <c r="Q78" s="2">
        <v>21833.919999999998</v>
      </c>
      <c r="R78" s="2">
        <v>0</v>
      </c>
      <c r="S78" s="2">
        <v>0</v>
      </c>
      <c r="T78" s="2">
        <v>1138.43</v>
      </c>
      <c r="U78" s="2">
        <v>1052.9000000000001</v>
      </c>
      <c r="V78" s="2">
        <v>4492.53</v>
      </c>
      <c r="W78" s="1">
        <v>10</v>
      </c>
    </row>
    <row r="79" spans="1:23" x14ac:dyDescent="0.25">
      <c r="A79" s="2">
        <v>44973.98</v>
      </c>
      <c r="B79" s="1">
        <v>10331</v>
      </c>
      <c r="C79" s="1">
        <v>78</v>
      </c>
      <c r="F79" s="2">
        <v>643.64</v>
      </c>
      <c r="G79" s="2">
        <v>1715.35</v>
      </c>
      <c r="H79" s="2">
        <v>707.91</v>
      </c>
      <c r="I79" s="2">
        <v>852.33</v>
      </c>
      <c r="J79" s="2">
        <v>999.12</v>
      </c>
      <c r="K79" s="2">
        <v>5135.79</v>
      </c>
      <c r="L79" s="2">
        <v>2049.62</v>
      </c>
      <c r="M79" s="2">
        <v>2908.02</v>
      </c>
      <c r="N79" s="2">
        <v>473.94</v>
      </c>
      <c r="O79" s="2">
        <v>6516.97</v>
      </c>
      <c r="P79" s="2">
        <v>6266.76</v>
      </c>
      <c r="Q79" s="2">
        <v>4447.72</v>
      </c>
      <c r="R79" s="2">
        <v>0</v>
      </c>
      <c r="S79" s="2">
        <v>0</v>
      </c>
      <c r="T79" s="2">
        <v>0</v>
      </c>
      <c r="U79" s="2">
        <v>0</v>
      </c>
      <c r="V79" s="2">
        <v>192.63</v>
      </c>
      <c r="W79" s="1">
        <v>10</v>
      </c>
    </row>
    <row r="80" spans="1:23" x14ac:dyDescent="0.25">
      <c r="A80" s="2">
        <v>179894.05</v>
      </c>
      <c r="B80" s="1">
        <v>10360</v>
      </c>
      <c r="C80" s="1">
        <v>79</v>
      </c>
      <c r="F80" s="2">
        <v>0</v>
      </c>
      <c r="G80" s="2">
        <v>4297.42</v>
      </c>
      <c r="H80" s="2">
        <v>6667.92</v>
      </c>
      <c r="I80" s="2">
        <v>14230.05</v>
      </c>
      <c r="J80" s="2">
        <v>1564.59</v>
      </c>
      <c r="K80" s="2">
        <v>8378.51</v>
      </c>
      <c r="L80" s="2">
        <v>20143.05</v>
      </c>
      <c r="M80" s="2">
        <v>16172.16</v>
      </c>
      <c r="N80" s="2">
        <v>3460.35</v>
      </c>
      <c r="O80" s="2">
        <v>15383.58</v>
      </c>
      <c r="P80" s="2">
        <v>18785.66</v>
      </c>
      <c r="Q80" s="2">
        <v>24655.8</v>
      </c>
      <c r="R80" s="2">
        <v>654.71</v>
      </c>
      <c r="S80" s="2">
        <v>440.26</v>
      </c>
      <c r="T80" s="2">
        <v>0</v>
      </c>
      <c r="U80" s="2">
        <v>188.97</v>
      </c>
      <c r="V80" s="2">
        <v>773.76</v>
      </c>
      <c r="W80" s="1">
        <v>10</v>
      </c>
    </row>
    <row r="81" spans="1:23" x14ac:dyDescent="0.25">
      <c r="A81" s="2">
        <v>141509.82999999999</v>
      </c>
      <c r="B81" s="1">
        <v>10390</v>
      </c>
      <c r="C81" s="1">
        <v>80</v>
      </c>
      <c r="F81" s="2">
        <v>670.98</v>
      </c>
      <c r="G81" s="2">
        <v>317.83999999999997</v>
      </c>
      <c r="H81" s="2">
        <v>5249.55</v>
      </c>
      <c r="I81" s="2">
        <v>9952.32</v>
      </c>
      <c r="J81" s="2">
        <v>4097.83</v>
      </c>
      <c r="K81" s="2">
        <v>5772.92</v>
      </c>
      <c r="L81" s="2">
        <v>9031.68</v>
      </c>
      <c r="M81" s="2">
        <v>5325.29</v>
      </c>
      <c r="N81" s="2">
        <v>6259.24</v>
      </c>
      <c r="O81" s="2">
        <v>14856.04</v>
      </c>
      <c r="P81" s="2">
        <v>12028.27</v>
      </c>
      <c r="Q81" s="2">
        <v>25779.74</v>
      </c>
      <c r="R81" s="2">
        <v>0</v>
      </c>
      <c r="S81" s="2">
        <v>0</v>
      </c>
      <c r="T81" s="2">
        <v>0</v>
      </c>
      <c r="U81" s="2">
        <v>0</v>
      </c>
      <c r="V81" s="2">
        <v>174.58</v>
      </c>
      <c r="W81" s="1">
        <v>10</v>
      </c>
    </row>
    <row r="82" spans="1:23" x14ac:dyDescent="0.25">
      <c r="A82" s="2">
        <v>106212.27</v>
      </c>
      <c r="B82" s="1">
        <v>10420</v>
      </c>
      <c r="C82" s="1">
        <v>81</v>
      </c>
      <c r="F82" s="2">
        <v>0</v>
      </c>
      <c r="G82" s="2">
        <v>656.46</v>
      </c>
      <c r="H82" s="2">
        <v>354.94</v>
      </c>
      <c r="I82" s="2">
        <v>10513.7</v>
      </c>
      <c r="J82" s="2">
        <v>0</v>
      </c>
      <c r="K82" s="2">
        <v>437.64</v>
      </c>
      <c r="L82" s="2">
        <v>1597.23</v>
      </c>
      <c r="M82" s="2">
        <v>13572.51</v>
      </c>
      <c r="N82" s="2">
        <v>1133.82</v>
      </c>
      <c r="O82" s="2">
        <v>2287.2199999999998</v>
      </c>
      <c r="P82" s="2">
        <v>2692.37</v>
      </c>
      <c r="Q82" s="2">
        <v>34309.03</v>
      </c>
      <c r="R82" s="2">
        <v>0</v>
      </c>
      <c r="S82" s="2">
        <v>0</v>
      </c>
      <c r="T82" s="2">
        <v>289.8</v>
      </c>
      <c r="U82" s="2">
        <v>0</v>
      </c>
      <c r="V82" s="2">
        <v>361.57</v>
      </c>
      <c r="W82" s="1">
        <v>10</v>
      </c>
    </row>
    <row r="83" spans="1:23" x14ac:dyDescent="0.25">
      <c r="A83" s="2">
        <v>235314.03</v>
      </c>
      <c r="B83" s="1">
        <v>10450</v>
      </c>
      <c r="C83" s="1">
        <v>82</v>
      </c>
      <c r="F83" s="2">
        <v>321.82</v>
      </c>
      <c r="G83" s="2">
        <v>0</v>
      </c>
      <c r="H83" s="2">
        <v>932.83</v>
      </c>
      <c r="I83" s="2">
        <v>24230.09</v>
      </c>
      <c r="J83" s="2">
        <v>0</v>
      </c>
      <c r="K83" s="2">
        <v>1391.16</v>
      </c>
      <c r="L83" s="2">
        <v>3214.07</v>
      </c>
      <c r="M83" s="2">
        <v>31273.599999999999</v>
      </c>
      <c r="N83" s="2">
        <v>1357.07</v>
      </c>
      <c r="O83" s="2">
        <v>2584.2800000000002</v>
      </c>
      <c r="P83" s="2">
        <v>6570.84</v>
      </c>
      <c r="Q83" s="2">
        <v>104005.83</v>
      </c>
      <c r="R83" s="2">
        <v>160.91</v>
      </c>
      <c r="S83" s="2">
        <v>0</v>
      </c>
      <c r="T83" s="2">
        <v>193.49</v>
      </c>
      <c r="U83" s="2">
        <v>0</v>
      </c>
      <c r="V83" s="2">
        <v>321.82</v>
      </c>
      <c r="W83" s="1">
        <v>10</v>
      </c>
    </row>
    <row r="84" spans="1:23" x14ac:dyDescent="0.25">
      <c r="A84" s="2">
        <v>137867.04999999999</v>
      </c>
      <c r="B84" s="1">
        <v>10480</v>
      </c>
      <c r="C84" s="1">
        <v>83</v>
      </c>
      <c r="F84" s="2">
        <v>377.94</v>
      </c>
      <c r="G84" s="2">
        <v>0</v>
      </c>
      <c r="H84" s="2">
        <v>3437.95</v>
      </c>
      <c r="I84" s="2">
        <v>17542.560000000001</v>
      </c>
      <c r="J84" s="2">
        <v>755.88</v>
      </c>
      <c r="K84" s="2">
        <v>953.52</v>
      </c>
      <c r="L84" s="2">
        <v>6454.38</v>
      </c>
      <c r="M84" s="2">
        <v>8021.1</v>
      </c>
      <c r="N84" s="2">
        <v>1732.54</v>
      </c>
      <c r="O84" s="2">
        <v>2383.8000000000002</v>
      </c>
      <c r="P84" s="2">
        <v>12541.98</v>
      </c>
      <c r="Q84" s="2">
        <v>20525.98</v>
      </c>
      <c r="R84" s="2">
        <v>0</v>
      </c>
      <c r="S84" s="2">
        <v>0</v>
      </c>
      <c r="T84" s="2">
        <v>0</v>
      </c>
      <c r="U84" s="2">
        <v>0</v>
      </c>
      <c r="V84" s="2">
        <v>605.55999999999995</v>
      </c>
      <c r="W84" s="1">
        <v>10</v>
      </c>
    </row>
    <row r="85" spans="1:23" x14ac:dyDescent="0.25">
      <c r="A85" s="2">
        <v>158880.38</v>
      </c>
      <c r="B85" s="1">
        <v>10510</v>
      </c>
      <c r="C85" s="1">
        <v>84</v>
      </c>
      <c r="F85" s="2">
        <v>321.82</v>
      </c>
      <c r="G85" s="2">
        <v>755.48</v>
      </c>
      <c r="H85" s="2">
        <v>2834.35</v>
      </c>
      <c r="I85" s="2">
        <v>18845.64</v>
      </c>
      <c r="J85" s="2">
        <v>2314.87</v>
      </c>
      <c r="K85" s="2">
        <v>2578.5</v>
      </c>
      <c r="L85" s="2">
        <v>6936.91</v>
      </c>
      <c r="M85" s="2">
        <v>12293.1</v>
      </c>
      <c r="N85" s="2">
        <v>3421.37</v>
      </c>
      <c r="O85" s="2">
        <v>7129.82</v>
      </c>
      <c r="P85" s="2">
        <v>10061.620000000001</v>
      </c>
      <c r="Q85" s="2">
        <v>34737.519999999997</v>
      </c>
      <c r="R85" s="2">
        <v>0</v>
      </c>
      <c r="S85" s="2">
        <v>0</v>
      </c>
      <c r="T85" s="2">
        <v>188.97</v>
      </c>
      <c r="U85" s="2">
        <v>0</v>
      </c>
      <c r="V85" s="2">
        <v>177.47</v>
      </c>
      <c r="W85" s="1">
        <v>10</v>
      </c>
    </row>
    <row r="86" spans="1:23" x14ac:dyDescent="0.25">
      <c r="A86" s="2">
        <v>59575.53</v>
      </c>
      <c r="B86" s="1">
        <v>10540</v>
      </c>
      <c r="C86" s="1">
        <v>85</v>
      </c>
      <c r="F86" s="2">
        <v>0</v>
      </c>
      <c r="G86" s="2">
        <v>218.82</v>
      </c>
      <c r="H86" s="2">
        <v>1597.23</v>
      </c>
      <c r="I86" s="2">
        <v>930.76</v>
      </c>
      <c r="J86" s="2">
        <v>496.4</v>
      </c>
      <c r="K86" s="2">
        <v>2206.54</v>
      </c>
      <c r="L86" s="2">
        <v>3417.41</v>
      </c>
      <c r="M86" s="2">
        <v>2917.46</v>
      </c>
      <c r="N86" s="2">
        <v>3769.28</v>
      </c>
      <c r="O86" s="2">
        <v>4056.12</v>
      </c>
      <c r="P86" s="2">
        <v>5932.31</v>
      </c>
      <c r="Q86" s="2">
        <v>2656.2</v>
      </c>
      <c r="R86" s="2">
        <v>0</v>
      </c>
      <c r="S86" s="2">
        <v>0</v>
      </c>
      <c r="T86" s="2">
        <v>1379.37</v>
      </c>
      <c r="U86" s="2">
        <v>730.05</v>
      </c>
      <c r="V86" s="2">
        <v>1936.81</v>
      </c>
      <c r="W86" s="1">
        <v>10</v>
      </c>
    </row>
    <row r="87" spans="1:23" x14ac:dyDescent="0.25">
      <c r="A87" s="2">
        <v>52048.04</v>
      </c>
      <c r="B87" s="1">
        <v>10570</v>
      </c>
      <c r="C87" s="1">
        <v>86</v>
      </c>
      <c r="F87" s="2">
        <v>0</v>
      </c>
      <c r="G87" s="2">
        <v>1181.56</v>
      </c>
      <c r="H87" s="2">
        <v>370.1</v>
      </c>
      <c r="I87" s="2">
        <v>4107.7299999999996</v>
      </c>
      <c r="J87" s="2">
        <v>901.68</v>
      </c>
      <c r="K87" s="2">
        <v>0</v>
      </c>
      <c r="L87" s="2">
        <v>385.26</v>
      </c>
      <c r="M87" s="2">
        <v>3120.65</v>
      </c>
      <c r="N87" s="2">
        <v>2327.1</v>
      </c>
      <c r="O87" s="2">
        <v>2363.12</v>
      </c>
      <c r="P87" s="2">
        <v>1140.6199999999999</v>
      </c>
      <c r="Q87" s="2">
        <v>12972.48</v>
      </c>
      <c r="R87" s="2">
        <v>0</v>
      </c>
      <c r="S87" s="2">
        <v>0</v>
      </c>
      <c r="T87" s="2">
        <v>766.18</v>
      </c>
      <c r="U87" s="2">
        <v>441.75</v>
      </c>
      <c r="V87" s="2">
        <v>198.67</v>
      </c>
      <c r="W87" s="1">
        <v>10</v>
      </c>
    </row>
    <row r="88" spans="1:23" x14ac:dyDescent="0.25">
      <c r="A88" s="2">
        <v>23098.26</v>
      </c>
      <c r="B88" s="1">
        <v>10600</v>
      </c>
      <c r="C88" s="1">
        <v>87</v>
      </c>
      <c r="F88" s="2">
        <v>0</v>
      </c>
      <c r="G88" s="2">
        <v>0</v>
      </c>
      <c r="H88" s="2">
        <v>1302.93</v>
      </c>
      <c r="I88" s="2">
        <v>4963.4399999999996</v>
      </c>
      <c r="J88" s="2">
        <v>1748.68</v>
      </c>
      <c r="K88" s="2">
        <v>0</v>
      </c>
      <c r="L88" s="2">
        <v>0</v>
      </c>
      <c r="M88" s="2">
        <v>2641.56</v>
      </c>
      <c r="N88" s="2">
        <v>0</v>
      </c>
      <c r="O88" s="2">
        <v>0</v>
      </c>
      <c r="P88" s="2">
        <v>532.41</v>
      </c>
      <c r="Q88" s="2">
        <v>3028.54</v>
      </c>
      <c r="R88" s="2">
        <v>0</v>
      </c>
      <c r="S88" s="2">
        <v>0</v>
      </c>
      <c r="T88" s="2">
        <v>158.91999999999999</v>
      </c>
      <c r="U88" s="2">
        <v>8.3699999999999992</v>
      </c>
      <c r="V88" s="2">
        <v>177.47</v>
      </c>
      <c r="W88" s="1">
        <v>10</v>
      </c>
    </row>
    <row r="89" spans="1:23" x14ac:dyDescent="0.25">
      <c r="A89" s="2">
        <v>51986.87</v>
      </c>
      <c r="B89" s="1">
        <v>10632</v>
      </c>
      <c r="C89" s="1">
        <v>88</v>
      </c>
      <c r="F89" s="2">
        <v>299.36</v>
      </c>
      <c r="G89" s="2">
        <v>886.17</v>
      </c>
      <c r="H89" s="2">
        <v>3272.81</v>
      </c>
      <c r="I89" s="2">
        <v>4837.82</v>
      </c>
      <c r="J89" s="2">
        <v>510.07</v>
      </c>
      <c r="K89" s="2">
        <v>2260.66</v>
      </c>
      <c r="L89" s="2">
        <v>2774.94</v>
      </c>
      <c r="M89" s="2">
        <v>2212.46</v>
      </c>
      <c r="N89" s="2">
        <v>1770.01</v>
      </c>
      <c r="O89" s="2">
        <v>2828.99</v>
      </c>
      <c r="P89" s="2">
        <v>7766.91</v>
      </c>
      <c r="Q89" s="2">
        <v>5438.36</v>
      </c>
      <c r="R89" s="2">
        <v>0</v>
      </c>
      <c r="S89" s="2">
        <v>0</v>
      </c>
      <c r="T89" s="2">
        <v>0</v>
      </c>
      <c r="U89" s="2">
        <v>0</v>
      </c>
      <c r="V89" s="2">
        <v>158.91999999999999</v>
      </c>
      <c r="W89" s="1">
        <v>10</v>
      </c>
    </row>
    <row r="90" spans="1:23" x14ac:dyDescent="0.25">
      <c r="A90" s="2">
        <v>79076.87</v>
      </c>
      <c r="B90" s="1">
        <v>10661</v>
      </c>
      <c r="C90" s="1">
        <v>89</v>
      </c>
      <c r="F90" s="2">
        <v>299.36</v>
      </c>
      <c r="G90" s="2">
        <v>1028.42</v>
      </c>
      <c r="H90" s="2">
        <v>2017.33</v>
      </c>
      <c r="I90" s="2">
        <v>8858.49</v>
      </c>
      <c r="J90" s="2">
        <v>2662.9</v>
      </c>
      <c r="K90" s="2">
        <v>2391.35</v>
      </c>
      <c r="L90" s="2">
        <v>1064.82</v>
      </c>
      <c r="M90" s="2">
        <v>5205.82</v>
      </c>
      <c r="N90" s="2">
        <v>1325.82</v>
      </c>
      <c r="O90" s="2">
        <v>5028.08</v>
      </c>
      <c r="P90" s="2">
        <v>17457.54</v>
      </c>
      <c r="Q90" s="2">
        <v>18724.71</v>
      </c>
      <c r="R90" s="2">
        <v>1159.2</v>
      </c>
      <c r="S90" s="2">
        <v>0</v>
      </c>
      <c r="T90" s="2">
        <v>0</v>
      </c>
      <c r="U90" s="2">
        <v>0</v>
      </c>
      <c r="V90" s="2">
        <v>0</v>
      </c>
      <c r="W90" s="1">
        <v>10</v>
      </c>
    </row>
    <row r="91" spans="1:23" x14ac:dyDescent="0.25">
      <c r="A91" s="2">
        <v>68527.22</v>
      </c>
      <c r="B91" s="1">
        <v>10690</v>
      </c>
      <c r="C91" s="1">
        <v>90</v>
      </c>
      <c r="F91" s="2">
        <v>0</v>
      </c>
      <c r="G91" s="2">
        <v>437.64</v>
      </c>
      <c r="H91" s="2">
        <v>1645.54</v>
      </c>
      <c r="I91" s="2">
        <v>9875.86</v>
      </c>
      <c r="J91" s="2">
        <v>727.1</v>
      </c>
      <c r="K91" s="2">
        <v>1162.9000000000001</v>
      </c>
      <c r="L91" s="2">
        <v>740.2</v>
      </c>
      <c r="M91" s="2">
        <v>2719.03</v>
      </c>
      <c r="N91" s="2">
        <v>3260.18</v>
      </c>
      <c r="O91" s="2">
        <v>4002.03</v>
      </c>
      <c r="P91" s="2">
        <v>1355.18</v>
      </c>
      <c r="Q91" s="2">
        <v>20906.37</v>
      </c>
      <c r="R91" s="2">
        <v>0</v>
      </c>
      <c r="S91" s="2">
        <v>0</v>
      </c>
      <c r="T91" s="2">
        <v>0</v>
      </c>
      <c r="U91" s="2">
        <v>0</v>
      </c>
      <c r="V91" s="2">
        <v>218.82</v>
      </c>
      <c r="W91" s="1">
        <v>10</v>
      </c>
    </row>
    <row r="92" spans="1:23" x14ac:dyDescent="0.25">
      <c r="A92" s="2">
        <v>51883.01</v>
      </c>
      <c r="B92" s="1">
        <v>10720</v>
      </c>
      <c r="C92" s="1">
        <v>91</v>
      </c>
      <c r="F92" s="2">
        <v>0</v>
      </c>
      <c r="G92" s="2">
        <v>1222.8</v>
      </c>
      <c r="H92" s="2">
        <v>192.63</v>
      </c>
      <c r="I92" s="2">
        <v>4946.8599999999997</v>
      </c>
      <c r="J92" s="2">
        <v>0</v>
      </c>
      <c r="K92" s="2">
        <v>476.76</v>
      </c>
      <c r="L92" s="2">
        <v>963.15</v>
      </c>
      <c r="M92" s="2">
        <v>3819.46</v>
      </c>
      <c r="N92" s="2">
        <v>0</v>
      </c>
      <c r="O92" s="2">
        <v>1570.86</v>
      </c>
      <c r="P92" s="2">
        <v>1064.82</v>
      </c>
      <c r="Q92" s="2">
        <v>7524.2</v>
      </c>
      <c r="R92" s="2">
        <v>0</v>
      </c>
      <c r="S92" s="2">
        <v>0</v>
      </c>
      <c r="T92" s="2">
        <v>0</v>
      </c>
      <c r="U92" s="2">
        <v>465.38</v>
      </c>
      <c r="V92" s="2">
        <v>465.38</v>
      </c>
      <c r="W92" s="1">
        <v>10</v>
      </c>
    </row>
    <row r="93" spans="1:23" x14ac:dyDescent="0.25">
      <c r="A93" s="2">
        <v>63433.24</v>
      </c>
      <c r="B93" s="1">
        <v>10751</v>
      </c>
      <c r="C93" s="1">
        <v>92</v>
      </c>
      <c r="F93" s="2">
        <v>0</v>
      </c>
      <c r="G93" s="2">
        <v>0</v>
      </c>
      <c r="H93" s="2">
        <v>654.71</v>
      </c>
      <c r="I93" s="2">
        <v>4841.51</v>
      </c>
      <c r="J93" s="2">
        <v>299.36</v>
      </c>
      <c r="K93" s="2">
        <v>0</v>
      </c>
      <c r="L93" s="2">
        <v>177.47</v>
      </c>
      <c r="M93" s="2">
        <v>8152.92</v>
      </c>
      <c r="N93" s="2">
        <v>1364.16</v>
      </c>
      <c r="O93" s="2">
        <v>317.83999999999997</v>
      </c>
      <c r="P93" s="2">
        <v>7134.68</v>
      </c>
      <c r="Q93" s="2">
        <v>23127.22</v>
      </c>
      <c r="R93" s="2">
        <v>0</v>
      </c>
      <c r="S93" s="2">
        <v>0</v>
      </c>
      <c r="T93" s="2">
        <v>149.37</v>
      </c>
      <c r="U93" s="2">
        <v>0</v>
      </c>
      <c r="V93" s="2">
        <v>0</v>
      </c>
      <c r="W93" s="1">
        <v>10</v>
      </c>
    </row>
    <row r="94" spans="1:23" x14ac:dyDescent="0.25">
      <c r="A94" s="2">
        <v>92949.28</v>
      </c>
      <c r="B94" s="1">
        <v>10781</v>
      </c>
      <c r="C94" s="1">
        <v>93</v>
      </c>
      <c r="F94" s="2">
        <v>0</v>
      </c>
      <c r="G94" s="2">
        <v>0</v>
      </c>
      <c r="H94" s="2">
        <v>2012.81</v>
      </c>
      <c r="I94" s="2">
        <v>11325.9</v>
      </c>
      <c r="J94" s="2">
        <v>643.64</v>
      </c>
      <c r="K94" s="2">
        <v>158.91999999999999</v>
      </c>
      <c r="L94" s="2">
        <v>3367.99</v>
      </c>
      <c r="M94" s="2">
        <v>8515.14</v>
      </c>
      <c r="N94" s="2">
        <v>965.46</v>
      </c>
      <c r="O94" s="2">
        <v>476.76</v>
      </c>
      <c r="P94" s="2">
        <v>4255.34</v>
      </c>
      <c r="Q94" s="2">
        <v>28875.56</v>
      </c>
      <c r="R94" s="2">
        <v>0</v>
      </c>
      <c r="S94" s="2">
        <v>0</v>
      </c>
      <c r="T94" s="2">
        <v>1091.6300000000001</v>
      </c>
      <c r="U94" s="2">
        <v>1125.9000000000001</v>
      </c>
      <c r="V94" s="2">
        <v>1574.07</v>
      </c>
      <c r="W94" s="1">
        <v>10</v>
      </c>
    </row>
    <row r="95" spans="1:23" x14ac:dyDescent="0.25">
      <c r="A95" s="2">
        <v>46383.48</v>
      </c>
      <c r="B95" s="1">
        <v>10810</v>
      </c>
      <c r="C95" s="1">
        <v>94</v>
      </c>
      <c r="F95" s="2">
        <v>174.58</v>
      </c>
      <c r="G95" s="2">
        <v>1205.1500000000001</v>
      </c>
      <c r="H95" s="2">
        <v>532.41</v>
      </c>
      <c r="I95" s="2">
        <v>5989.62</v>
      </c>
      <c r="J95" s="2">
        <v>552.52</v>
      </c>
      <c r="K95" s="2">
        <v>1166.72</v>
      </c>
      <c r="L95" s="2">
        <v>887.35</v>
      </c>
      <c r="M95" s="2">
        <v>8932.83</v>
      </c>
      <c r="N95" s="2">
        <v>0</v>
      </c>
      <c r="O95" s="2">
        <v>5923.54</v>
      </c>
      <c r="P95" s="2">
        <v>1774.7</v>
      </c>
      <c r="Q95" s="2">
        <v>12699.8</v>
      </c>
      <c r="R95" s="2">
        <v>1715.35</v>
      </c>
      <c r="S95" s="2">
        <v>0</v>
      </c>
      <c r="T95" s="2">
        <v>0</v>
      </c>
      <c r="U95" s="2">
        <v>0</v>
      </c>
      <c r="V95" s="2">
        <v>0</v>
      </c>
      <c r="W95" s="1">
        <v>10</v>
      </c>
    </row>
    <row r="96" spans="1:23" x14ac:dyDescent="0.25">
      <c r="A96" s="2">
        <v>125572.11</v>
      </c>
      <c r="B96" s="1">
        <v>10840</v>
      </c>
      <c r="C96" s="1">
        <v>95</v>
      </c>
      <c r="F96" s="2">
        <v>0</v>
      </c>
      <c r="G96" s="2">
        <v>0</v>
      </c>
      <c r="H96" s="2">
        <v>8585.6200000000008</v>
      </c>
      <c r="I96" s="2">
        <v>7959.53</v>
      </c>
      <c r="J96" s="2">
        <v>377.94</v>
      </c>
      <c r="K96" s="2">
        <v>1471.84</v>
      </c>
      <c r="L96" s="2">
        <v>3374.2</v>
      </c>
      <c r="M96" s="2">
        <v>11424.13</v>
      </c>
      <c r="N96" s="2">
        <v>1133.82</v>
      </c>
      <c r="O96" s="2">
        <v>914.4</v>
      </c>
      <c r="P96" s="2">
        <v>12840.19</v>
      </c>
      <c r="Q96" s="2">
        <v>19821.73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">
        <v>10</v>
      </c>
    </row>
    <row r="97" spans="1:23" x14ac:dyDescent="0.25">
      <c r="A97" s="2">
        <v>226063.39</v>
      </c>
      <c r="B97" s="1">
        <v>10871</v>
      </c>
      <c r="C97" s="1">
        <v>96</v>
      </c>
      <c r="F97" s="2">
        <v>1322.79</v>
      </c>
      <c r="G97" s="2">
        <v>343.07</v>
      </c>
      <c r="H97" s="2">
        <v>532.41</v>
      </c>
      <c r="I97" s="2">
        <v>34114.480000000003</v>
      </c>
      <c r="J97" s="2">
        <v>299.36</v>
      </c>
      <c r="K97" s="2">
        <v>5082.45</v>
      </c>
      <c r="L97" s="2">
        <v>1155.78</v>
      </c>
      <c r="M97" s="2">
        <v>25859.62</v>
      </c>
      <c r="N97" s="2">
        <v>1703.76</v>
      </c>
      <c r="O97" s="2">
        <v>4115.26</v>
      </c>
      <c r="P97" s="2">
        <v>2337.4299999999998</v>
      </c>
      <c r="Q97" s="2">
        <v>81223.240000000005</v>
      </c>
      <c r="R97" s="2">
        <v>0</v>
      </c>
      <c r="S97" s="2">
        <v>0</v>
      </c>
      <c r="T97" s="2">
        <v>245.38</v>
      </c>
      <c r="U97" s="2">
        <v>0</v>
      </c>
      <c r="V97" s="2">
        <v>1097.44</v>
      </c>
      <c r="W97" s="1">
        <v>10</v>
      </c>
    </row>
    <row r="98" spans="1:23" x14ac:dyDescent="0.25">
      <c r="A98" s="2">
        <v>188067.41</v>
      </c>
      <c r="B98" s="1">
        <v>10900</v>
      </c>
      <c r="C98" s="1">
        <v>97</v>
      </c>
      <c r="F98" s="2">
        <v>0</v>
      </c>
      <c r="G98" s="2">
        <v>638.46</v>
      </c>
      <c r="H98" s="2">
        <v>2468.31</v>
      </c>
      <c r="I98" s="2">
        <v>20949.55</v>
      </c>
      <c r="J98" s="2">
        <v>523.74</v>
      </c>
      <c r="K98" s="2">
        <v>3698.49</v>
      </c>
      <c r="L98" s="2">
        <v>4097.83</v>
      </c>
      <c r="M98" s="2">
        <v>24604.78</v>
      </c>
      <c r="N98" s="2">
        <v>523.74</v>
      </c>
      <c r="O98" s="2">
        <v>4512.54</v>
      </c>
      <c r="P98" s="2">
        <v>12690.83</v>
      </c>
      <c r="Q98" s="2">
        <v>46237.56</v>
      </c>
      <c r="R98" s="2">
        <v>0</v>
      </c>
      <c r="S98" s="2">
        <v>0</v>
      </c>
      <c r="T98" s="2">
        <v>289.8</v>
      </c>
      <c r="U98" s="2">
        <v>0</v>
      </c>
      <c r="V98" s="2">
        <v>200.33</v>
      </c>
      <c r="W98" s="1">
        <v>10</v>
      </c>
    </row>
    <row r="99" spans="1:23" x14ac:dyDescent="0.25">
      <c r="A99" s="2">
        <v>63635.96</v>
      </c>
      <c r="B99" s="1">
        <v>10930</v>
      </c>
      <c r="C99" s="1">
        <v>98</v>
      </c>
      <c r="F99" s="2">
        <v>0</v>
      </c>
      <c r="G99" s="2">
        <v>1690.12</v>
      </c>
      <c r="H99" s="2">
        <v>5420.9</v>
      </c>
      <c r="I99" s="2">
        <v>4769.26</v>
      </c>
      <c r="J99" s="2">
        <v>349.16</v>
      </c>
      <c r="K99" s="2">
        <v>2644.18</v>
      </c>
      <c r="L99" s="2">
        <v>2330.5700000000002</v>
      </c>
      <c r="M99" s="2">
        <v>6260.29</v>
      </c>
      <c r="N99" s="2">
        <v>1346.84</v>
      </c>
      <c r="O99" s="2">
        <v>4264.96</v>
      </c>
      <c r="P99" s="2">
        <v>2532.61</v>
      </c>
      <c r="Q99" s="2">
        <v>17065.41</v>
      </c>
      <c r="R99" s="2">
        <v>0</v>
      </c>
      <c r="S99" s="2">
        <v>0</v>
      </c>
      <c r="T99" s="2">
        <v>361.57</v>
      </c>
      <c r="U99" s="2">
        <v>0</v>
      </c>
      <c r="V99" s="2">
        <v>399.74</v>
      </c>
      <c r="W99" s="1">
        <v>10</v>
      </c>
    </row>
    <row r="100" spans="1:23" x14ac:dyDescent="0.25">
      <c r="A100" s="2">
        <v>53364.47</v>
      </c>
      <c r="B100" s="1">
        <v>10960</v>
      </c>
      <c r="C100" s="1">
        <v>99</v>
      </c>
      <c r="F100" s="2">
        <v>0</v>
      </c>
      <c r="G100" s="2">
        <v>437.64</v>
      </c>
      <c r="H100" s="2">
        <v>3166.41</v>
      </c>
      <c r="I100" s="2">
        <v>8055.61</v>
      </c>
      <c r="J100" s="2">
        <v>299.36</v>
      </c>
      <c r="K100" s="2">
        <v>755.48</v>
      </c>
      <c r="L100" s="2">
        <v>6687.76</v>
      </c>
      <c r="M100" s="2">
        <v>4371.58</v>
      </c>
      <c r="N100" s="2">
        <v>1081.45</v>
      </c>
      <c r="O100" s="2">
        <v>437.64</v>
      </c>
      <c r="P100" s="2">
        <v>1318.09</v>
      </c>
      <c r="Q100" s="2">
        <v>15403.97</v>
      </c>
      <c r="R100" s="2">
        <v>0</v>
      </c>
      <c r="S100" s="2">
        <v>0</v>
      </c>
      <c r="T100" s="2">
        <v>7.46</v>
      </c>
      <c r="U100" s="2">
        <v>0</v>
      </c>
      <c r="V100" s="2">
        <v>666.15</v>
      </c>
      <c r="W100" s="1">
        <v>10</v>
      </c>
    </row>
    <row r="101" spans="1:23" x14ac:dyDescent="0.25">
      <c r="A101" s="2">
        <v>84393.98</v>
      </c>
      <c r="B101" s="1">
        <v>10991</v>
      </c>
      <c r="C101" s="1">
        <v>100</v>
      </c>
      <c r="F101" s="2">
        <v>0</v>
      </c>
      <c r="G101" s="2">
        <v>0</v>
      </c>
      <c r="H101" s="2">
        <v>385.26</v>
      </c>
      <c r="I101" s="2">
        <v>6383.38</v>
      </c>
      <c r="J101" s="2">
        <v>0</v>
      </c>
      <c r="K101" s="2">
        <v>2744.56</v>
      </c>
      <c r="L101" s="2">
        <v>917.67</v>
      </c>
      <c r="M101" s="2">
        <v>7688.67</v>
      </c>
      <c r="N101" s="2">
        <v>0</v>
      </c>
      <c r="O101" s="2">
        <v>0</v>
      </c>
      <c r="P101" s="2">
        <v>1597.23</v>
      </c>
      <c r="Q101" s="2">
        <v>25938.94</v>
      </c>
      <c r="R101" s="2">
        <v>0</v>
      </c>
      <c r="S101" s="2">
        <v>0</v>
      </c>
      <c r="T101" s="2">
        <v>0</v>
      </c>
      <c r="U101" s="2">
        <v>0</v>
      </c>
      <c r="V101" s="2">
        <v>289.8</v>
      </c>
      <c r="W101" s="1">
        <v>10</v>
      </c>
    </row>
    <row r="102" spans="1:23" x14ac:dyDescent="0.25">
      <c r="A102" s="2">
        <v>82333.03</v>
      </c>
      <c r="B102" s="1">
        <v>11020</v>
      </c>
      <c r="C102" s="1">
        <v>101</v>
      </c>
      <c r="F102" s="2">
        <v>0</v>
      </c>
      <c r="G102" s="2">
        <v>0</v>
      </c>
      <c r="H102" s="2">
        <v>0</v>
      </c>
      <c r="I102" s="2">
        <v>3017.87</v>
      </c>
      <c r="J102" s="2">
        <v>0</v>
      </c>
      <c r="K102" s="2">
        <v>1034.2</v>
      </c>
      <c r="L102" s="2">
        <v>1155.78</v>
      </c>
      <c r="M102" s="2">
        <v>10611.91</v>
      </c>
      <c r="N102" s="2">
        <v>1072.6600000000001</v>
      </c>
      <c r="O102" s="2">
        <v>1034.2</v>
      </c>
      <c r="P102" s="2">
        <v>770.52</v>
      </c>
      <c r="Q102" s="2">
        <v>21485.63</v>
      </c>
      <c r="R102" s="2">
        <v>0</v>
      </c>
      <c r="S102" s="2">
        <v>0</v>
      </c>
      <c r="T102" s="2">
        <v>193.49</v>
      </c>
      <c r="U102" s="2">
        <v>193.49</v>
      </c>
      <c r="V102" s="2">
        <v>496.25</v>
      </c>
      <c r="W102" s="1">
        <v>10</v>
      </c>
    </row>
    <row r="103" spans="1:23" x14ac:dyDescent="0.25">
      <c r="A103" s="2">
        <v>44929.65</v>
      </c>
      <c r="B103" s="1">
        <v>11050</v>
      </c>
      <c r="C103" s="1">
        <v>102</v>
      </c>
      <c r="F103" s="2">
        <v>0</v>
      </c>
      <c r="G103" s="2">
        <v>733.03</v>
      </c>
      <c r="H103" s="2">
        <v>354.94</v>
      </c>
      <c r="I103" s="2">
        <v>245.38</v>
      </c>
      <c r="J103" s="2">
        <v>0</v>
      </c>
      <c r="K103" s="2">
        <v>2067.73</v>
      </c>
      <c r="L103" s="2">
        <v>370.1</v>
      </c>
      <c r="M103" s="2">
        <v>1192.02</v>
      </c>
      <c r="N103" s="2">
        <v>0</v>
      </c>
      <c r="O103" s="2">
        <v>295.39</v>
      </c>
      <c r="P103" s="2">
        <v>755.36</v>
      </c>
      <c r="Q103" s="2">
        <v>1040.06</v>
      </c>
      <c r="R103" s="2">
        <v>0</v>
      </c>
      <c r="S103" s="2">
        <v>0</v>
      </c>
      <c r="T103" s="2">
        <v>606.95000000000005</v>
      </c>
      <c r="U103" s="2">
        <v>0</v>
      </c>
      <c r="V103" s="2">
        <v>1738.8</v>
      </c>
      <c r="W103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0"/>
  <sheetViews>
    <sheetView zoomScale="80" zoomScaleNormal="80" workbookViewId="0">
      <selection activeCell="C51" sqref="C51"/>
    </sheetView>
  </sheetViews>
  <sheetFormatPr defaultRowHeight="15" x14ac:dyDescent="0.25"/>
  <cols>
    <col min="1" max="1" width="13.140625" customWidth="1"/>
    <col min="2" max="5" width="13.7109375" customWidth="1"/>
    <col min="6" max="9" width="12.5703125" customWidth="1"/>
    <col min="10" max="13" width="13.140625" customWidth="1"/>
    <col min="14" max="22" width="16.28515625" bestFit="1" customWidth="1"/>
    <col min="23" max="24" width="16.28515625" customWidth="1"/>
    <col min="25" max="33" width="16.28515625" bestFit="1" customWidth="1"/>
    <col min="34" max="36" width="16.28515625" customWidth="1"/>
    <col min="37" max="44" width="16.28515625" bestFit="1" customWidth="1"/>
    <col min="45" max="48" width="18.7109375" bestFit="1" customWidth="1"/>
  </cols>
  <sheetData>
    <row r="3" spans="1:27" x14ac:dyDescent="0.25">
      <c r="A3" s="4" t="s">
        <v>48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27" x14ac:dyDescent="0.25">
      <c r="A4" s="5">
        <v>0</v>
      </c>
      <c r="B4" s="6">
        <v>5148.38</v>
      </c>
      <c r="C4" s="6">
        <v>9857.75</v>
      </c>
      <c r="D4" s="6">
        <v>27574.579999999998</v>
      </c>
      <c r="E4" s="6">
        <v>74483.13</v>
      </c>
      <c r="F4" s="6">
        <v>8572.6200000000008</v>
      </c>
      <c r="G4" s="6">
        <v>11222.61</v>
      </c>
      <c r="H4" s="6">
        <v>11051.720000000001</v>
      </c>
      <c r="I4" s="6">
        <v>52494.44</v>
      </c>
      <c r="J4" s="6">
        <v>14421.96</v>
      </c>
      <c r="K4" s="6">
        <v>24600.299999999996</v>
      </c>
      <c r="L4" s="6">
        <v>38466.76</v>
      </c>
      <c r="M4" s="6">
        <v>131180.82999999999</v>
      </c>
    </row>
    <row r="5" spans="1:27" x14ac:dyDescent="0.25">
      <c r="A5" s="5">
        <v>1</v>
      </c>
      <c r="B5" s="6">
        <v>2912.54</v>
      </c>
      <c r="C5" s="6">
        <v>9712.18</v>
      </c>
      <c r="D5" s="6">
        <v>15030.45</v>
      </c>
      <c r="E5" s="6">
        <v>47125.97</v>
      </c>
      <c r="F5" s="6">
        <v>10995.060000000001</v>
      </c>
      <c r="G5" s="6">
        <v>8912.94</v>
      </c>
      <c r="H5" s="6">
        <v>14445.619999999999</v>
      </c>
      <c r="I5" s="6">
        <v>28241.229999999996</v>
      </c>
      <c r="J5" s="6">
        <v>15056.340000000002</v>
      </c>
      <c r="K5" s="6">
        <v>28086.48</v>
      </c>
      <c r="L5" s="6">
        <v>39960.43</v>
      </c>
      <c r="M5" s="6">
        <v>76043.64</v>
      </c>
    </row>
    <row r="6" spans="1:27" x14ac:dyDescent="0.25">
      <c r="A6" s="5">
        <v>2</v>
      </c>
      <c r="B6" s="6">
        <v>3333.38</v>
      </c>
      <c r="C6" s="6">
        <v>11559.32</v>
      </c>
      <c r="D6" s="6">
        <v>20151.93</v>
      </c>
      <c r="E6" s="6">
        <v>74904.720000000016</v>
      </c>
      <c r="F6" s="6">
        <v>12375.39</v>
      </c>
      <c r="G6" s="6">
        <v>24517.75</v>
      </c>
      <c r="H6" s="6">
        <v>26401.389999999996</v>
      </c>
      <c r="I6" s="6">
        <v>49930.84</v>
      </c>
      <c r="J6" s="6">
        <v>26675.809999999998</v>
      </c>
      <c r="K6" s="6">
        <v>50956.46</v>
      </c>
      <c r="L6" s="6">
        <v>53923.859999999993</v>
      </c>
      <c r="M6" s="6">
        <v>139845.01999999999</v>
      </c>
    </row>
    <row r="7" spans="1:27" x14ac:dyDescent="0.25">
      <c r="A7" s="5">
        <v>3</v>
      </c>
      <c r="B7" s="6">
        <v>5873.98</v>
      </c>
      <c r="C7" s="6">
        <v>18216.309999999998</v>
      </c>
      <c r="D7" s="6">
        <v>24554.39</v>
      </c>
      <c r="E7" s="6">
        <v>60327.409999999996</v>
      </c>
      <c r="F7" s="6">
        <v>20499.16</v>
      </c>
      <c r="G7" s="6">
        <v>24296.870000000003</v>
      </c>
      <c r="H7" s="6">
        <v>27143.03</v>
      </c>
      <c r="I7" s="6">
        <v>41755.469999999994</v>
      </c>
      <c r="J7" s="6">
        <v>28138.399999999998</v>
      </c>
      <c r="K7" s="6">
        <v>58206.180000000008</v>
      </c>
      <c r="L7" s="6">
        <v>55256.869999999995</v>
      </c>
      <c r="M7" s="6">
        <v>132856.4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5">
        <v>4</v>
      </c>
      <c r="B8" s="6">
        <v>1606.42</v>
      </c>
      <c r="C8" s="6">
        <v>2395.7299999999996</v>
      </c>
      <c r="D8" s="6">
        <v>5711.8600000000006</v>
      </c>
      <c r="E8" s="6">
        <v>12075.56</v>
      </c>
      <c r="F8" s="6">
        <v>4715.41</v>
      </c>
      <c r="G8" s="6">
        <v>5452.25</v>
      </c>
      <c r="H8" s="6">
        <v>11009.029999999999</v>
      </c>
      <c r="I8" s="6">
        <v>11544.33</v>
      </c>
      <c r="J8" s="6">
        <v>9102.66</v>
      </c>
      <c r="K8" s="6">
        <v>11461.12</v>
      </c>
      <c r="L8" s="6">
        <v>12538.84</v>
      </c>
      <c r="M8" s="6">
        <v>25216.640000000003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5">
        <v>5</v>
      </c>
      <c r="B9" s="6">
        <v>1727.62</v>
      </c>
      <c r="C9" s="6">
        <v>1067.1199999999999</v>
      </c>
      <c r="D9" s="6">
        <v>6624.71</v>
      </c>
      <c r="E9" s="6">
        <v>17518.580000000002</v>
      </c>
      <c r="F9" s="6">
        <v>886.92</v>
      </c>
      <c r="G9" s="6">
        <v>4216.5200000000004</v>
      </c>
      <c r="H9" s="6">
        <v>7730.37</v>
      </c>
      <c r="I9" s="6">
        <v>21516.75</v>
      </c>
      <c r="J9" s="6">
        <v>3525.9700000000003</v>
      </c>
      <c r="K9" s="6">
        <v>10237.280000000001</v>
      </c>
      <c r="L9" s="6">
        <v>15126.17</v>
      </c>
      <c r="M9" s="6">
        <v>57242.26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5">
        <v>6</v>
      </c>
      <c r="B10" s="6">
        <v>1720.46</v>
      </c>
      <c r="C10" s="6">
        <v>3925.7200000000003</v>
      </c>
      <c r="D10" s="6">
        <v>7164.2800000000007</v>
      </c>
      <c r="E10" s="6">
        <v>24233.73</v>
      </c>
      <c r="F10" s="6">
        <v>9696.0999999999985</v>
      </c>
      <c r="G10" s="6">
        <v>8819.7900000000009</v>
      </c>
      <c r="H10" s="6">
        <v>12058.650000000001</v>
      </c>
      <c r="I10" s="6">
        <v>14000.29</v>
      </c>
      <c r="J10" s="6">
        <v>8037.46</v>
      </c>
      <c r="K10" s="6">
        <v>12586.380000000001</v>
      </c>
      <c r="L10" s="6">
        <v>20755.41</v>
      </c>
      <c r="M10" s="6">
        <v>41967.03</v>
      </c>
    </row>
    <row r="11" spans="1:27" x14ac:dyDescent="0.25">
      <c r="A11" s="5">
        <v>7</v>
      </c>
      <c r="B11" s="6">
        <v>0</v>
      </c>
      <c r="C11" s="6">
        <v>0</v>
      </c>
      <c r="D11" s="6">
        <v>0</v>
      </c>
      <c r="E11" s="6">
        <v>1874.98</v>
      </c>
      <c r="F11" s="6">
        <v>366.8</v>
      </c>
      <c r="G11" s="6">
        <v>0</v>
      </c>
      <c r="H11" s="6">
        <v>3600.49</v>
      </c>
      <c r="I11" s="6">
        <v>6194.23</v>
      </c>
      <c r="J11" s="6">
        <v>1465.42</v>
      </c>
      <c r="K11" s="6">
        <v>1366.44</v>
      </c>
      <c r="L11" s="6">
        <v>2518.15</v>
      </c>
      <c r="M11" s="6">
        <v>13885.69</v>
      </c>
    </row>
    <row r="12" spans="1:27" x14ac:dyDescent="0.25">
      <c r="A12" s="5">
        <v>8</v>
      </c>
      <c r="B12" s="6">
        <v>693.30000000000007</v>
      </c>
      <c r="C12" s="6">
        <v>2462.42</v>
      </c>
      <c r="D12" s="6">
        <v>9597.31</v>
      </c>
      <c r="E12" s="6">
        <v>16898.21</v>
      </c>
      <c r="F12" s="6">
        <v>6107.98</v>
      </c>
      <c r="G12" s="6">
        <v>6255.63</v>
      </c>
      <c r="H12" s="6">
        <v>6493.2300000000005</v>
      </c>
      <c r="I12" s="6">
        <v>7571.7599999999993</v>
      </c>
      <c r="J12" s="6">
        <v>10065.1</v>
      </c>
      <c r="K12" s="6">
        <v>12816.410000000002</v>
      </c>
      <c r="L12" s="6">
        <v>12968.98</v>
      </c>
      <c r="M12" s="6">
        <v>42698.450000000004</v>
      </c>
    </row>
    <row r="13" spans="1:27" x14ac:dyDescent="0.25">
      <c r="A13" s="5">
        <v>9</v>
      </c>
      <c r="B13" s="6">
        <v>3823.04</v>
      </c>
      <c r="C13" s="6">
        <v>4050.84</v>
      </c>
      <c r="D13" s="6">
        <v>22348.959999999995</v>
      </c>
      <c r="E13" s="6">
        <v>83849.19</v>
      </c>
      <c r="F13" s="6">
        <v>4093.79</v>
      </c>
      <c r="G13" s="6">
        <v>14273.290000000003</v>
      </c>
      <c r="H13" s="6">
        <v>16075.620000000003</v>
      </c>
      <c r="I13" s="6">
        <v>43838.93</v>
      </c>
      <c r="J13" s="6">
        <v>8012.4000000000015</v>
      </c>
      <c r="K13" s="6">
        <v>10728.260000000002</v>
      </c>
      <c r="L13" s="6">
        <v>54290.38</v>
      </c>
      <c r="M13" s="6">
        <v>155444.76</v>
      </c>
    </row>
    <row r="14" spans="1:27" x14ac:dyDescent="0.25">
      <c r="A14" s="5">
        <v>10</v>
      </c>
      <c r="B14" s="6">
        <v>10881.990000000002</v>
      </c>
      <c r="C14" s="6">
        <v>28691.599999999999</v>
      </c>
      <c r="D14" s="6">
        <v>84358.47</v>
      </c>
      <c r="E14" s="6">
        <v>299654.90000000008</v>
      </c>
      <c r="F14" s="6">
        <v>39562.560000000005</v>
      </c>
      <c r="G14" s="6">
        <v>78862.469999999987</v>
      </c>
      <c r="H14" s="6">
        <v>109652.57000000002</v>
      </c>
      <c r="I14" s="6">
        <v>297324.79999999993</v>
      </c>
      <c r="J14" s="6">
        <v>89294.98000000001</v>
      </c>
      <c r="K14" s="6">
        <v>159897.30000000005</v>
      </c>
      <c r="L14" s="6">
        <v>201718.47999999995</v>
      </c>
      <c r="M14" s="6">
        <v>800725.44000000018</v>
      </c>
    </row>
    <row r="15" spans="1:27" x14ac:dyDescent="0.25">
      <c r="A15" s="5" t="s">
        <v>49</v>
      </c>
      <c r="B15" s="6">
        <v>37721.11</v>
      </c>
      <c r="C15" s="6">
        <v>91938.989999999991</v>
      </c>
      <c r="D15" s="6">
        <v>223116.94</v>
      </c>
      <c r="E15" s="6">
        <v>712946.38000000012</v>
      </c>
      <c r="F15" s="6">
        <v>117871.79000000001</v>
      </c>
      <c r="G15" s="6">
        <v>186830.12</v>
      </c>
      <c r="H15" s="6">
        <v>245661.72000000003</v>
      </c>
      <c r="I15" s="6">
        <v>574413.06999999995</v>
      </c>
      <c r="J15" s="6">
        <v>213796.50000000003</v>
      </c>
      <c r="K15" s="6">
        <v>380942.61000000004</v>
      </c>
      <c r="L15" s="6">
        <v>507524.32999999996</v>
      </c>
      <c r="M15" s="6">
        <v>1617106.1600000001</v>
      </c>
    </row>
    <row r="18" spans="1:13" x14ac:dyDescent="0.25">
      <c r="A18" s="9" t="s">
        <v>46</v>
      </c>
    </row>
    <row r="19" spans="1:13" x14ac:dyDescent="0.25">
      <c r="B19" s="8">
        <v>0</v>
      </c>
      <c r="C19" s="8">
        <v>1</v>
      </c>
      <c r="D19" s="8">
        <v>2</v>
      </c>
      <c r="E19" s="8">
        <v>3</v>
      </c>
      <c r="F19" s="8">
        <v>4</v>
      </c>
      <c r="G19" s="8">
        <v>5</v>
      </c>
      <c r="H19" s="8">
        <v>6</v>
      </c>
      <c r="I19" s="8">
        <v>7</v>
      </c>
      <c r="J19" s="8">
        <v>8</v>
      </c>
      <c r="K19" s="8">
        <v>9</v>
      </c>
      <c r="L19" s="8">
        <v>10</v>
      </c>
      <c r="M19" s="8"/>
    </row>
    <row r="20" spans="1:13" x14ac:dyDescent="0.25">
      <c r="A20" t="s">
        <v>62</v>
      </c>
      <c r="B20" s="10" t="s">
        <v>63</v>
      </c>
      <c r="C20" s="10" t="s">
        <v>64</v>
      </c>
      <c r="D20" s="10" t="s">
        <v>65</v>
      </c>
      <c r="E20" s="10" t="s">
        <v>66</v>
      </c>
      <c r="F20" s="10" t="s">
        <v>67</v>
      </c>
      <c r="G20" s="10" t="s">
        <v>68</v>
      </c>
      <c r="H20" s="10" t="s">
        <v>69</v>
      </c>
      <c r="I20" s="10" t="s">
        <v>70</v>
      </c>
      <c r="J20" s="10" t="s">
        <v>71</v>
      </c>
      <c r="K20" s="10" t="s">
        <v>72</v>
      </c>
      <c r="L20" s="10" t="s">
        <v>73</v>
      </c>
      <c r="M20" s="10" t="s">
        <v>74</v>
      </c>
    </row>
    <row r="21" spans="1:13" x14ac:dyDescent="0.25">
      <c r="A21">
        <v>1</v>
      </c>
      <c r="B21" s="7">
        <f>B$4/SUM(B$4:E$4)</f>
        <v>4.3979250979636411E-2</v>
      </c>
      <c r="C21" s="7">
        <f>B$5/SUM(B$5:E$5)</f>
        <v>3.8947520725145401E-2</v>
      </c>
      <c r="D21" s="7">
        <f>B$6/SUM(B$6:E$6)</f>
        <v>3.03174143366923E-2</v>
      </c>
      <c r="E21" s="7">
        <f>B$7/SUM(B$7:E$7)</f>
        <v>5.3903527040731251E-2</v>
      </c>
      <c r="F21" s="7">
        <f>B$8/SUM(B$8:E$8)</f>
        <v>7.3724263489366712E-2</v>
      </c>
      <c r="G21" s="7">
        <f>B$9/SUM(B$9:E$9)</f>
        <v>6.4133123320450666E-2</v>
      </c>
      <c r="H21" s="7">
        <f>B$10/SUM(B$10:E$10)</f>
        <v>4.6443450376428795E-2</v>
      </c>
      <c r="I21" s="7">
        <f>B$11/SUM(B$11:E$11)</f>
        <v>0</v>
      </c>
      <c r="J21" s="7">
        <f>B$12/SUM(B$12:E$12)</f>
        <v>2.3381821468511945E-2</v>
      </c>
      <c r="K21" s="7">
        <f>B$13/SUM(B$13:E$13)</f>
        <v>3.3514262874080526E-2</v>
      </c>
      <c r="L21" s="7">
        <f>B$14/SUM(B$14:E$14)</f>
        <v>2.5690096786737723E-2</v>
      </c>
      <c r="M21" s="7">
        <f>B$15/SUM(B$15:E$15)</f>
        <v>3.5394840060848053E-2</v>
      </c>
    </row>
    <row r="22" spans="1:13" x14ac:dyDescent="0.25">
      <c r="A22">
        <v>2</v>
      </c>
      <c r="B22" s="7">
        <f>C$4/SUM(B$4:E$4)</f>
        <v>8.4208325986914495E-2</v>
      </c>
      <c r="C22" s="7">
        <f>C$5/SUM(B$5:E$5)</f>
        <v>0.12987472509779874</v>
      </c>
      <c r="D22" s="7">
        <f>C$6/SUM(B$6:E$6)</f>
        <v>0.10513313630321595</v>
      </c>
      <c r="E22" s="7">
        <f>C$7/SUM(B$7:E$7)</f>
        <v>0.16716491351134036</v>
      </c>
      <c r="F22" s="7">
        <f>C$8/SUM(B$8:E$8)</f>
        <v>0.10994847534852682</v>
      </c>
      <c r="G22" s="7">
        <f>C$9/SUM(B$9:E$9)</f>
        <v>3.9613884163021564E-2</v>
      </c>
      <c r="H22" s="7">
        <f>C$10/SUM(B$10:E$10)</f>
        <v>0.10597397324654689</v>
      </c>
      <c r="I22" s="7">
        <f>C$11/SUM(B$11:E$11)</f>
        <v>0</v>
      </c>
      <c r="J22" s="7">
        <f>C$12/SUM(B$12:E$12)</f>
        <v>8.3046105323082611E-2</v>
      </c>
      <c r="K22" s="7">
        <f>C$13/SUM(B$13:E$13)</f>
        <v>3.5511246709644777E-2</v>
      </c>
      <c r="L22" s="7">
        <f>C$14/SUM(B$14:E$14)</f>
        <v>6.7734851894402023E-2</v>
      </c>
      <c r="M22" s="7">
        <f>C$15/SUM(B$15:E$15)</f>
        <v>8.6269090342407956E-2</v>
      </c>
    </row>
    <row r="23" spans="1:13" x14ac:dyDescent="0.25">
      <c r="A23">
        <v>3</v>
      </c>
      <c r="B23" s="7">
        <f>D$4/SUM(B$4:E$4)</f>
        <v>0.23555164429938399</v>
      </c>
      <c r="C23" s="7">
        <f>D$5/SUM(B$5:E$5)</f>
        <v>0.20099252298106182</v>
      </c>
      <c r="D23" s="7">
        <f>D$6/SUM(B$6:E$6)</f>
        <v>0.18328375747560124</v>
      </c>
      <c r="E23" s="7">
        <f>D$7/SUM(B$7:E$7)</f>
        <v>0.22532732922714432</v>
      </c>
      <c r="F23" s="7">
        <f>D$8/SUM(B$8:E$8)</f>
        <v>0.26213734369241803</v>
      </c>
      <c r="G23" s="7">
        <f>D$9/SUM(B$9:E$9)</f>
        <v>0.24592407091387156</v>
      </c>
      <c r="H23" s="7">
        <f>D$10/SUM(B$10:E$10)</f>
        <v>0.19339820900389509</v>
      </c>
      <c r="I23" s="7">
        <f>D$11/SUM(B$11:E$11)</f>
        <v>0</v>
      </c>
      <c r="J23" s="7">
        <f>D$12/SUM(B$12:E$12)</f>
        <v>0.32367314149425119</v>
      </c>
      <c r="K23" s="7">
        <f>D$13/SUM(B$13:E$13)</f>
        <v>0.19591971844456521</v>
      </c>
      <c r="L23" s="7">
        <f>D$14/SUM(B$14:E$14)</f>
        <v>0.19915266041239793</v>
      </c>
      <c r="M23" s="7">
        <f>D$15/SUM(B$15:E$15)</f>
        <v>0.20935726457057682</v>
      </c>
    </row>
    <row r="24" spans="1:13" x14ac:dyDescent="0.25">
      <c r="A24">
        <v>4</v>
      </c>
      <c r="B24" s="7">
        <f>E$4/SUM(B$4:E$4)</f>
        <v>0.63626077873406517</v>
      </c>
      <c r="C24" s="7">
        <f>E$5/SUM(B$5:E$5)</f>
        <v>0.63018523119599412</v>
      </c>
      <c r="D24" s="7">
        <f>E$6/SUM(B$6:E$6)</f>
        <v>0.68126569188449049</v>
      </c>
      <c r="E24" s="7">
        <f>E$7/SUM(B$7:E$7)</f>
        <v>0.55360423022078409</v>
      </c>
      <c r="F24" s="7">
        <f>E$8/SUM(B$8:E$8)</f>
        <v>0.55418991746968849</v>
      </c>
      <c r="G24" s="7">
        <f>E$9/SUM(B$9:E$9)</f>
        <v>0.65032892160265621</v>
      </c>
      <c r="H24" s="7">
        <f>E$10/SUM(B$10:E$10)</f>
        <v>0.65418436737312913</v>
      </c>
      <c r="I24" s="7">
        <f>E$11/SUM(B$11:E$11)</f>
        <v>1</v>
      </c>
      <c r="J24" s="7">
        <f>E$12/SUM(B$12:E$12)</f>
        <v>0.56989893171415429</v>
      </c>
      <c r="K24" s="7">
        <f>E$13/SUM(B$13:E$13)</f>
        <v>0.73505477197170943</v>
      </c>
      <c r="L24" s="7">
        <f>E$14/SUM(B$14:E$14)</f>
        <v>0.70742239090646231</v>
      </c>
      <c r="M24" s="7">
        <f>E$15/SUM(B$15:E$15)</f>
        <v>0.66897880502616713</v>
      </c>
    </row>
    <row r="26" spans="1:13" x14ac:dyDescent="0.25">
      <c r="A26" s="9" t="s">
        <v>47</v>
      </c>
    </row>
    <row r="27" spans="1:13" x14ac:dyDescent="0.25">
      <c r="B27" s="8">
        <v>0</v>
      </c>
      <c r="C27" s="8">
        <v>1</v>
      </c>
      <c r="D27" s="8">
        <v>2</v>
      </c>
      <c r="E27" s="8">
        <v>3</v>
      </c>
      <c r="F27" s="8">
        <v>4</v>
      </c>
      <c r="G27" s="8">
        <v>5</v>
      </c>
      <c r="H27" s="8">
        <v>6</v>
      </c>
      <c r="I27" s="8">
        <v>7</v>
      </c>
      <c r="J27" s="8">
        <v>8</v>
      </c>
      <c r="K27" s="8">
        <v>9</v>
      </c>
      <c r="L27" s="8">
        <v>10</v>
      </c>
      <c r="M27" s="8"/>
    </row>
    <row r="28" spans="1:13" x14ac:dyDescent="0.25">
      <c r="A28" t="s">
        <v>62</v>
      </c>
      <c r="B28" s="10" t="s">
        <v>63</v>
      </c>
      <c r="C28" s="10" t="s">
        <v>64</v>
      </c>
      <c r="D28" s="10" t="s">
        <v>65</v>
      </c>
      <c r="E28" s="10" t="s">
        <v>66</v>
      </c>
      <c r="F28" s="10" t="s">
        <v>67</v>
      </c>
      <c r="G28" s="10" t="s">
        <v>68</v>
      </c>
      <c r="H28" s="10" t="s">
        <v>69</v>
      </c>
      <c r="I28" s="10" t="s">
        <v>70</v>
      </c>
      <c r="J28" s="10" t="s">
        <v>71</v>
      </c>
      <c r="K28" s="10" t="s">
        <v>72</v>
      </c>
      <c r="L28" s="10" t="s">
        <v>73</v>
      </c>
      <c r="M28" s="10" t="s">
        <v>74</v>
      </c>
    </row>
    <row r="29" spans="1:13" x14ac:dyDescent="0.25">
      <c r="A29">
        <v>1</v>
      </c>
      <c r="B29" s="7">
        <f>F$4/SUM(F$4:I$4)</f>
        <v>0.10286149535062949</v>
      </c>
      <c r="C29" s="7">
        <f>F$5/SUM(F$5:I$5)</f>
        <v>0.1756543869024369</v>
      </c>
      <c r="D29" s="7">
        <f>F$6/SUM(F$6:I$6)</f>
        <v>0.1092987375532533</v>
      </c>
      <c r="E29" s="7">
        <f>F$7/SUM(F$7:I$7)</f>
        <v>0.18030031875763944</v>
      </c>
      <c r="F29" s="7">
        <f>F$8/SUM(F$8:I$8)</f>
        <v>0.14410950514378831</v>
      </c>
      <c r="G29" s="7">
        <f>F$9/SUM(F$9:I$9)</f>
        <v>2.581966640427405E-2</v>
      </c>
      <c r="H29" s="7">
        <f>F$10/SUM(F$10:I$10)</f>
        <v>0.21752410497134814</v>
      </c>
      <c r="I29" s="7">
        <f>F$11/SUM(F$11:I$11)</f>
        <v>3.6096961871845946E-2</v>
      </c>
      <c r="J29" s="7">
        <f>F$12/SUM(F$12:I$12)</f>
        <v>0.23111250690539795</v>
      </c>
      <c r="K29" s="7">
        <f>F$13/SUM(F$13:I$13)</f>
        <v>5.2295666301276557E-2</v>
      </c>
      <c r="L29" s="7">
        <f>F$14/SUM(F$14:I$14)</f>
        <v>7.5299541836885434E-2</v>
      </c>
      <c r="M29" s="7">
        <f>F$15/SUM(F$15:I$15)</f>
        <v>0.10479572523150595</v>
      </c>
    </row>
    <row r="30" spans="1:13" x14ac:dyDescent="0.25">
      <c r="A30">
        <v>2</v>
      </c>
      <c r="B30" s="7">
        <f>G$4/SUM(F$4:I$4)</f>
        <v>0.13465830123543654</v>
      </c>
      <c r="C30" s="7">
        <f>G$5/SUM(F$5:I$5)</f>
        <v>0.14239094749807696</v>
      </c>
      <c r="D30" s="7">
        <f>G$6/SUM(F$6:I$6)</f>
        <v>0.21653936745801758</v>
      </c>
      <c r="E30" s="7">
        <f>G$7/SUM(F$7:I$7)</f>
        <v>0.21370306909224218</v>
      </c>
      <c r="F30" s="7">
        <f>G$8/SUM(F$8:I$8)</f>
        <v>0.16662836305225207</v>
      </c>
      <c r="G30" s="7">
        <f>G$9/SUM(F$9:I$9)</f>
        <v>0.12274967278553831</v>
      </c>
      <c r="H30" s="7">
        <f>G$10/SUM(F$10:I$10)</f>
        <v>0.19786480397120979</v>
      </c>
      <c r="I30" s="7">
        <f>G$11/SUM(F$11:I$11)</f>
        <v>0</v>
      </c>
      <c r="J30" s="7">
        <f>G$12/SUM(F$12:I$12)</f>
        <v>0.23669925762242422</v>
      </c>
      <c r="K30" s="7">
        <f>G$13/SUM(F$13:I$13)</f>
        <v>0.18233256001439932</v>
      </c>
      <c r="L30" s="7">
        <f>G$14/SUM(F$14:I$14)</f>
        <v>0.15009918112288789</v>
      </c>
      <c r="M30" s="7">
        <f>G$15/SUM(F$15:I$15)</f>
        <v>0.16610418761341691</v>
      </c>
    </row>
    <row r="31" spans="1:13" x14ac:dyDescent="0.25">
      <c r="A31">
        <v>3</v>
      </c>
      <c r="B31" s="7">
        <f>H$4/SUM(F$4:I$4)</f>
        <v>0.13260781947601305</v>
      </c>
      <c r="C31" s="7">
        <f>H$5/SUM(F$5:I$5)</f>
        <v>0.23077968874436158</v>
      </c>
      <c r="D31" s="7">
        <f>H$6/SUM(F$6:I$6)</f>
        <v>0.23317556833773206</v>
      </c>
      <c r="E31" s="7">
        <f>H$7/SUM(F$7:I$7)</f>
        <v>0.23873646339889878</v>
      </c>
      <c r="F31" s="7">
        <f>H$8/SUM(F$8:I$8)</f>
        <v>0.33645130866947304</v>
      </c>
      <c r="G31" s="7">
        <f>H$9/SUM(F$9:I$9)</f>
        <v>0.22504349274072971</v>
      </c>
      <c r="H31" s="7">
        <f>H$10/SUM(F$10:I$10)</f>
        <v>0.27052598966726293</v>
      </c>
      <c r="I31" s="7">
        <f>H$11/SUM(F$11:I$11)</f>
        <v>0.35432592761712811</v>
      </c>
      <c r="J31" s="7">
        <f>H$12/SUM(F$12:I$12)</f>
        <v>0.24568951817349391</v>
      </c>
      <c r="K31" s="7">
        <f>H$13/SUM(F$13:I$13)</f>
        <v>0.20535622469792725</v>
      </c>
      <c r="L31" s="7">
        <f>H$14/SUM(F$14:I$14)</f>
        <v>0.2087020729254378</v>
      </c>
      <c r="M31" s="7">
        <f>H$15/SUM(F$15:I$15)</f>
        <v>0.21840932515760683</v>
      </c>
    </row>
    <row r="32" spans="1:13" x14ac:dyDescent="0.25">
      <c r="A32">
        <v>4</v>
      </c>
      <c r="B32" s="7">
        <f>I$4/SUM(F$4:I$4)</f>
        <v>0.62987238393792078</v>
      </c>
      <c r="C32" s="7">
        <f>I$5/SUM(F$5:I$5)</f>
        <v>0.45117497685512464</v>
      </c>
      <c r="D32" s="7">
        <f>I$6/SUM(F$6:I$6)</f>
        <v>0.44098632665099702</v>
      </c>
      <c r="E32" s="7">
        <f>I$7/SUM(F$7:I$7)</f>
        <v>0.36726014875121954</v>
      </c>
      <c r="F32" s="7">
        <f>I$8/SUM(F$8:I$8)</f>
        <v>0.3528108231344867</v>
      </c>
      <c r="G32" s="7">
        <f>I$9/SUM(F$9:I$9)</f>
        <v>0.62638716806945804</v>
      </c>
      <c r="H32" s="7">
        <f>I$10/SUM(F$10:I$10)</f>
        <v>0.3140851013901792</v>
      </c>
      <c r="I32" s="7">
        <f>I$11/SUM(F$11:I$11)</f>
        <v>0.60957711051102581</v>
      </c>
      <c r="J32" s="7">
        <f>I$12/SUM(F$12:I$12)</f>
        <v>0.28649871729868398</v>
      </c>
      <c r="K32" s="7">
        <f>I$13/SUM(F$13:I$13)</f>
        <v>0.56001554898639694</v>
      </c>
      <c r="L32" s="7">
        <f>I$14/SUM(F$14:I$14)</f>
        <v>0.56589920411478889</v>
      </c>
      <c r="M32" s="7">
        <f>I$15/SUM(F$15:I$15)</f>
        <v>0.5106907619974701</v>
      </c>
    </row>
    <row r="34" spans="1:13" x14ac:dyDescent="0.25">
      <c r="A34" s="9" t="s">
        <v>45</v>
      </c>
    </row>
    <row r="35" spans="1:13" x14ac:dyDescent="0.25">
      <c r="B35" s="8">
        <v>0</v>
      </c>
      <c r="C35" s="8">
        <v>1</v>
      </c>
      <c r="D35" s="8">
        <v>2</v>
      </c>
      <c r="E35" s="8">
        <v>3</v>
      </c>
      <c r="F35" s="8">
        <v>4</v>
      </c>
      <c r="G35" s="8">
        <v>5</v>
      </c>
      <c r="H35" s="8">
        <v>6</v>
      </c>
      <c r="I35" s="8">
        <v>7</v>
      </c>
      <c r="J35" s="8">
        <v>8</v>
      </c>
      <c r="K35" s="8">
        <v>9</v>
      </c>
      <c r="L35" s="8">
        <v>10</v>
      </c>
      <c r="M35" s="8"/>
    </row>
    <row r="36" spans="1:13" x14ac:dyDescent="0.25">
      <c r="A36" t="s">
        <v>62</v>
      </c>
      <c r="B36" s="10" t="s">
        <v>63</v>
      </c>
      <c r="C36" s="10" t="s">
        <v>64</v>
      </c>
      <c r="D36" s="10" t="s">
        <v>65</v>
      </c>
      <c r="E36" s="10" t="s">
        <v>66</v>
      </c>
      <c r="F36" s="10" t="s">
        <v>67</v>
      </c>
      <c r="G36" s="10" t="s">
        <v>68</v>
      </c>
      <c r="H36" s="10" t="s">
        <v>69</v>
      </c>
      <c r="I36" s="10" t="s">
        <v>70</v>
      </c>
      <c r="J36" s="10" t="s">
        <v>71</v>
      </c>
      <c r="K36" s="10" t="s">
        <v>72</v>
      </c>
      <c r="L36" s="10" t="s">
        <v>73</v>
      </c>
      <c r="M36" s="10" t="s">
        <v>74</v>
      </c>
    </row>
    <row r="37" spans="1:13" x14ac:dyDescent="0.25">
      <c r="A37">
        <v>1</v>
      </c>
      <c r="B37" s="7">
        <f>J$4/SUM(J$4:M$4)</f>
        <v>6.9113769909740205E-2</v>
      </c>
      <c r="C37" s="7">
        <f>J$5/SUM(J$5:M$5)</f>
        <v>9.4606561271791109E-2</v>
      </c>
      <c r="D37" s="7">
        <f>J$6/SUM(J$6:M$6)</f>
        <v>9.8289229798768363E-2</v>
      </c>
      <c r="E37" s="7">
        <f>J$7/SUM(J$7:M$7)</f>
        <v>0.10252357511362856</v>
      </c>
      <c r="F37" s="7">
        <f>J$8/SUM(J$8:M$8)</f>
        <v>0.15608325620043878</v>
      </c>
      <c r="G37" s="7">
        <f>J$9/SUM(J$9:M$9)</f>
        <v>4.0936969997566526E-2</v>
      </c>
      <c r="H37" s="7">
        <f>J$10/SUM(J$10:M$10)</f>
        <v>9.6434537930187164E-2</v>
      </c>
      <c r="I37" s="7">
        <f>J$11/SUM(J$11:M$11)</f>
        <v>7.6182306856521984E-2</v>
      </c>
      <c r="J37" s="7">
        <f>J$12/SUM(J$12:M$12)</f>
        <v>0.12813794813781065</v>
      </c>
      <c r="K37" s="7">
        <f>J$13/SUM(J$13:M$13)</f>
        <v>3.5068921960225111E-2</v>
      </c>
      <c r="L37" s="7">
        <f>J$14/SUM(J$14:M$14)</f>
        <v>7.1342599391101019E-2</v>
      </c>
      <c r="M37" s="7">
        <f>J$15/SUM(J$15:M$15)</f>
        <v>7.8619875724138422E-2</v>
      </c>
    </row>
    <row r="38" spans="1:13" x14ac:dyDescent="0.25">
      <c r="A38">
        <v>2</v>
      </c>
      <c r="B38" s="7">
        <f>K$4/SUM(J$4:M$4)</f>
        <v>0.11789101300451406</v>
      </c>
      <c r="C38" s="7">
        <f>K$5/SUM(J$5:M$5)</f>
        <v>0.17648148826533774</v>
      </c>
      <c r="D38" s="7">
        <f>K$6/SUM(J$6:M$6)</f>
        <v>0.18775329433939394</v>
      </c>
      <c r="E38" s="7">
        <f>K$7/SUM(J$7:M$7)</f>
        <v>0.21207693640389594</v>
      </c>
      <c r="F38" s="7">
        <f>K$8/SUM(J$8:M$8)</f>
        <v>0.19652375561692659</v>
      </c>
      <c r="G38" s="7">
        <f>K$9/SUM(J$9:M$9)</f>
        <v>0.11885615141838637</v>
      </c>
      <c r="H38" s="7">
        <f>K$10/SUM(J$10:M$10)</f>
        <v>0.15101309860500073</v>
      </c>
      <c r="I38" s="7">
        <f>K$11/SUM(J$11:M$11)</f>
        <v>7.1036666198786624E-2</v>
      </c>
      <c r="J38" s="7">
        <f>K$12/SUM(J$12:M$12)</f>
        <v>0.16316464614290149</v>
      </c>
      <c r="K38" s="7">
        <f>K$13/SUM(J$13:M$13)</f>
        <v>4.695578262555597E-2</v>
      </c>
      <c r="L38" s="7">
        <f>K$14/SUM(J$14:M$14)</f>
        <v>0.1277506195490351</v>
      </c>
      <c r="M38" s="7">
        <f>K$15/SUM(J$15:M$15)</f>
        <v>0.14008489688198325</v>
      </c>
    </row>
    <row r="39" spans="1:13" x14ac:dyDescent="0.25">
      <c r="A39">
        <v>3</v>
      </c>
      <c r="B39" s="7">
        <f>L$4/SUM(J$4:M$4)</f>
        <v>0.1843426829510828</v>
      </c>
      <c r="C39" s="7">
        <f>L$5/SUM(J$5:M$5)</f>
        <v>0.25109149164020733</v>
      </c>
      <c r="D39" s="7">
        <f>L$6/SUM(J$6:M$6)</f>
        <v>0.19868692523963144</v>
      </c>
      <c r="E39" s="7">
        <f>L$7/SUM(J$7:M$7)</f>
        <v>0.20133098761795298</v>
      </c>
      <c r="F39" s="7">
        <f>L$8/SUM(J$8:M$8)</f>
        <v>0.21500341396650097</v>
      </c>
      <c r="G39" s="7">
        <f>L$9/SUM(J$9:M$9)</f>
        <v>0.17561679976519676</v>
      </c>
      <c r="H39" s="7">
        <f>L$10/SUM(J$10:M$10)</f>
        <v>0.24902623128470761</v>
      </c>
      <c r="I39" s="7">
        <f>L$11/SUM(J$11:M$11)</f>
        <v>0.1309102346158445</v>
      </c>
      <c r="J39" s="7">
        <f>L$12/SUM(J$12:M$12)</f>
        <v>0.16510700208048637</v>
      </c>
      <c r="K39" s="7">
        <f>L$13/SUM(J$13:M$13)</f>
        <v>0.23761982669499349</v>
      </c>
      <c r="L39" s="7">
        <f>L$14/SUM(J$14:M$14)</f>
        <v>0.16116382699701393</v>
      </c>
      <c r="M39" s="7">
        <f>L$15/SUM(J$15:M$15)</f>
        <v>0.18663308216727875</v>
      </c>
    </row>
    <row r="40" spans="1:13" x14ac:dyDescent="0.25">
      <c r="A40">
        <v>4</v>
      </c>
      <c r="B40" s="7">
        <f>M$4/SUM(J$4:M$4)</f>
        <v>0.62865253413466293</v>
      </c>
      <c r="C40" s="7">
        <f>M$5/SUM(J$5:M$5)</f>
        <v>0.47782045882266372</v>
      </c>
      <c r="D40" s="7">
        <f>M$6/SUM(J$6:M$6)</f>
        <v>0.51527055062220628</v>
      </c>
      <c r="E40" s="7">
        <f>M$7/SUM(J$7:M$7)</f>
        <v>0.48406850086452258</v>
      </c>
      <c r="F40" s="7">
        <f>M$8/SUM(J$8:M$8)</f>
        <v>0.43238957421613383</v>
      </c>
      <c r="G40" s="7">
        <f>M$9/SUM(J$9:M$9)</f>
        <v>0.66459007881885046</v>
      </c>
      <c r="H40" s="7">
        <f>M$10/SUM(J$10:M$10)</f>
        <v>0.50352613218010445</v>
      </c>
      <c r="I40" s="7">
        <f>M$11/SUM(J$11:M$11)</f>
        <v>0.72187079232884688</v>
      </c>
      <c r="J40" s="7">
        <f>M$12/SUM(J$12:M$12)</f>
        <v>0.54359040363880151</v>
      </c>
      <c r="K40" s="7">
        <f>M$13/SUM(J$13:M$13)</f>
        <v>0.68035546871922536</v>
      </c>
      <c r="L40" s="7">
        <f>M$14/SUM(J$14:M$14)</f>
        <v>0.63974295406284998</v>
      </c>
      <c r="M40" s="7">
        <f>M$15/SUM(J$15:M$15)</f>
        <v>0.59466214522659966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"/>
  <sheetViews>
    <sheetView workbookViewId="0">
      <selection activeCell="F4" sqref="F4"/>
    </sheetView>
  </sheetViews>
  <sheetFormatPr defaultRowHeight="15" x14ac:dyDescent="0.25"/>
  <cols>
    <col min="1" max="1" width="13.140625" customWidth="1"/>
    <col min="2" max="5" width="13.7109375" customWidth="1"/>
    <col min="6" max="9" width="12.5703125" customWidth="1"/>
    <col min="10" max="13" width="13.140625" customWidth="1"/>
    <col min="14" max="22" width="16.28515625" bestFit="1" customWidth="1"/>
    <col min="23" max="24" width="18.7109375" customWidth="1"/>
    <col min="25" max="33" width="16.28515625" bestFit="1" customWidth="1"/>
    <col min="34" max="36" width="18.7109375" bestFit="1" customWidth="1"/>
  </cols>
  <sheetData>
    <row r="3" spans="1:13" x14ac:dyDescent="0.25">
      <c r="A3" s="4" t="s">
        <v>48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5">
      <c r="A4" s="5">
        <v>0</v>
      </c>
      <c r="B4" s="6">
        <v>5201.28</v>
      </c>
      <c r="C4" s="6">
        <v>6113.03</v>
      </c>
      <c r="D4" s="6">
        <v>19710.47</v>
      </c>
      <c r="E4" s="6">
        <v>52903.670000000006</v>
      </c>
      <c r="F4" s="6">
        <v>9898.8399999999983</v>
      </c>
      <c r="G4" s="6">
        <v>13255.54</v>
      </c>
      <c r="H4" s="6">
        <v>16642.919999999998</v>
      </c>
      <c r="I4" s="6">
        <v>59474.67</v>
      </c>
      <c r="J4" s="6">
        <v>12190.460000000003</v>
      </c>
      <c r="K4" s="6">
        <v>24727.010000000002</v>
      </c>
      <c r="L4" s="6">
        <v>40488.399999999994</v>
      </c>
      <c r="M4" s="6">
        <v>121945.89000000001</v>
      </c>
    </row>
    <row r="5" spans="1:13" x14ac:dyDescent="0.25">
      <c r="A5" s="5">
        <v>1</v>
      </c>
      <c r="B5" s="6">
        <v>1298.58</v>
      </c>
      <c r="C5" s="6">
        <v>11695.11</v>
      </c>
      <c r="D5" s="6">
        <v>11479.08</v>
      </c>
      <c r="E5" s="6">
        <v>40366.61</v>
      </c>
      <c r="F5" s="6">
        <v>9087.2400000000016</v>
      </c>
      <c r="G5" s="6">
        <v>6289.15</v>
      </c>
      <c r="H5" s="6">
        <v>10322.14</v>
      </c>
      <c r="I5" s="6">
        <v>20907.830000000002</v>
      </c>
      <c r="J5" s="6">
        <v>15718.58</v>
      </c>
      <c r="K5" s="6">
        <v>27788.89</v>
      </c>
      <c r="L5" s="6">
        <v>38307.33</v>
      </c>
      <c r="M5" s="6">
        <v>72638.89</v>
      </c>
    </row>
    <row r="6" spans="1:13" x14ac:dyDescent="0.25">
      <c r="A6" s="5">
        <v>2</v>
      </c>
      <c r="B6" s="6">
        <v>3984.4900000000002</v>
      </c>
      <c r="C6" s="6">
        <v>8087.8000000000011</v>
      </c>
      <c r="D6" s="6">
        <v>15518.55</v>
      </c>
      <c r="E6" s="6">
        <v>57379.24</v>
      </c>
      <c r="F6" s="6">
        <v>13322</v>
      </c>
      <c r="G6" s="6">
        <v>24226.829999999998</v>
      </c>
      <c r="H6" s="6">
        <v>27006.799999999996</v>
      </c>
      <c r="I6" s="6">
        <v>44391.199999999997</v>
      </c>
      <c r="J6" s="6">
        <v>27432.67</v>
      </c>
      <c r="K6" s="6">
        <v>50943.159999999996</v>
      </c>
      <c r="L6" s="6">
        <v>51299.279999999992</v>
      </c>
      <c r="M6" s="6">
        <v>144844.85</v>
      </c>
    </row>
    <row r="7" spans="1:13" x14ac:dyDescent="0.25">
      <c r="A7" s="5">
        <v>3</v>
      </c>
      <c r="B7" s="6">
        <v>5873.98</v>
      </c>
      <c r="C7" s="6">
        <v>15808.23</v>
      </c>
      <c r="D7" s="6">
        <v>17124.009999999998</v>
      </c>
      <c r="E7" s="6">
        <v>38191.51</v>
      </c>
      <c r="F7" s="6">
        <v>21030.78</v>
      </c>
      <c r="G7" s="6">
        <v>24436.37</v>
      </c>
      <c r="H7" s="6">
        <v>24002.73</v>
      </c>
      <c r="I7" s="6">
        <v>36463.829999999994</v>
      </c>
      <c r="J7" s="6">
        <v>29565.019999999997</v>
      </c>
      <c r="K7" s="6">
        <v>57559.1</v>
      </c>
      <c r="L7" s="6">
        <v>54306.159999999996</v>
      </c>
      <c r="M7" s="6">
        <v>127735.26000000001</v>
      </c>
    </row>
    <row r="8" spans="1:13" x14ac:dyDescent="0.25">
      <c r="A8" s="5">
        <v>4</v>
      </c>
      <c r="B8" s="6">
        <v>966.49</v>
      </c>
      <c r="C8" s="6">
        <v>2893.73</v>
      </c>
      <c r="D8" s="6">
        <v>5457.76</v>
      </c>
      <c r="E8" s="6">
        <v>14671.11</v>
      </c>
      <c r="F8" s="6">
        <v>4802.83</v>
      </c>
      <c r="G8" s="6">
        <v>5634.08</v>
      </c>
      <c r="H8" s="6">
        <v>12103.880000000001</v>
      </c>
      <c r="I8" s="6">
        <v>15826.25</v>
      </c>
      <c r="J8" s="6">
        <v>6690.2</v>
      </c>
      <c r="K8" s="6">
        <v>12827.39</v>
      </c>
      <c r="L8" s="6">
        <v>13263.59</v>
      </c>
      <c r="M8" s="6">
        <v>26328.2</v>
      </c>
    </row>
    <row r="9" spans="1:13" x14ac:dyDescent="0.25">
      <c r="A9" s="5">
        <v>5</v>
      </c>
      <c r="B9" s="6">
        <v>913.09999999999991</v>
      </c>
      <c r="C9" s="6">
        <v>1144.68</v>
      </c>
      <c r="D9" s="6">
        <v>4238.0099999999993</v>
      </c>
      <c r="E9" s="6">
        <v>17649.32</v>
      </c>
      <c r="F9" s="6">
        <v>886.92</v>
      </c>
      <c r="G9" s="6">
        <v>5091.7999999999993</v>
      </c>
      <c r="H9" s="6">
        <v>7883.29</v>
      </c>
      <c r="I9" s="6">
        <v>19193.53</v>
      </c>
      <c r="J9" s="6">
        <v>3179.88</v>
      </c>
      <c r="K9" s="6">
        <v>9984.51</v>
      </c>
      <c r="L9" s="6">
        <v>18289.989999999998</v>
      </c>
      <c r="M9" s="6">
        <v>52572.959999999999</v>
      </c>
    </row>
    <row r="10" spans="1:13" x14ac:dyDescent="0.25">
      <c r="A10" s="5">
        <v>6</v>
      </c>
      <c r="B10" s="6">
        <v>1074.58</v>
      </c>
      <c r="C10" s="6">
        <v>3114.1800000000003</v>
      </c>
      <c r="D10" s="6">
        <v>5312.54</v>
      </c>
      <c r="E10" s="6">
        <v>13032.8</v>
      </c>
      <c r="F10" s="6">
        <v>8329.35</v>
      </c>
      <c r="G10" s="6">
        <v>10725.3</v>
      </c>
      <c r="H10" s="6">
        <v>11381.76</v>
      </c>
      <c r="I10" s="6">
        <v>12757.130000000001</v>
      </c>
      <c r="J10" s="6">
        <v>8531.6</v>
      </c>
      <c r="K10" s="6">
        <v>9391.84</v>
      </c>
      <c r="L10" s="6">
        <v>15533.46</v>
      </c>
      <c r="M10" s="6">
        <v>37390.340000000004</v>
      </c>
    </row>
    <row r="11" spans="1:13" x14ac:dyDescent="0.25">
      <c r="A11" s="5">
        <v>7</v>
      </c>
      <c r="B11" s="6">
        <v>0</v>
      </c>
      <c r="C11" s="6">
        <v>108.29</v>
      </c>
      <c r="D11" s="6">
        <v>1170.51</v>
      </c>
      <c r="E11" s="6">
        <v>4047.23</v>
      </c>
      <c r="F11" s="6">
        <v>0</v>
      </c>
      <c r="G11" s="6">
        <v>536.66</v>
      </c>
      <c r="H11" s="6">
        <v>5094.3100000000004</v>
      </c>
      <c r="I11" s="6">
        <v>7166.86</v>
      </c>
      <c r="J11" s="6">
        <v>0</v>
      </c>
      <c r="K11" s="6">
        <v>1012.84</v>
      </c>
      <c r="L11" s="6">
        <v>894.69</v>
      </c>
      <c r="M11" s="6">
        <v>9951.6299999999992</v>
      </c>
    </row>
    <row r="12" spans="1:13" x14ac:dyDescent="0.25">
      <c r="A12" s="5">
        <v>8</v>
      </c>
      <c r="B12" s="6">
        <v>485.31</v>
      </c>
      <c r="C12" s="6">
        <v>2462.42</v>
      </c>
      <c r="D12" s="6">
        <v>8148.8600000000006</v>
      </c>
      <c r="E12" s="6">
        <v>12417.82</v>
      </c>
      <c r="F12" s="6">
        <v>6107.9800000000005</v>
      </c>
      <c r="G12" s="6">
        <v>6421.91</v>
      </c>
      <c r="H12" s="6">
        <v>5749.9000000000005</v>
      </c>
      <c r="I12" s="6">
        <v>9457.56</v>
      </c>
      <c r="J12" s="6">
        <v>10857.720000000001</v>
      </c>
      <c r="K12" s="6">
        <v>11263.53</v>
      </c>
      <c r="L12" s="6">
        <v>13636.080000000002</v>
      </c>
      <c r="M12" s="6">
        <v>38850.249999999993</v>
      </c>
    </row>
    <row r="13" spans="1:13" x14ac:dyDescent="0.25">
      <c r="A13" s="5">
        <v>9</v>
      </c>
      <c r="B13" s="6">
        <v>3689.7400000000002</v>
      </c>
      <c r="C13" s="6">
        <v>3800.26</v>
      </c>
      <c r="D13" s="6">
        <v>17315.449999999997</v>
      </c>
      <c r="E13" s="6">
        <v>46820.62</v>
      </c>
      <c r="F13" s="6">
        <v>4277.1900000000005</v>
      </c>
      <c r="G13" s="6">
        <v>13499.06</v>
      </c>
      <c r="H13" s="6">
        <v>16940.8</v>
      </c>
      <c r="I13" s="6">
        <v>26504.690000000002</v>
      </c>
      <c r="J13" s="6">
        <v>5388.03</v>
      </c>
      <c r="K13" s="6">
        <v>10061.06</v>
      </c>
      <c r="L13" s="6">
        <v>36563.770000000004</v>
      </c>
      <c r="M13" s="6">
        <v>113295.30999999998</v>
      </c>
    </row>
    <row r="14" spans="1:13" x14ac:dyDescent="0.25">
      <c r="A14" s="5">
        <v>10</v>
      </c>
      <c r="B14" s="6">
        <v>14233.560000000001</v>
      </c>
      <c r="C14" s="6">
        <v>36711.259999999995</v>
      </c>
      <c r="D14" s="6">
        <v>117641.70000000003</v>
      </c>
      <c r="E14" s="6">
        <v>415466.45</v>
      </c>
      <c r="F14" s="6">
        <v>40128.660000000011</v>
      </c>
      <c r="G14" s="6">
        <v>76713.42</v>
      </c>
      <c r="H14" s="6">
        <v>108533.19000000002</v>
      </c>
      <c r="I14" s="6">
        <v>322269.52000000008</v>
      </c>
      <c r="J14" s="6">
        <v>94242.339999999982</v>
      </c>
      <c r="K14" s="6">
        <v>165383.28</v>
      </c>
      <c r="L14" s="6">
        <v>224941.58000000002</v>
      </c>
      <c r="M14" s="6">
        <v>870940.4700000002</v>
      </c>
    </row>
    <row r="15" spans="1:13" x14ac:dyDescent="0.25">
      <c r="A15" s="5" t="s">
        <v>49</v>
      </c>
      <c r="B15" s="6">
        <v>37721.11</v>
      </c>
      <c r="C15" s="6">
        <v>91938.989999999991</v>
      </c>
      <c r="D15" s="6">
        <v>223116.94</v>
      </c>
      <c r="E15" s="6">
        <v>712946.38000000012</v>
      </c>
      <c r="F15" s="6">
        <v>117871.79000000001</v>
      </c>
      <c r="G15" s="6">
        <v>186830.12</v>
      </c>
      <c r="H15" s="6">
        <v>245661.71999999997</v>
      </c>
      <c r="I15" s="6">
        <v>574413.07000000007</v>
      </c>
      <c r="J15" s="6">
        <v>213796.5</v>
      </c>
      <c r="K15" s="6">
        <v>380942.61</v>
      </c>
      <c r="L15" s="6">
        <v>507524.33</v>
      </c>
      <c r="M15" s="6">
        <v>1616494.0500000003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opLeftCell="B1" zoomScale="90" zoomScaleNormal="90" workbookViewId="0">
      <pane xSplit="12570" ySplit="7005" topLeftCell="Q101"/>
      <selection activeCell="B1" sqref="B1:AA103"/>
      <selection pane="topRight" activeCell="O2" sqref="O2"/>
      <selection pane="bottomLeft" activeCell="A107" sqref="A107"/>
      <selection pane="bottomRight" activeCell="O68" sqref="O68"/>
    </sheetView>
  </sheetViews>
  <sheetFormatPr defaultRowHeight="15" x14ac:dyDescent="0.25"/>
  <sheetData>
    <row r="1" spans="1:27" x14ac:dyDescent="0.25">
      <c r="A1" t="s">
        <v>75</v>
      </c>
      <c r="B1" t="s">
        <v>101</v>
      </c>
      <c r="C1" t="s">
        <v>76</v>
      </c>
      <c r="D1" t="s">
        <v>77</v>
      </c>
      <c r="E1" t="s">
        <v>78</v>
      </c>
      <c r="F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</row>
    <row r="2" spans="1:27" x14ac:dyDescent="0.25">
      <c r="A2" s="1">
        <f>data!AL2</f>
        <v>1</v>
      </c>
      <c r="B2" s="1">
        <f>data!Q2</f>
        <v>0</v>
      </c>
      <c r="C2" s="3">
        <f>data!E2/SUM(data!$E2:$H2)</f>
        <v>0.11797472478656114</v>
      </c>
      <c r="D2" s="3">
        <f>data!F2/SUM(data!$E2:$H2)</f>
        <v>5.3180894441109496E-2</v>
      </c>
      <c r="E2" s="3">
        <f>data!G2/SUM(data!$E2:$H2)</f>
        <v>0.21898659577249707</v>
      </c>
      <c r="F2" s="3">
        <f>data!H2/SUM(data!$E2:$H2)</f>
        <v>0.60985778499983234</v>
      </c>
      <c r="G2" s="3">
        <f>HLOOKUP($B2,prodTab!$B$19:$L$24,3,FALSE)</f>
        <v>4.3979250979636411E-2</v>
      </c>
      <c r="H2" s="3">
        <f>HLOOKUP($B2,prodTab!$B$19:$L$24,4,FALSE)</f>
        <v>8.4208325986914495E-2</v>
      </c>
      <c r="I2" s="3">
        <f>HLOOKUP($B2,prodTab!$B$19:$L$24,5,FALSE)</f>
        <v>0.23555164429938399</v>
      </c>
      <c r="J2" s="3">
        <f>HLOOKUP($B2,prodTab!$B$19:$L$24,6,FALSE)</f>
        <v>0.63626077873406517</v>
      </c>
      <c r="K2" s="3">
        <f>G2*EXP(A$107+$D$107*IF($A2=67,1,0)+$E$107*data!$AM2+$F$107*data!$AN2+$G$107*data!$AO2+$H$107*data!$AP2+$I$107*data!$AQ2+$J$107*data!$AR2+$K$107*data!$AS2+$L$107*data!$AT2+$M$107*data!$C2+$N$107*data!$D2)</f>
        <v>5.2210716098265636E-2</v>
      </c>
      <c r="L2" s="3">
        <f>H2*EXP(B$107+$D$107*IF($A2=67,1,0)+$E$107*data!$AM2+$F$107*data!$AN2+$G$107*data!$AO2+$H$107*data!$AP2+$I$107*data!$AQ2+$J$107*data!$AR2+$K$107*data!$AS2+$L$107*data!$AT2+$M$107*data!$C2+$N$107*data!$D2)</f>
        <v>9.8974635360020616E-2</v>
      </c>
      <c r="M2" s="3">
        <f>I2*EXP(C$107+$D$107*IF($A2=67,1,0)+$E$107*data!$AM2+$F$107*data!$AN2+$G$107*data!$AO2+$H$107*data!$AP2+$I$107*data!$AQ2+$J$107*data!$AR2+$K$107*data!$AS2+$L$107*data!$AT2+$M$107*data!$C2+$N$107*data!$D2)</f>
        <v>0.26867433478399355</v>
      </c>
      <c r="N2" s="3">
        <f>J2</f>
        <v>0.63626077873406517</v>
      </c>
      <c r="O2" s="3">
        <f>K2/SUM($K2:$N2)</f>
        <v>4.943632647004436E-2</v>
      </c>
      <c r="P2" s="3">
        <f>L2/SUM($K2:$N2)</f>
        <v>9.3715289725246884E-2</v>
      </c>
      <c r="Q2" s="3">
        <f>M2/SUM($K2:$N2)</f>
        <v>0.25439743257887854</v>
      </c>
      <c r="R2" s="3">
        <f>N2/SUM($K2:$N2)</f>
        <v>0.60245095122583026</v>
      </c>
      <c r="S2" s="3">
        <f>C2*LN(O2)+D2*LN(P2)+E2*LN(Q2)+F2*LN(R2)</f>
        <v>-1.0894699642977401</v>
      </c>
      <c r="T2" s="3">
        <f>(C2-O2)^2</f>
        <v>4.6975120437935105E-3</v>
      </c>
      <c r="U2" s="3">
        <f>(D2-P2)^2</f>
        <v>1.6430372010506993E-3</v>
      </c>
      <c r="V2" s="3">
        <f>(E2-Q2)^2</f>
        <v>1.2539273633281802E-3</v>
      </c>
      <c r="W2" s="3">
        <f>(F2-R2)^2</f>
        <v>5.4861186555697989E-5</v>
      </c>
      <c r="X2" s="2">
        <f>O2*SUM(data!$E2:$H2)</f>
        <v>722.24347210696601</v>
      </c>
      <c r="Y2" s="2">
        <f>P2*SUM(data!$E2:$H2)</f>
        <v>1369.140085311275</v>
      </c>
      <c r="Z2" s="2">
        <f>Q2*SUM(data!$E2:$H2)</f>
        <v>3716.6370990814066</v>
      </c>
      <c r="AA2" s="2">
        <f>R2*SUM(data!$E2:$H2)</f>
        <v>8801.5493435003536</v>
      </c>
    </row>
    <row r="3" spans="1:27" x14ac:dyDescent="0.25">
      <c r="A3" s="1">
        <f>data!AL3</f>
        <v>2</v>
      </c>
      <c r="B3" s="1">
        <f>data!Q3</f>
        <v>0</v>
      </c>
      <c r="C3" s="3">
        <f>data!E3/SUM(data!$E3:$H3)</f>
        <v>3.7745192631840806E-2</v>
      </c>
      <c r="D3" s="3">
        <f>data!F3/SUM(data!$E3:$H3)</f>
        <v>9.5455697350280505E-2</v>
      </c>
      <c r="E3" s="3">
        <f>data!G3/SUM(data!$E3:$H3)</f>
        <v>0.1748891590970913</v>
      </c>
      <c r="F3" s="3">
        <f>data!H3/SUM(data!$E3:$H3)</f>
        <v>0.69190995092078744</v>
      </c>
      <c r="G3" s="3">
        <f>HLOOKUP($B3,prodTab!$B$19:$L$24,3,FALSE)</f>
        <v>4.3979250979636411E-2</v>
      </c>
      <c r="H3" s="3">
        <f>HLOOKUP($B3,prodTab!$B$19:$L$24,4,FALSE)</f>
        <v>8.4208325986914495E-2</v>
      </c>
      <c r="I3" s="3">
        <f>HLOOKUP($B3,prodTab!$B$19:$L$24,5,FALSE)</f>
        <v>0.23555164429938399</v>
      </c>
      <c r="J3" s="3">
        <f>HLOOKUP($B3,prodTab!$B$19:$L$24,6,FALSE)</f>
        <v>0.63626077873406517</v>
      </c>
      <c r="K3" s="3">
        <f>G3*EXP(A$107+$D$107*IF($A3=67,1,0)+$E$107*data!$AM3+$F$107*data!$AN3+$G$107*data!$AO3+$H$107*data!$AP3+$I$107*data!$AQ3+$J$107*data!$AR3+$K$107*data!$AS3+$L$107*data!$AT3+$M$107*data!$C3+$N$107*data!$D3)</f>
        <v>3.5381452141363602E-2</v>
      </c>
      <c r="L3" s="3">
        <f>H3*EXP(B$107+$D$107*IF($A3=67,1,0)+$E$107*data!$AM3+$F$107*data!$AN3+$G$107*data!$AO3+$H$107*data!$AP3+$I$107*data!$AQ3+$J$107*data!$AR3+$K$107*data!$AS3+$L$107*data!$AT3+$M$107*data!$C3+$N$107*data!$D3)</f>
        <v>6.7071792649015416E-2</v>
      </c>
      <c r="M3" s="3">
        <f>I3*EXP(C$107+$D$107*IF($A3=67,1,0)+$E$107*data!$AM3+$F$107*data!$AN3+$G$107*data!$AO3+$H$107*data!$AP3+$I$107*data!$AQ3+$J$107*data!$AR3+$K$107*data!$AS3+$L$107*data!$AT3+$M$107*data!$C3+$N$107*data!$D3)</f>
        <v>0.18207159043521237</v>
      </c>
      <c r="N3" s="3">
        <f t="shared" ref="N3:N66" si="0">J3</f>
        <v>0.63626077873406517</v>
      </c>
      <c r="O3" s="3">
        <f t="shared" ref="O3:O66" si="1">K3/SUM($K3:$N3)</f>
        <v>3.8425287716228169E-2</v>
      </c>
      <c r="P3" s="3">
        <f t="shared" ref="P3:P66" si="2">L3/SUM($K3:$N3)</f>
        <v>7.2841920673137397E-2</v>
      </c>
      <c r="Q3" s="3">
        <f t="shared" ref="Q3:Q66" si="3">M3/SUM($K3:$N3)</f>
        <v>0.19773505110733591</v>
      </c>
      <c r="R3" s="3">
        <f t="shared" ref="R3:R66" si="4">N3/SUM($K3:$N3)</f>
        <v>0.69099774050329854</v>
      </c>
      <c r="S3" s="3">
        <f t="shared" ref="S3:S66" si="5">C3*LN(O3)+D3*LN(P3)+E3*LN(Q3)+F3*LN(R3)</f>
        <v>-0.91226379602938668</v>
      </c>
      <c r="T3" s="3">
        <f t="shared" ref="T3:T66" si="6">(C3-O3)^2</f>
        <v>4.6252932380785543E-7</v>
      </c>
      <c r="U3" s="3">
        <f t="shared" ref="U3:U66" si="7">(D3-P3)^2</f>
        <v>5.1138289560370156E-4</v>
      </c>
      <c r="V3" s="3">
        <f t="shared" ref="V3:V66" si="8">(E3-Q3)^2</f>
        <v>5.2193478174375886E-4</v>
      </c>
      <c r="W3" s="3">
        <f t="shared" ref="W3:W66" si="9">(F3-R3)^2</f>
        <v>8.3212784577527543E-7</v>
      </c>
      <c r="X3" s="2">
        <f>O3*SUM(data!$E3:$H3)</f>
        <v>661.10092711167101</v>
      </c>
      <c r="Y3" s="2">
        <f>P3*SUM(data!$E3:$H3)</f>
        <v>1253.2335904740212</v>
      </c>
      <c r="Z3" s="2">
        <f>Q3*SUM(data!$E3:$H3)</f>
        <v>3401.9999166935372</v>
      </c>
      <c r="AA3" s="2">
        <f>R3*SUM(data!$E3:$H3)</f>
        <v>11888.50556572077</v>
      </c>
    </row>
    <row r="4" spans="1:27" x14ac:dyDescent="0.25">
      <c r="A4" s="1">
        <f>data!AL4</f>
        <v>3</v>
      </c>
      <c r="B4" s="1">
        <f>data!Q4</f>
        <v>0</v>
      </c>
      <c r="C4" s="3">
        <f>data!E4/SUM(data!$E4:$H4)</f>
        <v>0</v>
      </c>
      <c r="D4" s="3">
        <f>data!F4/SUM(data!$E4:$H4)</f>
        <v>0.10378704810812897</v>
      </c>
      <c r="E4" s="3">
        <f>data!G4/SUM(data!$E4:$H4)</f>
        <v>0.33978191275408154</v>
      </c>
      <c r="F4" s="3">
        <f>data!H4/SUM(data!$E4:$H4)</f>
        <v>0.55643103913778957</v>
      </c>
      <c r="G4" s="3">
        <f>HLOOKUP($B4,prodTab!$B$19:$L$24,3,FALSE)</f>
        <v>4.3979250979636411E-2</v>
      </c>
      <c r="H4" s="3">
        <f>HLOOKUP($B4,prodTab!$B$19:$L$24,4,FALSE)</f>
        <v>8.4208325986914495E-2</v>
      </c>
      <c r="I4" s="3">
        <f>HLOOKUP($B4,prodTab!$B$19:$L$24,5,FALSE)</f>
        <v>0.23555164429938399</v>
      </c>
      <c r="J4" s="3">
        <f>HLOOKUP($B4,prodTab!$B$19:$L$24,6,FALSE)</f>
        <v>0.63626077873406517</v>
      </c>
      <c r="K4" s="3">
        <f>G4*EXP(A$107+$D$107*IF($A4=67,1,0)+$E$107*data!$AM4+$F$107*data!$AN4+$G$107*data!$AO4+$H$107*data!$AP4+$I$107*data!$AQ4+$J$107*data!$AR4+$K$107*data!$AS4+$L$107*data!$AT4+$M$107*data!$C4+$N$107*data!$D4)</f>
        <v>4.1906882723875861E-2</v>
      </c>
      <c r="L4" s="3">
        <f>H4*EXP(B$107+$D$107*IF($A4=67,1,0)+$E$107*data!$AM4+$F$107*data!$AN4+$G$107*data!$AO4+$H$107*data!$AP4+$I$107*data!$AQ4+$J$107*data!$AR4+$K$107*data!$AS4+$L$107*data!$AT4+$M$107*data!$C4+$N$107*data!$D4)</f>
        <v>7.94418990320752E-2</v>
      </c>
      <c r="M4" s="3">
        <f>I4*EXP(C$107+$D$107*IF($A4=67,1,0)+$E$107*data!$AM4+$F$107*data!$AN4+$G$107*data!$AO4+$H$107*data!$AP4+$I$107*data!$AQ4+$J$107*data!$AR4+$K$107*data!$AS4+$L$107*data!$AT4+$M$107*data!$C4+$N$107*data!$D4)</f>
        <v>0.21565120496560658</v>
      </c>
      <c r="N4" s="3">
        <f t="shared" si="0"/>
        <v>0.63626077873406517</v>
      </c>
      <c r="O4" s="3">
        <f t="shared" si="1"/>
        <v>4.3058226747954391E-2</v>
      </c>
      <c r="P4" s="3">
        <f t="shared" si="2"/>
        <v>8.1624475014037204E-2</v>
      </c>
      <c r="Q4" s="3">
        <f t="shared" si="3"/>
        <v>0.22157597698356979</v>
      </c>
      <c r="R4" s="3">
        <f t="shared" si="4"/>
        <v>0.65374132125443862</v>
      </c>
      <c r="S4" s="3">
        <f t="shared" si="5"/>
        <v>-1.0086068124453367</v>
      </c>
      <c r="T4" s="3">
        <f t="shared" si="6"/>
        <v>1.854010890678255E-3</v>
      </c>
      <c r="U4" s="3">
        <f t="shared" si="7"/>
        <v>4.9117964615096033E-4</v>
      </c>
      <c r="V4" s="3">
        <f t="shared" si="8"/>
        <v>1.3972643251382349E-2</v>
      </c>
      <c r="W4" s="3">
        <f t="shared" si="9"/>
        <v>9.4692910056218271E-3</v>
      </c>
      <c r="X4" s="2">
        <f>O4*SUM(data!$E4:$H4)</f>
        <v>312.58033591223995</v>
      </c>
      <c r="Y4" s="2">
        <f>P4*SUM(data!$E4:$H4)</f>
        <v>592.55124387490275</v>
      </c>
      <c r="Z4" s="2">
        <f>Q4*SUM(data!$E4:$H4)</f>
        <v>1608.5263733926852</v>
      </c>
      <c r="AA4" s="2">
        <f>R4*SUM(data!$E4:$H4)</f>
        <v>4745.8220468201716</v>
      </c>
    </row>
    <row r="5" spans="1:27" x14ac:dyDescent="0.25">
      <c r="A5" s="1">
        <f>data!AL5</f>
        <v>4</v>
      </c>
      <c r="B5" s="1">
        <f>data!Q5</f>
        <v>0</v>
      </c>
      <c r="C5" s="3">
        <f>data!E5/SUM(data!$E5:$H5)</f>
        <v>0.12784966505234463</v>
      </c>
      <c r="D5" s="3">
        <f>data!F5/SUM(data!$E5:$H5)</f>
        <v>0.1154551518139373</v>
      </c>
      <c r="E5" s="3">
        <f>data!G5/SUM(data!$E5:$H5)</f>
        <v>0.21869558913087608</v>
      </c>
      <c r="F5" s="3">
        <f>data!H5/SUM(data!$E5:$H5)</f>
        <v>0.53799959400284203</v>
      </c>
      <c r="G5" s="3">
        <f>HLOOKUP($B5,prodTab!$B$19:$L$24,3,FALSE)</f>
        <v>4.3979250979636411E-2</v>
      </c>
      <c r="H5" s="3">
        <f>HLOOKUP($B5,prodTab!$B$19:$L$24,4,FALSE)</f>
        <v>8.4208325986914495E-2</v>
      </c>
      <c r="I5" s="3">
        <f>HLOOKUP($B5,prodTab!$B$19:$L$24,5,FALSE)</f>
        <v>0.23555164429938399</v>
      </c>
      <c r="J5" s="3">
        <f>HLOOKUP($B5,prodTab!$B$19:$L$24,6,FALSE)</f>
        <v>0.63626077873406517</v>
      </c>
      <c r="K5" s="3">
        <f>G5*EXP(A$107+$D$107*IF($A5=67,1,0)+$E$107*data!$AM5+$F$107*data!$AN5+$G$107*data!$AO5+$H$107*data!$AP5+$I$107*data!$AQ5+$J$107*data!$AR5+$K$107*data!$AS5+$L$107*data!$AT5+$M$107*data!$C5+$N$107*data!$D5)</f>
        <v>4.6862089764976175E-2</v>
      </c>
      <c r="L5" s="3">
        <f>H5*EXP(B$107+$D$107*IF($A5=67,1,0)+$E$107*data!$AM5+$F$107*data!$AN5+$G$107*data!$AO5+$H$107*data!$AP5+$I$107*data!$AQ5+$J$107*data!$AR5+$K$107*data!$AS5+$L$107*data!$AT5+$M$107*data!$C5+$N$107*data!$D5)</f>
        <v>8.8835369313219295E-2</v>
      </c>
      <c r="M5" s="3">
        <f>I5*EXP(C$107+$D$107*IF($A5=67,1,0)+$E$107*data!$AM5+$F$107*data!$AN5+$G$107*data!$AO5+$H$107*data!$AP5+$I$107*data!$AQ5+$J$107*data!$AR5+$K$107*data!$AS5+$L$107*data!$AT5+$M$107*data!$C5+$N$107*data!$D5)</f>
        <v>0.2411505096098655</v>
      </c>
      <c r="N5" s="3">
        <f t="shared" si="0"/>
        <v>0.63626077873406517</v>
      </c>
      <c r="O5" s="3">
        <f t="shared" si="1"/>
        <v>4.6255735017803001E-2</v>
      </c>
      <c r="P5" s="3">
        <f t="shared" si="2"/>
        <v>8.7685916777702821E-2</v>
      </c>
      <c r="Q5" s="3">
        <f t="shared" si="3"/>
        <v>0.23803023142725541</v>
      </c>
      <c r="R5" s="3">
        <f t="shared" si="4"/>
        <v>0.6280281167772388</v>
      </c>
      <c r="S5" s="3">
        <f t="shared" si="5"/>
        <v>-1.2381398451726131</v>
      </c>
      <c r="T5" s="3">
        <f t="shared" si="6"/>
        <v>6.6575694184816741E-3</v>
      </c>
      <c r="U5" s="3">
        <f t="shared" si="7"/>
        <v>7.7113041449763237E-4</v>
      </c>
      <c r="V5" s="3">
        <f t="shared" si="8"/>
        <v>3.7382839272894028E-4</v>
      </c>
      <c r="W5" s="3">
        <f t="shared" si="9"/>
        <v>8.1051349129400777E-3</v>
      </c>
      <c r="X5" s="2">
        <f>O5*SUM(data!$E5:$H5)</f>
        <v>398.75912765472521</v>
      </c>
      <c r="Y5" s="2">
        <f>P5*SUM(data!$E5:$H5)</f>
        <v>755.91836706138156</v>
      </c>
      <c r="Z5" s="2">
        <f>Q5*SUM(data!$E5:$H5)</f>
        <v>2051.9991175765122</v>
      </c>
      <c r="AA5" s="2">
        <f>R5*SUM(data!$E5:$H5)</f>
        <v>5414.0733877073817</v>
      </c>
    </row>
    <row r="6" spans="1:27" x14ac:dyDescent="0.25">
      <c r="A6" s="1">
        <f>data!AL6</f>
        <v>5</v>
      </c>
      <c r="B6" s="1">
        <f>data!Q6</f>
        <v>0</v>
      </c>
      <c r="C6" s="3">
        <f>data!E6/SUM(data!$E6:$H6)</f>
        <v>0</v>
      </c>
      <c r="D6" s="3">
        <f>data!F6/SUM(data!$E6:$H6)</f>
        <v>0</v>
      </c>
      <c r="E6" s="3">
        <f>data!G6/SUM(data!$E6:$H6)</f>
        <v>1</v>
      </c>
      <c r="F6" s="3">
        <f>data!H6/SUM(data!$E6:$H6)</f>
        <v>0</v>
      </c>
      <c r="G6" s="3">
        <f>HLOOKUP($B6,prodTab!$B$19:$L$24,3,FALSE)</f>
        <v>4.3979250979636411E-2</v>
      </c>
      <c r="H6" s="3">
        <f>HLOOKUP($B6,prodTab!$B$19:$L$24,4,FALSE)</f>
        <v>8.4208325986914495E-2</v>
      </c>
      <c r="I6" s="3">
        <f>HLOOKUP($B6,prodTab!$B$19:$L$24,5,FALSE)</f>
        <v>0.23555164429938399</v>
      </c>
      <c r="J6" s="3">
        <f>HLOOKUP($B6,prodTab!$B$19:$L$24,6,FALSE)</f>
        <v>0.63626077873406517</v>
      </c>
      <c r="K6" s="3">
        <f>G6*EXP(A$107+$D$107*IF($A6=67,1,0)+$E$107*data!$AM6+$F$107*data!$AN6+$G$107*data!$AO6+$H$107*data!$AP6+$I$107*data!$AQ6+$J$107*data!$AR6+$K$107*data!$AS6+$L$107*data!$AT6+$M$107*data!$C6+$N$107*data!$D6)</f>
        <v>6.4959199906733697E-2</v>
      </c>
      <c r="L6" s="3">
        <f>H6*EXP(B$107+$D$107*IF($A6=67,1,0)+$E$107*data!$AM6+$F$107*data!$AN6+$G$107*data!$AO6+$H$107*data!$AP6+$I$107*data!$AQ6+$J$107*data!$AR6+$K$107*data!$AS6+$L$107*data!$AT6+$M$107*data!$C6+$N$107*data!$D6)</f>
        <v>0.12314163843198515</v>
      </c>
      <c r="M6" s="3">
        <f>I6*EXP(C$107+$D$107*IF($A6=67,1,0)+$E$107*data!$AM6+$F$107*data!$AN6+$G$107*data!$AO6+$H$107*data!$AP6+$I$107*data!$AQ6+$J$107*data!$AR6+$K$107*data!$AS6+$L$107*data!$AT6+$M$107*data!$C6+$N$107*data!$D6)</f>
        <v>0.33427754161031109</v>
      </c>
      <c r="N6" s="3">
        <f t="shared" si="0"/>
        <v>0.63626077873406517</v>
      </c>
      <c r="O6" s="3">
        <f t="shared" si="1"/>
        <v>5.6065082402847563E-2</v>
      </c>
      <c r="P6" s="3">
        <f t="shared" si="2"/>
        <v>0.10628126756215238</v>
      </c>
      <c r="Q6" s="3">
        <f t="shared" si="3"/>
        <v>0.28850875538355675</v>
      </c>
      <c r="R6" s="3">
        <f t="shared" si="4"/>
        <v>0.54914489465144334</v>
      </c>
      <c r="S6" s="3">
        <f t="shared" si="5"/>
        <v>-1.2430298455445359</v>
      </c>
      <c r="T6" s="3">
        <f t="shared" si="6"/>
        <v>3.1432934648380874E-3</v>
      </c>
      <c r="U6" s="3">
        <f t="shared" si="7"/>
        <v>1.1295707834617823E-2</v>
      </c>
      <c r="V6" s="3">
        <f t="shared" si="8"/>
        <v>0.50621979116585536</v>
      </c>
      <c r="W6" s="3">
        <f t="shared" si="9"/>
        <v>0.30156011532174481</v>
      </c>
      <c r="X6" s="2">
        <f>O6*SUM(data!$E6:$H6)</f>
        <v>32.942721118265176</v>
      </c>
      <c r="Y6" s="2">
        <f>P6*SUM(data!$E6:$H6)</f>
        <v>62.448747194169499</v>
      </c>
      <c r="Z6" s="2">
        <f>Q6*SUM(data!$E6:$H6)</f>
        <v>169.52197448827027</v>
      </c>
      <c r="AA6" s="2">
        <f>R6*SUM(data!$E6:$H6)</f>
        <v>322.66655719929508</v>
      </c>
    </row>
    <row r="7" spans="1:27" x14ac:dyDescent="0.25">
      <c r="A7" s="1">
        <f>data!AL7</f>
        <v>6</v>
      </c>
      <c r="B7" s="1">
        <f>data!Q7</f>
        <v>0</v>
      </c>
      <c r="C7" s="3">
        <f>data!E7/SUM(data!$E7:$H7)</f>
        <v>8.969008871132781E-3</v>
      </c>
      <c r="D7" s="3">
        <f>data!F7/SUM(data!$E7:$H7)</f>
        <v>3.1376473189138353E-2</v>
      </c>
      <c r="E7" s="3">
        <f>data!G7/SUM(data!$E7:$H7)</f>
        <v>0.22409449217709959</v>
      </c>
      <c r="F7" s="3">
        <f>data!H7/SUM(data!$E7:$H7)</f>
        <v>0.73556002576262924</v>
      </c>
      <c r="G7" s="3">
        <f>HLOOKUP($B7,prodTab!$B$19:$L$24,3,FALSE)</f>
        <v>4.3979250979636411E-2</v>
      </c>
      <c r="H7" s="3">
        <f>HLOOKUP($B7,prodTab!$B$19:$L$24,4,FALSE)</f>
        <v>8.4208325986914495E-2</v>
      </c>
      <c r="I7" s="3">
        <f>HLOOKUP($B7,prodTab!$B$19:$L$24,5,FALSE)</f>
        <v>0.23555164429938399</v>
      </c>
      <c r="J7" s="3">
        <f>HLOOKUP($B7,prodTab!$B$19:$L$24,6,FALSE)</f>
        <v>0.63626077873406517</v>
      </c>
      <c r="K7" s="3">
        <f>G7*EXP(A$107+$D$107*IF($A7=67,1,0)+$E$107*data!$AM7+$F$107*data!$AN7+$G$107*data!$AO7+$H$107*data!$AP7+$I$107*data!$AQ7+$J$107*data!$AR7+$K$107*data!$AS7+$L$107*data!$AT7+$M$107*data!$C7+$N$107*data!$D7)</f>
        <v>3.9519083590264882E-2</v>
      </c>
      <c r="L7" s="3">
        <f>H7*EXP(B$107+$D$107*IF($A7=67,1,0)+$E$107*data!$AM7+$F$107*data!$AN7+$G$107*data!$AO7+$H$107*data!$AP7+$I$107*data!$AQ7+$J$107*data!$AR7+$K$107*data!$AS7+$L$107*data!$AT7+$M$107*data!$C7+$N$107*data!$D7)</f>
        <v>7.4915403970844438E-2</v>
      </c>
      <c r="M7" s="3">
        <f>I7*EXP(C$107+$D$107*IF($A7=67,1,0)+$E$107*data!$AM7+$F$107*data!$AN7+$G$107*data!$AO7+$H$107*data!$AP7+$I$107*data!$AQ7+$J$107*data!$AR7+$K$107*data!$AS7+$L$107*data!$AT7+$M$107*data!$C7+$N$107*data!$D7)</f>
        <v>0.20336368256094767</v>
      </c>
      <c r="N7" s="3">
        <f t="shared" si="0"/>
        <v>0.63626077873406517</v>
      </c>
      <c r="O7" s="3">
        <f t="shared" si="1"/>
        <v>4.1422056401909602E-2</v>
      </c>
      <c r="P7" s="3">
        <f t="shared" si="2"/>
        <v>7.852282509447131E-2</v>
      </c>
      <c r="Q7" s="3">
        <f t="shared" si="3"/>
        <v>0.21315630737992913</v>
      </c>
      <c r="R7" s="3">
        <f t="shared" si="4"/>
        <v>0.66689881112368987</v>
      </c>
      <c r="S7" s="3">
        <f t="shared" si="5"/>
        <v>-0.75276734454713956</v>
      </c>
      <c r="T7" s="3">
        <f t="shared" si="6"/>
        <v>1.0532002940348596E-3</v>
      </c>
      <c r="U7" s="3">
        <f t="shared" si="7"/>
        <v>2.2227784979814928E-3</v>
      </c>
      <c r="V7" s="3">
        <f t="shared" si="8"/>
        <v>1.1964388665705094E-4</v>
      </c>
      <c r="W7" s="3">
        <f t="shared" si="9"/>
        <v>4.7143623956945021E-3</v>
      </c>
      <c r="X7" s="2">
        <f>O7*SUM(data!$E7:$H7)</f>
        <v>605.18908486938392</v>
      </c>
      <c r="Y7" s="2">
        <f>P7*SUM(data!$E7:$H7)</f>
        <v>1147.2428167060052</v>
      </c>
      <c r="Z7" s="2">
        <f>Q7*SUM(data!$E7:$H7)</f>
        <v>3114.2797292760529</v>
      </c>
      <c r="AA7" s="2">
        <f>R7*SUM(data!$E7:$H7)</f>
        <v>9743.598369148558</v>
      </c>
    </row>
    <row r="8" spans="1:27" x14ac:dyDescent="0.25">
      <c r="A8" s="1">
        <f>data!AL8</f>
        <v>7</v>
      </c>
      <c r="B8" s="1">
        <f>data!Q8</f>
        <v>0</v>
      </c>
      <c r="C8" s="3">
        <f>data!E8/SUM(data!$E8:$H8)</f>
        <v>6.9236792172461883E-2</v>
      </c>
      <c r="D8" s="3">
        <f>data!F8/SUM(data!$E8:$H8)</f>
        <v>0.13924370756463891</v>
      </c>
      <c r="E8" s="3">
        <f>data!G8/SUM(data!$E8:$H8)</f>
        <v>0.12786045767322773</v>
      </c>
      <c r="F8" s="3">
        <f>data!H8/SUM(data!$E8:$H8)</f>
        <v>0.66365904258967157</v>
      </c>
      <c r="G8" s="3">
        <f>HLOOKUP($B8,prodTab!$B$19:$L$24,3,FALSE)</f>
        <v>4.3979250979636411E-2</v>
      </c>
      <c r="H8" s="3">
        <f>HLOOKUP($B8,prodTab!$B$19:$L$24,4,FALSE)</f>
        <v>8.4208325986914495E-2</v>
      </c>
      <c r="I8" s="3">
        <f>HLOOKUP($B8,prodTab!$B$19:$L$24,5,FALSE)</f>
        <v>0.23555164429938399</v>
      </c>
      <c r="J8" s="3">
        <f>HLOOKUP($B8,prodTab!$B$19:$L$24,6,FALSE)</f>
        <v>0.63626077873406517</v>
      </c>
      <c r="K8" s="3">
        <f>G8*EXP(A$107+$D$107*IF($A8=67,1,0)+$E$107*data!$AM8+$F$107*data!$AN8+$G$107*data!$AO8+$H$107*data!$AP8+$I$107*data!$AQ8+$J$107*data!$AR8+$K$107*data!$AS8+$L$107*data!$AT8+$M$107*data!$C8+$N$107*data!$D8)</f>
        <v>4.8705656655745187E-2</v>
      </c>
      <c r="L8" s="3">
        <f>H8*EXP(B$107+$D$107*IF($A8=67,1,0)+$E$107*data!$AM8+$F$107*data!$AN8+$G$107*data!$AO8+$H$107*data!$AP8+$I$107*data!$AQ8+$J$107*data!$AR8+$K$107*data!$AS8+$L$107*data!$AT8+$M$107*data!$C8+$N$107*data!$D8)</f>
        <v>9.2330176019801341E-2</v>
      </c>
      <c r="M8" s="3">
        <f>I8*EXP(C$107+$D$107*IF($A8=67,1,0)+$E$107*data!$AM8+$F$107*data!$AN8+$G$107*data!$AO8+$H$107*data!$AP8+$I$107*data!$AQ8+$J$107*data!$AR8+$K$107*data!$AS8+$L$107*data!$AT8+$M$107*data!$C8+$N$107*data!$D8)</f>
        <v>0.25063743384731368</v>
      </c>
      <c r="N8" s="3">
        <f t="shared" si="0"/>
        <v>0.63626077873406517</v>
      </c>
      <c r="O8" s="3">
        <f t="shared" si="1"/>
        <v>4.7382083393853858E-2</v>
      </c>
      <c r="P8" s="3">
        <f t="shared" si="2"/>
        <v>8.9821109093360177E-2</v>
      </c>
      <c r="Q8" s="3">
        <f t="shared" si="3"/>
        <v>0.24382637680287014</v>
      </c>
      <c r="R8" s="3">
        <f t="shared" si="4"/>
        <v>0.61897043070991575</v>
      </c>
      <c r="S8" s="3">
        <f t="shared" si="5"/>
        <v>-1.0455117756964216</v>
      </c>
      <c r="T8" s="3">
        <f t="shared" si="6"/>
        <v>4.7762829579776672E-4</v>
      </c>
      <c r="U8" s="3">
        <f t="shared" si="7"/>
        <v>2.4425932396532433E-3</v>
      </c>
      <c r="V8" s="3">
        <f t="shared" si="8"/>
        <v>1.3448094399582763E-2</v>
      </c>
      <c r="W8" s="3">
        <f t="shared" si="9"/>
        <v>1.9970720317394526E-3</v>
      </c>
      <c r="X8" s="2">
        <f>O8*SUM(data!$E8:$H8)</f>
        <v>331.62151582357586</v>
      </c>
      <c r="Y8" s="2">
        <f>P8*SUM(data!$E8:$H8)</f>
        <v>628.6471640113366</v>
      </c>
      <c r="Z8" s="2">
        <f>Q8*SUM(data!$E8:$H8)</f>
        <v>1706.5115520780716</v>
      </c>
      <c r="AA8" s="2">
        <f>R8*SUM(data!$E8:$H8)</f>
        <v>4332.099768087015</v>
      </c>
    </row>
    <row r="9" spans="1:27" x14ac:dyDescent="0.25">
      <c r="A9" s="1">
        <f>data!AL9</f>
        <v>8</v>
      </c>
      <c r="B9" s="1">
        <f>data!Q9</f>
        <v>0</v>
      </c>
      <c r="C9" s="3">
        <f>data!E9/SUM(data!$E9:$H9)</f>
        <v>8.3501951149009962E-2</v>
      </c>
      <c r="D9" s="3">
        <f>data!F9/SUM(data!$E9:$H9)</f>
        <v>0</v>
      </c>
      <c r="E9" s="3">
        <f>data!G9/SUM(data!$E9:$H9)</f>
        <v>0</v>
      </c>
      <c r="F9" s="3">
        <f>data!H9/SUM(data!$E9:$H9)</f>
        <v>0.91649804885098995</v>
      </c>
      <c r="G9" s="3">
        <f>HLOOKUP($B9,prodTab!$B$19:$L$24,3,FALSE)</f>
        <v>4.3979250979636411E-2</v>
      </c>
      <c r="H9" s="3">
        <f>HLOOKUP($B9,prodTab!$B$19:$L$24,4,FALSE)</f>
        <v>8.4208325986914495E-2</v>
      </c>
      <c r="I9" s="3">
        <f>HLOOKUP($B9,prodTab!$B$19:$L$24,5,FALSE)</f>
        <v>0.23555164429938399</v>
      </c>
      <c r="J9" s="3">
        <f>HLOOKUP($B9,prodTab!$B$19:$L$24,6,FALSE)</f>
        <v>0.63626077873406517</v>
      </c>
      <c r="K9" s="3">
        <f>G9*EXP(A$107+$D$107*IF($A9=67,1,0)+$E$107*data!$AM9+$F$107*data!$AN9+$G$107*data!$AO9+$H$107*data!$AP9+$I$107*data!$AQ9+$J$107*data!$AR9+$K$107*data!$AS9+$L$107*data!$AT9+$M$107*data!$C9+$N$107*data!$D9)</f>
        <v>6.354793231307132E-2</v>
      </c>
      <c r="L9" s="3">
        <f>H9*EXP(B$107+$D$107*IF($A9=67,1,0)+$E$107*data!$AM9+$F$107*data!$AN9+$G$107*data!$AO9+$H$107*data!$AP9+$I$107*data!$AQ9+$J$107*data!$AR9+$K$107*data!$AS9+$L$107*data!$AT9+$M$107*data!$C9+$N$107*data!$D9)</f>
        <v>0.120466331408514</v>
      </c>
      <c r="M9" s="3">
        <f>I9*EXP(C$107+$D$107*IF($A9=67,1,0)+$E$107*data!$AM9+$F$107*data!$AN9+$G$107*data!$AO9+$H$107*data!$AP9+$I$107*data!$AQ9+$J$107*data!$AR9+$K$107*data!$AS9+$L$107*data!$AT9+$M$107*data!$C9+$N$107*data!$D9)</f>
        <v>0.32701521291104924</v>
      </c>
      <c r="N9" s="3">
        <f t="shared" si="0"/>
        <v>0.63626077873406517</v>
      </c>
      <c r="O9" s="3">
        <f t="shared" si="1"/>
        <v>5.5389586040508969E-2</v>
      </c>
      <c r="P9" s="3">
        <f t="shared" si="2"/>
        <v>0.10500074488125959</v>
      </c>
      <c r="Q9" s="3">
        <f t="shared" si="3"/>
        <v>0.28503267711144975</v>
      </c>
      <c r="R9" s="3">
        <f t="shared" si="4"/>
        <v>0.55457699196678167</v>
      </c>
      <c r="S9" s="3">
        <f t="shared" si="5"/>
        <v>-0.78192260057147156</v>
      </c>
      <c r="T9" s="3">
        <f t="shared" si="6"/>
        <v>7.9030507199366411E-4</v>
      </c>
      <c r="U9" s="3">
        <f t="shared" si="7"/>
        <v>1.102515642561936E-2</v>
      </c>
      <c r="V9" s="3">
        <f t="shared" si="8"/>
        <v>8.1243627021319972E-2</v>
      </c>
      <c r="W9" s="3">
        <f t="shared" si="9"/>
        <v>0.13098685141618233</v>
      </c>
      <c r="X9" s="2">
        <f>O9*SUM(data!$E9:$H9)</f>
        <v>91.977730995427578</v>
      </c>
      <c r="Y9" s="2">
        <f>P9*SUM(data!$E9:$H9)</f>
        <v>174.36003692002444</v>
      </c>
      <c r="Z9" s="2">
        <f>Q9*SUM(data!$E9:$H9)</f>
        <v>473.31386230418906</v>
      </c>
      <c r="AA9" s="2">
        <f>R9*SUM(data!$E9:$H9)</f>
        <v>920.90836978035907</v>
      </c>
    </row>
    <row r="10" spans="1:27" x14ac:dyDescent="0.25">
      <c r="A10" s="1">
        <f>data!AL10</f>
        <v>9</v>
      </c>
      <c r="B10" s="1">
        <f>data!Q10</f>
        <v>0</v>
      </c>
      <c r="C10" s="3">
        <f>data!E10/SUM(data!$E10:$H10)</f>
        <v>4.5714817312835783E-2</v>
      </c>
      <c r="D10" s="3">
        <f>data!F10/SUM(data!$E10:$H10)</f>
        <v>2.0896806753959579E-2</v>
      </c>
      <c r="E10" s="3">
        <f>data!G10/SUM(data!$E10:$H10)</f>
        <v>0.21394748470823546</v>
      </c>
      <c r="F10" s="3">
        <f>data!H10/SUM(data!$E10:$H10)</f>
        <v>0.71944089122496924</v>
      </c>
      <c r="G10" s="3">
        <f>HLOOKUP($B10,prodTab!$B$19:$L$24,3,FALSE)</f>
        <v>4.3979250979636411E-2</v>
      </c>
      <c r="H10" s="3">
        <f>HLOOKUP($B10,prodTab!$B$19:$L$24,4,FALSE)</f>
        <v>8.4208325986914495E-2</v>
      </c>
      <c r="I10" s="3">
        <f>HLOOKUP($B10,prodTab!$B$19:$L$24,5,FALSE)</f>
        <v>0.23555164429938399</v>
      </c>
      <c r="J10" s="3">
        <f>HLOOKUP($B10,prodTab!$B$19:$L$24,6,FALSE)</f>
        <v>0.63626077873406517</v>
      </c>
      <c r="K10" s="3">
        <f>G10*EXP(A$107+$D$107*IF($A10=67,1,0)+$E$107*data!$AM10+$F$107*data!$AN10+$G$107*data!$AO10+$H$107*data!$AP10+$I$107*data!$AQ10+$J$107*data!$AR10+$K$107*data!$AS10+$L$107*data!$AT10+$M$107*data!$C10+$N$107*data!$D10)</f>
        <v>4.6527301404966234E-2</v>
      </c>
      <c r="L10" s="3">
        <f>H10*EXP(B$107+$D$107*IF($A10=67,1,0)+$E$107*data!$AM10+$F$107*data!$AN10+$G$107*data!$AO10+$H$107*data!$AP10+$I$107*data!$AQ10+$J$107*data!$AR10+$K$107*data!$AS10+$L$107*data!$AT10+$M$107*data!$C10+$N$107*data!$D10)</f>
        <v>8.8200718836631331E-2</v>
      </c>
      <c r="M10" s="3">
        <f>I10*EXP(C$107+$D$107*IF($A10=67,1,0)+$E$107*data!$AM10+$F$107*data!$AN10+$G$107*data!$AO10+$H$107*data!$AP10+$I$107*data!$AQ10+$J$107*data!$AR10+$K$107*data!$AS10+$L$107*data!$AT10+$M$107*data!$C10+$N$107*data!$D10)</f>
        <v>0.23942770159953672</v>
      </c>
      <c r="N10" s="3">
        <f t="shared" si="0"/>
        <v>0.63626077873406517</v>
      </c>
      <c r="O10" s="3">
        <f t="shared" si="1"/>
        <v>4.6047646073158595E-2</v>
      </c>
      <c r="P10" s="3">
        <f t="shared" si="2"/>
        <v>8.7291447424325846E-2</v>
      </c>
      <c r="Q10" s="3">
        <f t="shared" si="3"/>
        <v>0.236959413730118</v>
      </c>
      <c r="R10" s="3">
        <f t="shared" si="4"/>
        <v>0.62970149277239751</v>
      </c>
      <c r="S10" s="3">
        <f t="shared" si="5"/>
        <v>-0.83247468895159027</v>
      </c>
      <c r="T10" s="3">
        <f t="shared" si="6"/>
        <v>1.107749836980198E-7</v>
      </c>
      <c r="U10" s="3">
        <f t="shared" si="7"/>
        <v>4.4082483097470544E-3</v>
      </c>
      <c r="V10" s="3">
        <f t="shared" si="8"/>
        <v>5.2954887730815984E-4</v>
      </c>
      <c r="W10" s="3">
        <f t="shared" si="9"/>
        <v>8.053159634629433E-3</v>
      </c>
      <c r="X10" s="2">
        <f>O10*SUM(data!$E10:$H10)</f>
        <v>395.98212764151998</v>
      </c>
      <c r="Y10" s="2">
        <f>P10*SUM(data!$E10:$H10)</f>
        <v>750.65407298074763</v>
      </c>
      <c r="Z10" s="2">
        <f>Q10*SUM(data!$E10:$H10)</f>
        <v>2037.7087824307766</v>
      </c>
      <c r="AA10" s="2">
        <f>R10*SUM(data!$E10:$H10)</f>
        <v>5415.0550169469552</v>
      </c>
    </row>
    <row r="11" spans="1:27" x14ac:dyDescent="0.25">
      <c r="A11" s="1">
        <f>data!AL11</f>
        <v>10</v>
      </c>
      <c r="B11" s="1">
        <f>data!Q11</f>
        <v>0</v>
      </c>
      <c r="C11" s="3">
        <f>data!E11/SUM(data!$E11:$H11)</f>
        <v>0.15322947885668295</v>
      </c>
      <c r="D11" s="3">
        <f>data!F11/SUM(data!$E11:$H11)</f>
        <v>8.7993900049773907E-2</v>
      </c>
      <c r="E11" s="3">
        <f>data!G11/SUM(data!$E11:$H11)</f>
        <v>0.67615724316138393</v>
      </c>
      <c r="F11" s="3">
        <f>data!H11/SUM(data!$E11:$H11)</f>
        <v>8.2619377932159233E-2</v>
      </c>
      <c r="G11" s="3">
        <f>HLOOKUP($B11,prodTab!$B$19:$L$24,3,FALSE)</f>
        <v>4.3979250979636411E-2</v>
      </c>
      <c r="H11" s="3">
        <f>HLOOKUP($B11,prodTab!$B$19:$L$24,4,FALSE)</f>
        <v>8.4208325986914495E-2</v>
      </c>
      <c r="I11" s="3">
        <f>HLOOKUP($B11,prodTab!$B$19:$L$24,5,FALSE)</f>
        <v>0.23555164429938399</v>
      </c>
      <c r="J11" s="3">
        <f>HLOOKUP($B11,prodTab!$B$19:$L$24,6,FALSE)</f>
        <v>0.63626077873406517</v>
      </c>
      <c r="K11" s="3">
        <f>G11*EXP(A$107+$D$107*IF($A11=67,1,0)+$E$107*data!$AM11+$F$107*data!$AN11+$G$107*data!$AO11+$H$107*data!$AP11+$I$107*data!$AQ11+$J$107*data!$AR11+$K$107*data!$AS11+$L$107*data!$AT11+$M$107*data!$C11+$N$107*data!$D11)</f>
        <v>7.9847106188819211E-2</v>
      </c>
      <c r="L11" s="3">
        <f>H11*EXP(B$107+$D$107*IF($A11=67,1,0)+$E$107*data!$AM11+$F$107*data!$AN11+$G$107*data!$AO11+$H$107*data!$AP11+$I$107*data!$AQ11+$J$107*data!$AR11+$K$107*data!$AS11+$L$107*data!$AT11+$M$107*data!$C11+$N$107*data!$D11)</f>
        <v>0.15136429473055529</v>
      </c>
      <c r="M11" s="3">
        <f>I11*EXP(C$107+$D$107*IF($A11=67,1,0)+$E$107*data!$AM11+$F$107*data!$AN11+$G$107*data!$AO11+$H$107*data!$AP11+$I$107*data!$AQ11+$J$107*data!$AR11+$K$107*data!$AS11+$L$107*data!$AT11+$M$107*data!$C11+$N$107*data!$D11)</f>
        <v>0.41089013411215269</v>
      </c>
      <c r="N11" s="3">
        <f t="shared" si="0"/>
        <v>0.63626077873406517</v>
      </c>
      <c r="O11" s="3">
        <f t="shared" si="1"/>
        <v>6.2460466277059243E-2</v>
      </c>
      <c r="P11" s="3">
        <f t="shared" si="2"/>
        <v>0.11840484743694524</v>
      </c>
      <c r="Q11" s="3">
        <f t="shared" si="3"/>
        <v>0.32141915456019599</v>
      </c>
      <c r="R11" s="3">
        <f t="shared" si="4"/>
        <v>0.49771553172579952</v>
      </c>
      <c r="S11" s="3">
        <f t="shared" si="5"/>
        <v>-1.4377775270606952</v>
      </c>
      <c r="T11" s="3">
        <f t="shared" si="6"/>
        <v>8.2390136446798875E-3</v>
      </c>
      <c r="U11" s="3">
        <f t="shared" si="7"/>
        <v>9.2482572098530281E-4</v>
      </c>
      <c r="V11" s="3">
        <f t="shared" si="8"/>
        <v>0.12583911150442426</v>
      </c>
      <c r="W11" s="3">
        <f t="shared" si="9"/>
        <v>0.17230481689427346</v>
      </c>
      <c r="X11" s="2">
        <f>O11*SUM(data!$E11:$H11)</f>
        <v>235.91817796575492</v>
      </c>
      <c r="Y11" s="2">
        <f>P11*SUM(data!$E11:$H11)</f>
        <v>447.2245811571371</v>
      </c>
      <c r="Z11" s="2">
        <f>Q11*SUM(data!$E11:$H11)</f>
        <v>1214.025860306225</v>
      </c>
      <c r="AA11" s="2">
        <f>R11*SUM(data!$E11:$H11)</f>
        <v>1879.9113805708828</v>
      </c>
    </row>
    <row r="12" spans="1:27" x14ac:dyDescent="0.25">
      <c r="A12" s="1">
        <f>data!AL12</f>
        <v>11</v>
      </c>
      <c r="B12" s="1">
        <f>data!Q12</f>
        <v>1</v>
      </c>
      <c r="C12" s="3">
        <f>data!E12/SUM(data!$E12:$H12)</f>
        <v>0</v>
      </c>
      <c r="D12" s="3">
        <f>data!F12/SUM(data!$E12:$H12)</f>
        <v>0.38057026227878132</v>
      </c>
      <c r="E12" s="3">
        <f>data!G12/SUM(data!$E12:$H12)</f>
        <v>5.7322785196556453E-2</v>
      </c>
      <c r="F12" s="3">
        <f>data!H12/SUM(data!$E12:$H12)</f>
        <v>0.56210695252466225</v>
      </c>
      <c r="G12" s="3">
        <f>HLOOKUP($B12,prodTab!$B$19:$L$24,3,FALSE)</f>
        <v>3.8947520725145401E-2</v>
      </c>
      <c r="H12" s="3">
        <f>HLOOKUP($B12,prodTab!$B$19:$L$24,4,FALSE)</f>
        <v>0.12987472509779874</v>
      </c>
      <c r="I12" s="3">
        <f>HLOOKUP($B12,prodTab!$B$19:$L$24,5,FALSE)</f>
        <v>0.20099252298106182</v>
      </c>
      <c r="J12" s="3">
        <f>HLOOKUP($B12,prodTab!$B$19:$L$24,6,FALSE)</f>
        <v>0.63018523119599412</v>
      </c>
      <c r="K12" s="3">
        <f>G12*EXP(A$107+$D$107*IF($A12=67,1,0)+$E$107*data!$AM12+$F$107*data!$AN12+$G$107*data!$AO12+$H$107*data!$AP12+$I$107*data!$AQ12+$J$107*data!$AR12+$K$107*data!$AS12+$L$107*data!$AT12+$M$107*data!$C12+$N$107*data!$D12)</f>
        <v>7.6309443920436038E-2</v>
      </c>
      <c r="L12" s="3">
        <f>H12*EXP(B$107+$D$107*IF($A12=67,1,0)+$E$107*data!$AM12+$F$107*data!$AN12+$G$107*data!$AO12+$H$107*data!$AP12+$I$107*data!$AQ12+$J$107*data!$AR12+$K$107*data!$AS12+$L$107*data!$AT12+$M$107*data!$C12+$N$107*data!$D12)</f>
        <v>0.25193016330890805</v>
      </c>
      <c r="M12" s="3">
        <f>I12*EXP(C$107+$D$107*IF($A12=67,1,0)+$E$107*data!$AM12+$F$107*data!$AN12+$G$107*data!$AO12+$H$107*data!$AP12+$I$107*data!$AQ12+$J$107*data!$AR12+$K$107*data!$AS12+$L$107*data!$AT12+$M$107*data!$C12+$N$107*data!$D12)</f>
        <v>0.37836119998984852</v>
      </c>
      <c r="N12" s="3">
        <f t="shared" si="0"/>
        <v>0.63018523119599412</v>
      </c>
      <c r="O12" s="3">
        <f t="shared" si="1"/>
        <v>5.7084261600236295E-2</v>
      </c>
      <c r="P12" s="3">
        <f t="shared" si="2"/>
        <v>0.18845960091532774</v>
      </c>
      <c r="Q12" s="3">
        <f t="shared" si="3"/>
        <v>0.28303796502723116</v>
      </c>
      <c r="R12" s="3">
        <f t="shared" si="4"/>
        <v>0.47141817245720485</v>
      </c>
      <c r="S12" s="3">
        <f t="shared" si="5"/>
        <v>-1.1301841533206167</v>
      </c>
      <c r="T12" s="3">
        <f t="shared" si="6"/>
        <v>3.2586129224442119E-3</v>
      </c>
      <c r="U12" s="3">
        <f t="shared" si="7"/>
        <v>3.6906506209503538E-2</v>
      </c>
      <c r="V12" s="3">
        <f t="shared" si="8"/>
        <v>5.0947342405993822E-2</v>
      </c>
      <c r="W12" s="3">
        <f t="shared" si="9"/>
        <v>8.2244548301236581E-3</v>
      </c>
      <c r="X12" s="2">
        <f>O12*SUM(data!$E12:$H12)</f>
        <v>327.23267541027457</v>
      </c>
      <c r="Y12" s="2">
        <f>P12*SUM(data!$E12:$H12)</f>
        <v>1080.3352392670704</v>
      </c>
      <c r="Z12" s="2">
        <f>Q12*SUM(data!$E12:$H12)</f>
        <v>1622.5009826203511</v>
      </c>
      <c r="AA12" s="2">
        <f>R12*SUM(data!$E12:$H12)</f>
        <v>2702.3811027023039</v>
      </c>
    </row>
    <row r="13" spans="1:27" x14ac:dyDescent="0.25">
      <c r="A13" s="1">
        <f>data!AL13</f>
        <v>12</v>
      </c>
      <c r="B13" s="1">
        <f>data!Q13</f>
        <v>1</v>
      </c>
      <c r="C13" s="3">
        <f>data!E13/SUM(data!$E13:$H13)</f>
        <v>0</v>
      </c>
      <c r="D13" s="3">
        <f>data!F13/SUM(data!$E13:$H13)</f>
        <v>0.43661147457825533</v>
      </c>
      <c r="E13" s="3">
        <f>data!G13/SUM(data!$E13:$H13)</f>
        <v>0.32055200759595753</v>
      </c>
      <c r="F13" s="3">
        <f>data!H13/SUM(data!$E13:$H13)</f>
        <v>0.24283651782578725</v>
      </c>
      <c r="G13" s="3">
        <f>HLOOKUP($B13,prodTab!$B$19:$L$24,3,FALSE)</f>
        <v>3.8947520725145401E-2</v>
      </c>
      <c r="H13" s="3">
        <f>HLOOKUP($B13,prodTab!$B$19:$L$24,4,FALSE)</f>
        <v>0.12987472509779874</v>
      </c>
      <c r="I13" s="3">
        <f>HLOOKUP($B13,prodTab!$B$19:$L$24,5,FALSE)</f>
        <v>0.20099252298106182</v>
      </c>
      <c r="J13" s="3">
        <f>HLOOKUP($B13,prodTab!$B$19:$L$24,6,FALSE)</f>
        <v>0.63018523119599412</v>
      </c>
      <c r="K13" s="3">
        <f>G13*EXP(A$107+$D$107*IF($A13=67,1,0)+$E$107*data!$AM13+$F$107*data!$AN13+$G$107*data!$AO13+$H$107*data!$AP13+$I$107*data!$AQ13+$J$107*data!$AR13+$K$107*data!$AS13+$L$107*data!$AT13+$M$107*data!$C13+$N$107*data!$D13)</f>
        <v>8.4842601658785946E-2</v>
      </c>
      <c r="L13" s="3">
        <f>H13*EXP(B$107+$D$107*IF($A13=67,1,0)+$E$107*data!$AM13+$F$107*data!$AN13+$G$107*data!$AO13+$H$107*data!$AP13+$I$107*data!$AQ13+$J$107*data!$AR13+$K$107*data!$AS13+$L$107*data!$AT13+$M$107*data!$C13+$N$107*data!$D13)</f>
        <v>0.28010177238005535</v>
      </c>
      <c r="M13" s="3">
        <f>I13*EXP(C$107+$D$107*IF($A13=67,1,0)+$E$107*data!$AM13+$F$107*data!$AN13+$G$107*data!$AO13+$H$107*data!$AP13+$I$107*data!$AQ13+$J$107*data!$AR13+$K$107*data!$AS13+$L$107*data!$AT13+$M$107*data!$C13+$N$107*data!$D13)</f>
        <v>0.420670718126962</v>
      </c>
      <c r="N13" s="3">
        <f t="shared" si="0"/>
        <v>0.63018523119599412</v>
      </c>
      <c r="O13" s="3">
        <f t="shared" si="1"/>
        <v>5.9925541941767906E-2</v>
      </c>
      <c r="P13" s="3">
        <f t="shared" si="2"/>
        <v>0.19783988445133122</v>
      </c>
      <c r="Q13" s="3">
        <f t="shared" si="3"/>
        <v>0.29712573954502675</v>
      </c>
      <c r="R13" s="3">
        <f t="shared" si="4"/>
        <v>0.44510883406187424</v>
      </c>
      <c r="S13" s="3">
        <f t="shared" si="5"/>
        <v>-1.2930229703791321</v>
      </c>
      <c r="T13" s="3">
        <f t="shared" si="6"/>
        <v>3.5910705770145846E-3</v>
      </c>
      <c r="U13" s="3">
        <f t="shared" si="7"/>
        <v>5.7011872251739849E-2</v>
      </c>
      <c r="V13" s="3">
        <f t="shared" si="8"/>
        <v>5.487900347940606E-4</v>
      </c>
      <c r="W13" s="3">
        <f t="shared" si="9"/>
        <v>4.0914089915511584E-2</v>
      </c>
      <c r="X13" s="2">
        <f>O13*SUM(data!$E13:$H13)</f>
        <v>92.145108822178827</v>
      </c>
      <c r="Y13" s="2">
        <f>P13*SUM(data!$E13:$H13)</f>
        <v>304.21047672543392</v>
      </c>
      <c r="Z13" s="2">
        <f>Q13*SUM(data!$E13:$H13)</f>
        <v>456.87836466880577</v>
      </c>
      <c r="AA13" s="2">
        <f>R13*SUM(data!$E13:$H13)</f>
        <v>684.42604978358145</v>
      </c>
    </row>
    <row r="14" spans="1:27" x14ac:dyDescent="0.25">
      <c r="A14" s="1">
        <f>data!AL14</f>
        <v>13</v>
      </c>
      <c r="B14" s="1">
        <f>data!Q14</f>
        <v>1</v>
      </c>
      <c r="C14" s="3">
        <f>data!E14/SUM(data!$E14:$H14)</f>
        <v>0</v>
      </c>
      <c r="D14" s="3">
        <f>data!F14/SUM(data!$E14:$H14)</f>
        <v>0.44134274201631812</v>
      </c>
      <c r="E14" s="3">
        <f>data!G14/SUM(data!$E14:$H14)</f>
        <v>0</v>
      </c>
      <c r="F14" s="3">
        <f>data!H14/SUM(data!$E14:$H14)</f>
        <v>0.55865725798368182</v>
      </c>
      <c r="G14" s="3">
        <f>HLOOKUP($B14,prodTab!$B$19:$L$24,3,FALSE)</f>
        <v>3.8947520725145401E-2</v>
      </c>
      <c r="H14" s="3">
        <f>HLOOKUP($B14,prodTab!$B$19:$L$24,4,FALSE)</f>
        <v>0.12987472509779874</v>
      </c>
      <c r="I14" s="3">
        <f>HLOOKUP($B14,prodTab!$B$19:$L$24,5,FALSE)</f>
        <v>0.20099252298106182</v>
      </c>
      <c r="J14" s="3">
        <f>HLOOKUP($B14,prodTab!$B$19:$L$24,6,FALSE)</f>
        <v>0.63018523119599412</v>
      </c>
      <c r="K14" s="3">
        <f>G14*EXP(A$107+$D$107*IF($A14=67,1,0)+$E$107*data!$AM14+$F$107*data!$AN14+$G$107*data!$AO14+$H$107*data!$AP14+$I$107*data!$AQ14+$J$107*data!$AR14+$K$107*data!$AS14+$L$107*data!$AT14+$M$107*data!$C14+$N$107*data!$D14)</f>
        <v>5.5032669692510597E-2</v>
      </c>
      <c r="L14" s="3">
        <f>H14*EXP(B$107+$D$107*IF($A14=67,1,0)+$E$107*data!$AM14+$F$107*data!$AN14+$G$107*data!$AO14+$H$107*data!$AP14+$I$107*data!$AQ14+$J$107*data!$AR14+$K$107*data!$AS14+$L$107*data!$AT14+$M$107*data!$C14+$N$107*data!$D14)</f>
        <v>0.18168641718074999</v>
      </c>
      <c r="M14" s="3">
        <f>I14*EXP(C$107+$D$107*IF($A14=67,1,0)+$E$107*data!$AM14+$F$107*data!$AN14+$G$107*data!$AO14+$H$107*data!$AP14+$I$107*data!$AQ14+$J$107*data!$AR14+$K$107*data!$AS14+$L$107*data!$AT14+$M$107*data!$C14+$N$107*data!$D14)</f>
        <v>0.27286566214810248</v>
      </c>
      <c r="N14" s="3">
        <f t="shared" si="0"/>
        <v>0.63018523119599412</v>
      </c>
      <c r="O14" s="3">
        <f t="shared" si="1"/>
        <v>4.8284014009577367E-2</v>
      </c>
      <c r="P14" s="3">
        <f t="shared" si="2"/>
        <v>0.15940621382754955</v>
      </c>
      <c r="Q14" s="3">
        <f t="shared" si="3"/>
        <v>0.23940414898106568</v>
      </c>
      <c r="R14" s="3">
        <f t="shared" si="4"/>
        <v>0.55290562318180725</v>
      </c>
      <c r="S14" s="3">
        <f t="shared" si="5"/>
        <v>-1.1414798591812017</v>
      </c>
      <c r="T14" s="3">
        <f t="shared" si="6"/>
        <v>2.3313460088770633E-3</v>
      </c>
      <c r="U14" s="3">
        <f t="shared" si="7"/>
        <v>7.9488205927136305E-2</v>
      </c>
      <c r="V14" s="3">
        <f t="shared" si="8"/>
        <v>5.7314346549348291E-2</v>
      </c>
      <c r="W14" s="3">
        <f t="shared" si="9"/>
        <v>3.3081302894134752E-5</v>
      </c>
      <c r="X14" s="2">
        <f>O14*SUM(data!$E14:$H14)</f>
        <v>96.342058833589917</v>
      </c>
      <c r="Y14" s="2">
        <f>P14*SUM(data!$E14:$H14)</f>
        <v>318.06640657438618</v>
      </c>
      <c r="Z14" s="2">
        <f>Q14*SUM(data!$E14:$H14)</f>
        <v>477.68788654490004</v>
      </c>
      <c r="AA14" s="2">
        <f>R14*SUM(data!$E14:$H14)</f>
        <v>1103.2236480471238</v>
      </c>
    </row>
    <row r="15" spans="1:27" x14ac:dyDescent="0.25">
      <c r="A15" s="1">
        <f>data!AL15</f>
        <v>14</v>
      </c>
      <c r="B15" s="1">
        <f>data!Q15</f>
        <v>1</v>
      </c>
      <c r="C15" s="3">
        <f>data!E15/SUM(data!$E15:$H15)</f>
        <v>0</v>
      </c>
      <c r="D15" s="3">
        <f>data!F15/SUM(data!$E15:$H15)</f>
        <v>0.16447765259860289</v>
      </c>
      <c r="E15" s="3">
        <f>data!G15/SUM(data!$E15:$H15)</f>
        <v>0.34505185531103455</v>
      </c>
      <c r="F15" s="3">
        <f>data!H15/SUM(data!$E15:$H15)</f>
        <v>0.49047049209036242</v>
      </c>
      <c r="G15" s="3">
        <f>HLOOKUP($B15,prodTab!$B$19:$L$24,3,FALSE)</f>
        <v>3.8947520725145401E-2</v>
      </c>
      <c r="H15" s="3">
        <f>HLOOKUP($B15,prodTab!$B$19:$L$24,4,FALSE)</f>
        <v>0.12987472509779874</v>
      </c>
      <c r="I15" s="3">
        <f>HLOOKUP($B15,prodTab!$B$19:$L$24,5,FALSE)</f>
        <v>0.20099252298106182</v>
      </c>
      <c r="J15" s="3">
        <f>HLOOKUP($B15,prodTab!$B$19:$L$24,6,FALSE)</f>
        <v>0.63018523119599412</v>
      </c>
      <c r="K15" s="3">
        <f>G15*EXP(A$107+$D$107*IF($A15=67,1,0)+$E$107*data!$AM15+$F$107*data!$AN15+$G$107*data!$AO15+$H$107*data!$AP15+$I$107*data!$AQ15+$J$107*data!$AR15+$K$107*data!$AS15+$L$107*data!$AT15+$M$107*data!$C15+$N$107*data!$D15)</f>
        <v>5.8929757393400409E-2</v>
      </c>
      <c r="L15" s="3">
        <f>H15*EXP(B$107+$D$107*IF($A15=67,1,0)+$E$107*data!$AM15+$F$107*data!$AN15+$G$107*data!$AO15+$H$107*data!$AP15+$I$107*data!$AQ15+$J$107*data!$AR15+$K$107*data!$AS15+$L$107*data!$AT15+$M$107*data!$C15+$N$107*data!$D15)</f>
        <v>0.19455237308966705</v>
      </c>
      <c r="M15" s="3">
        <f>I15*EXP(C$107+$D$107*IF($A15=67,1,0)+$E$107*data!$AM15+$F$107*data!$AN15+$G$107*data!$AO15+$H$107*data!$AP15+$I$107*data!$AQ15+$J$107*data!$AR15+$K$107*data!$AS15+$L$107*data!$AT15+$M$107*data!$C15+$N$107*data!$D15)</f>
        <v>0.29218839211730191</v>
      </c>
      <c r="N15" s="3">
        <f t="shared" si="0"/>
        <v>0.63018523119599412</v>
      </c>
      <c r="O15" s="3">
        <f t="shared" si="1"/>
        <v>5.0116485124251015E-2</v>
      </c>
      <c r="P15" s="3">
        <f t="shared" si="2"/>
        <v>0.16545598595876748</v>
      </c>
      <c r="Q15" s="3">
        <f t="shared" si="3"/>
        <v>0.24848999647613543</v>
      </c>
      <c r="R15" s="3">
        <f t="shared" si="4"/>
        <v>0.53593753244084619</v>
      </c>
      <c r="S15" s="3">
        <f t="shared" si="5"/>
        <v>-1.0822623318383999</v>
      </c>
      <c r="T15" s="3">
        <f t="shared" si="6"/>
        <v>2.5116620812092733E-3</v>
      </c>
      <c r="U15" s="3">
        <f t="shared" si="7"/>
        <v>9.571361636109383E-7</v>
      </c>
      <c r="V15" s="3">
        <f t="shared" si="8"/>
        <v>9.3241925816509863E-3</v>
      </c>
      <c r="W15" s="3">
        <f t="shared" si="9"/>
        <v>2.0672517582325189E-3</v>
      </c>
      <c r="X15" s="2">
        <f>O15*SUM(data!$E15:$H15)</f>
        <v>206.05092159925061</v>
      </c>
      <c r="Y15" s="2">
        <f>P15*SUM(data!$E15:$H15)</f>
        <v>680.26235891031502</v>
      </c>
      <c r="Z15" s="2">
        <f>Q15*SUM(data!$E15:$H15)</f>
        <v>1021.6517111118424</v>
      </c>
      <c r="AA15" s="2">
        <f>R15*SUM(data!$E15:$H15)</f>
        <v>2203.475008378593</v>
      </c>
    </row>
    <row r="16" spans="1:27" x14ac:dyDescent="0.25">
      <c r="A16" s="1">
        <f>data!AL16</f>
        <v>15</v>
      </c>
      <c r="B16" s="1">
        <f>data!Q16</f>
        <v>1</v>
      </c>
      <c r="C16" s="3">
        <f>data!E16/SUM(data!$E16:$H16)</f>
        <v>3.3512561363201514E-2</v>
      </c>
      <c r="D16" s="3">
        <f>data!F16/SUM(data!$E16:$H16)</f>
        <v>0.20187328630690438</v>
      </c>
      <c r="E16" s="3">
        <f>data!G16/SUM(data!$E16:$H16)</f>
        <v>0.13297855820297028</v>
      </c>
      <c r="F16" s="3">
        <f>data!H16/SUM(data!$E16:$H16)</f>
        <v>0.63163559412692383</v>
      </c>
      <c r="G16" s="3">
        <f>HLOOKUP($B16,prodTab!$B$19:$L$24,3,FALSE)</f>
        <v>3.8947520725145401E-2</v>
      </c>
      <c r="H16" s="3">
        <f>HLOOKUP($B16,prodTab!$B$19:$L$24,4,FALSE)</f>
        <v>0.12987472509779874</v>
      </c>
      <c r="I16" s="3">
        <f>HLOOKUP($B16,prodTab!$B$19:$L$24,5,FALSE)</f>
        <v>0.20099252298106182</v>
      </c>
      <c r="J16" s="3">
        <f>HLOOKUP($B16,prodTab!$B$19:$L$24,6,FALSE)</f>
        <v>0.63018523119599412</v>
      </c>
      <c r="K16" s="3">
        <f>G16*EXP(A$107+$D$107*IF($A16=67,1,0)+$E$107*data!$AM16+$F$107*data!$AN16+$G$107*data!$AO16+$H$107*data!$AP16+$I$107*data!$AQ16+$J$107*data!$AR16+$K$107*data!$AS16+$L$107*data!$AT16+$M$107*data!$C16+$N$107*data!$D16)</f>
        <v>4.136766653081949E-2</v>
      </c>
      <c r="L16" s="3">
        <f>H16*EXP(B$107+$D$107*IF($A16=67,1,0)+$E$107*data!$AM16+$F$107*data!$AN16+$G$107*data!$AO16+$H$107*data!$AP16+$I$107*data!$AQ16+$J$107*data!$AR16+$K$107*data!$AS16+$L$107*data!$AT16+$M$107*data!$C16+$N$107*data!$D16)</f>
        <v>0.1365723880216457</v>
      </c>
      <c r="M16" s="3">
        <f>I16*EXP(C$107+$D$107*IF($A16=67,1,0)+$E$107*data!$AM16+$F$107*data!$AN16+$G$107*data!$AO16+$H$107*data!$AP16+$I$107*data!$AQ16+$J$107*data!$AR16+$K$107*data!$AS16+$L$107*data!$AT16+$M$107*data!$C16+$N$107*data!$D16)</f>
        <v>0.20511117818785596</v>
      </c>
      <c r="N16" s="3">
        <f t="shared" si="0"/>
        <v>0.63018523119599412</v>
      </c>
      <c r="O16" s="3">
        <f t="shared" si="1"/>
        <v>4.0827258002648796E-2</v>
      </c>
      <c r="P16" s="3">
        <f t="shared" si="2"/>
        <v>0.1347882679735751</v>
      </c>
      <c r="Q16" s="3">
        <f t="shared" si="3"/>
        <v>0.20243169831356148</v>
      </c>
      <c r="R16" s="3">
        <f t="shared" si="4"/>
        <v>0.62195277571021479</v>
      </c>
      <c r="S16" s="3">
        <f t="shared" si="5"/>
        <v>-1.0241227324933633</v>
      </c>
      <c r="T16" s="3">
        <f t="shared" si="6"/>
        <v>5.3504786927141364E-5</v>
      </c>
      <c r="U16" s="3">
        <f t="shared" si="7"/>
        <v>4.5003996847831256E-3</v>
      </c>
      <c r="V16" s="3">
        <f t="shared" si="8"/>
        <v>4.8237386712214119E-3</v>
      </c>
      <c r="W16" s="3">
        <f t="shared" si="9"/>
        <v>9.3756972490959724E-5</v>
      </c>
      <c r="X16" s="2">
        <f>O16*SUM(data!$E16:$H16)</f>
        <v>1064.7899947945416</v>
      </c>
      <c r="Y16" s="2">
        <f>P16*SUM(data!$E16:$H16)</f>
        <v>3515.3279004099891</v>
      </c>
      <c r="Z16" s="2">
        <f>Q16*SUM(data!$E16:$H16)</f>
        <v>5279.4935917460598</v>
      </c>
      <c r="AA16" s="2">
        <f>R16*SUM(data!$E16:$H16)</f>
        <v>16220.758513049415</v>
      </c>
    </row>
    <row r="17" spans="1:27" x14ac:dyDescent="0.25">
      <c r="A17" s="1">
        <f>data!AL17</f>
        <v>16</v>
      </c>
      <c r="B17" s="1">
        <f>data!Q17</f>
        <v>1</v>
      </c>
      <c r="C17" s="3">
        <f>data!E17/SUM(data!$E17:$H17)</f>
        <v>2.4677264669127265E-2</v>
      </c>
      <c r="D17" s="3">
        <f>data!F17/SUM(data!$E17:$H17)</f>
        <v>0.1174320671917231</v>
      </c>
      <c r="E17" s="3">
        <f>data!G17/SUM(data!$E17:$H17)</f>
        <v>0.22357580865471244</v>
      </c>
      <c r="F17" s="3">
        <f>data!H17/SUM(data!$E17:$H17)</f>
        <v>0.63431485948443722</v>
      </c>
      <c r="G17" s="3">
        <f>HLOOKUP($B17,prodTab!$B$19:$L$24,3,FALSE)</f>
        <v>3.8947520725145401E-2</v>
      </c>
      <c r="H17" s="3">
        <f>HLOOKUP($B17,prodTab!$B$19:$L$24,4,FALSE)</f>
        <v>0.12987472509779874</v>
      </c>
      <c r="I17" s="3">
        <f>HLOOKUP($B17,prodTab!$B$19:$L$24,5,FALSE)</f>
        <v>0.20099252298106182</v>
      </c>
      <c r="J17" s="3">
        <f>HLOOKUP($B17,prodTab!$B$19:$L$24,6,FALSE)</f>
        <v>0.63018523119599412</v>
      </c>
      <c r="K17" s="3">
        <f>G17*EXP(A$107+$D$107*IF($A17=67,1,0)+$E$107*data!$AM17+$F$107*data!$AN17+$G$107*data!$AO17+$H$107*data!$AP17+$I$107*data!$AQ17+$J$107*data!$AR17+$K$107*data!$AS17+$L$107*data!$AT17+$M$107*data!$C17+$N$107*data!$D17)</f>
        <v>4.6117734999844437E-2</v>
      </c>
      <c r="L17" s="3">
        <f>H17*EXP(B$107+$D$107*IF($A17=67,1,0)+$E$107*data!$AM17+$F$107*data!$AN17+$G$107*data!$AO17+$H$107*data!$AP17+$I$107*data!$AQ17+$J$107*data!$AR17+$K$107*data!$AS17+$L$107*data!$AT17+$M$107*data!$C17+$N$107*data!$D17)</f>
        <v>0.15225439884035477</v>
      </c>
      <c r="M17" s="3">
        <f>I17*EXP(C$107+$D$107*IF($A17=67,1,0)+$E$107*data!$AM17+$F$107*data!$AN17+$G$107*data!$AO17+$H$107*data!$AP17+$I$107*data!$AQ17+$J$107*data!$AR17+$K$107*data!$AS17+$L$107*data!$AT17+$M$107*data!$C17+$N$107*data!$D17)</f>
        <v>0.22866319892919584</v>
      </c>
      <c r="N17" s="3">
        <f t="shared" si="0"/>
        <v>0.63018523119599412</v>
      </c>
      <c r="O17" s="3">
        <f t="shared" si="1"/>
        <v>4.3621677984457201E-2</v>
      </c>
      <c r="P17" s="3">
        <f t="shared" si="2"/>
        <v>0.14401384538840584</v>
      </c>
      <c r="Q17" s="3">
        <f t="shared" si="3"/>
        <v>0.2162871275143696</v>
      </c>
      <c r="R17" s="3">
        <f t="shared" si="4"/>
        <v>0.59607734911276744</v>
      </c>
      <c r="S17" s="3">
        <f t="shared" si="5"/>
        <v>-0.97537204384729215</v>
      </c>
      <c r="T17" s="3">
        <f t="shared" si="6"/>
        <v>3.588907958620502E-4</v>
      </c>
      <c r="U17" s="3">
        <f t="shared" si="7"/>
        <v>7.0659093209763789E-4</v>
      </c>
      <c r="V17" s="3">
        <f t="shared" si="8"/>
        <v>5.3124872765589402E-5</v>
      </c>
      <c r="W17" s="3">
        <f t="shared" si="9"/>
        <v>1.4621071994235541E-3</v>
      </c>
      <c r="X17" s="2">
        <f>O17*SUM(data!$E17:$H17)</f>
        <v>750.48915888359386</v>
      </c>
      <c r="Y17" s="2">
        <f>P17*SUM(data!$E17:$H17)</f>
        <v>2477.686202984828</v>
      </c>
      <c r="Z17" s="2">
        <f>Q17*SUM(data!$E17:$H17)</f>
        <v>3721.1118853209719</v>
      </c>
      <c r="AA17" s="2">
        <f>R17*SUM(data!$E17:$H17)</f>
        <v>10255.212752810607</v>
      </c>
    </row>
    <row r="18" spans="1:27" x14ac:dyDescent="0.25">
      <c r="A18" s="1">
        <f>data!AL18</f>
        <v>17</v>
      </c>
      <c r="B18" s="1">
        <f>data!Q18</f>
        <v>1</v>
      </c>
      <c r="C18" s="3">
        <f>data!E18/SUM(data!$E18:$H18)</f>
        <v>0</v>
      </c>
      <c r="D18" s="3">
        <f>data!F18/SUM(data!$E18:$H18)</f>
        <v>0</v>
      </c>
      <c r="E18" s="3">
        <f>data!G18/SUM(data!$E18:$H18)</f>
        <v>0.23530994272186109</v>
      </c>
      <c r="F18" s="3">
        <f>data!H18/SUM(data!$E18:$H18)</f>
        <v>0.76469005727813899</v>
      </c>
      <c r="G18" s="3">
        <f>HLOOKUP($B18,prodTab!$B$19:$L$24,3,FALSE)</f>
        <v>3.8947520725145401E-2</v>
      </c>
      <c r="H18" s="3">
        <f>HLOOKUP($B18,prodTab!$B$19:$L$24,4,FALSE)</f>
        <v>0.12987472509779874</v>
      </c>
      <c r="I18" s="3">
        <f>HLOOKUP($B18,prodTab!$B$19:$L$24,5,FALSE)</f>
        <v>0.20099252298106182</v>
      </c>
      <c r="J18" s="3">
        <f>HLOOKUP($B18,prodTab!$B$19:$L$24,6,FALSE)</f>
        <v>0.63018523119599412</v>
      </c>
      <c r="K18" s="3">
        <f>G18*EXP(A$107+$D$107*IF($A18=67,1,0)+$E$107*data!$AM18+$F$107*data!$AN18+$G$107*data!$AO18+$H$107*data!$AP18+$I$107*data!$AQ18+$J$107*data!$AR18+$K$107*data!$AS18+$L$107*data!$AT18+$M$107*data!$C18+$N$107*data!$D18)</f>
        <v>5.1863102542055201E-2</v>
      </c>
      <c r="L18" s="3">
        <f>H18*EXP(B$107+$D$107*IF($A18=67,1,0)+$E$107*data!$AM18+$F$107*data!$AN18+$G$107*data!$AO18+$H$107*data!$AP18+$I$107*data!$AQ18+$J$107*data!$AR18+$K$107*data!$AS18+$L$107*data!$AT18+$M$107*data!$C18+$N$107*data!$D18)</f>
        <v>0.17122231825918871</v>
      </c>
      <c r="M18" s="3">
        <f>I18*EXP(C$107+$D$107*IF($A18=67,1,0)+$E$107*data!$AM18+$F$107*data!$AN18+$G$107*data!$AO18+$H$107*data!$AP18+$I$107*data!$AQ18+$J$107*data!$AR18+$K$107*data!$AS18+$L$107*data!$AT18+$M$107*data!$C18+$N$107*data!$D18)</f>
        <v>0.2571501599915792</v>
      </c>
      <c r="N18" s="3">
        <f t="shared" si="0"/>
        <v>0.63018523119599412</v>
      </c>
      <c r="O18" s="3">
        <f t="shared" si="1"/>
        <v>4.6705809169017537E-2</v>
      </c>
      <c r="P18" s="3">
        <f t="shared" si="2"/>
        <v>0.1541958835880618</v>
      </c>
      <c r="Q18" s="3">
        <f t="shared" si="3"/>
        <v>0.23157901690532154</v>
      </c>
      <c r="R18" s="3">
        <f t="shared" si="4"/>
        <v>0.56751929033759907</v>
      </c>
      <c r="S18" s="3">
        <f t="shared" si="5"/>
        <v>-0.77740145258845583</v>
      </c>
      <c r="T18" s="3">
        <f t="shared" si="6"/>
        <v>2.1814326101326827E-3</v>
      </c>
      <c r="U18" s="3">
        <f t="shared" si="7"/>
        <v>2.3776370515503107E-2</v>
      </c>
      <c r="V18" s="3">
        <f t="shared" si="8"/>
        <v>1.3919807448521339E-5</v>
      </c>
      <c r="W18" s="3">
        <f t="shared" si="9"/>
        <v>3.8876311335920712E-2</v>
      </c>
      <c r="X18" s="2">
        <f>O18*SUM(data!$E18:$H18)</f>
        <v>381.94329329292452</v>
      </c>
      <c r="Y18" s="2">
        <f>P18*SUM(data!$E18:$H18)</f>
        <v>1260.9584254650777</v>
      </c>
      <c r="Z18" s="2">
        <f>Q18*SUM(data!$E18:$H18)</f>
        <v>1893.7698318056334</v>
      </c>
      <c r="AA18" s="2">
        <f>R18*SUM(data!$E18:$H18)</f>
        <v>4640.9684494363637</v>
      </c>
    </row>
    <row r="19" spans="1:27" x14ac:dyDescent="0.25">
      <c r="A19" s="1">
        <f>data!AL19</f>
        <v>18</v>
      </c>
      <c r="B19" s="1">
        <f>data!Q19</f>
        <v>2</v>
      </c>
      <c r="C19" s="3">
        <f>data!E19/SUM(data!$E19:$H19)</f>
        <v>5.6364961003602138E-2</v>
      </c>
      <c r="D19" s="3">
        <f>data!F19/SUM(data!$E19:$H19)</f>
        <v>0.1122242895166885</v>
      </c>
      <c r="E19" s="3">
        <f>data!G19/SUM(data!$E19:$H19)</f>
        <v>0.12634774860022235</v>
      </c>
      <c r="F19" s="3">
        <f>data!H19/SUM(data!$E19:$H19)</f>
        <v>0.70506300087948715</v>
      </c>
      <c r="G19" s="3">
        <f>HLOOKUP($B19,prodTab!$B$19:$L$24,3,FALSE)</f>
        <v>3.03174143366923E-2</v>
      </c>
      <c r="H19" s="3">
        <f>HLOOKUP($B19,prodTab!$B$19:$L$24,4,FALSE)</f>
        <v>0.10513313630321595</v>
      </c>
      <c r="I19" s="3">
        <f>HLOOKUP($B19,prodTab!$B$19:$L$24,5,FALSE)</f>
        <v>0.18328375747560124</v>
      </c>
      <c r="J19" s="3">
        <f>HLOOKUP($B19,prodTab!$B$19:$L$24,6,FALSE)</f>
        <v>0.68126569188449049</v>
      </c>
      <c r="K19" s="3">
        <f>G19*EXP(A$107+$D$107*IF($A19=67,1,0)+$E$107*data!$AM19+$F$107*data!$AN19+$G$107*data!$AO19+$H$107*data!$AP19+$I$107*data!$AQ19+$J$107*data!$AR19+$K$107*data!$AS19+$L$107*data!$AT19+$M$107*data!$C19+$N$107*data!$D19)</f>
        <v>2.7823248212823955E-2</v>
      </c>
      <c r="L19" s="3">
        <f>H19*EXP(B$107+$D$107*IF($A19=67,1,0)+$E$107*data!$AM19+$F$107*data!$AN19+$G$107*data!$AO19+$H$107*data!$AP19+$I$107*data!$AQ19+$J$107*data!$AR19+$K$107*data!$AS19+$L$107*data!$AT19+$M$107*data!$C19+$N$107*data!$D19)</f>
        <v>9.552396626198946E-2</v>
      </c>
      <c r="M19" s="3">
        <f>I19*EXP(C$107+$D$107*IF($A19=67,1,0)+$E$107*data!$AM19+$F$107*data!$AN19+$G$107*data!$AO19+$H$107*data!$AP19+$I$107*data!$AQ19+$J$107*data!$AR19+$K$107*data!$AS19+$L$107*data!$AT19+$M$107*data!$C19+$N$107*data!$D19)</f>
        <v>0.16160986646558384</v>
      </c>
      <c r="N19" s="3">
        <f t="shared" si="0"/>
        <v>0.68126569188449049</v>
      </c>
      <c r="O19" s="3">
        <f t="shared" si="1"/>
        <v>2.8795893654502455E-2</v>
      </c>
      <c r="P19" s="3">
        <f t="shared" si="2"/>
        <v>9.8863294209793617E-2</v>
      </c>
      <c r="Q19" s="3">
        <f t="shared" si="3"/>
        <v>0.16725942609807751</v>
      </c>
      <c r="R19" s="3">
        <f t="shared" si="4"/>
        <v>0.70508138603762638</v>
      </c>
      <c r="S19" s="3">
        <f t="shared" si="5"/>
        <v>-0.93195977198514623</v>
      </c>
      <c r="T19" s="3">
        <f t="shared" si="6"/>
        <v>7.6005347449919418E-4</v>
      </c>
      <c r="U19" s="3">
        <f t="shared" si="7"/>
        <v>1.7851619559086713E-4</v>
      </c>
      <c r="V19" s="3">
        <f t="shared" si="8"/>
        <v>1.6737653556885077E-3</v>
      </c>
      <c r="W19" s="3">
        <f t="shared" si="9"/>
        <v>3.3801403980462683E-10</v>
      </c>
      <c r="X19" s="2">
        <f>O19*SUM(data!$E19:$H19)</f>
        <v>496.03662429777648</v>
      </c>
      <c r="Y19" s="2">
        <f>P19*SUM(data!$E19:$H19)</f>
        <v>1703.014162893194</v>
      </c>
      <c r="Z19" s="2">
        <f>Q19*SUM(data!$E19:$H19)</f>
        <v>2881.2025109941778</v>
      </c>
      <c r="AA19" s="2">
        <f>R19*SUM(data!$E19:$H19)</f>
        <v>12145.696701814848</v>
      </c>
    </row>
    <row r="20" spans="1:27" x14ac:dyDescent="0.25">
      <c r="A20" s="1">
        <f>data!AL20</f>
        <v>19</v>
      </c>
      <c r="B20" s="1">
        <f>data!Q20</f>
        <v>2</v>
      </c>
      <c r="C20" s="3">
        <f>data!E20/SUM(data!$E20:$H20)</f>
        <v>3.0131048831757112E-2</v>
      </c>
      <c r="D20" s="3">
        <f>data!F20/SUM(data!$E20:$H20)</f>
        <v>5.680912646342122E-2</v>
      </c>
      <c r="E20" s="3">
        <f>data!G20/SUM(data!$E20:$H20)</f>
        <v>0.20172384722663669</v>
      </c>
      <c r="F20" s="3">
        <f>data!H20/SUM(data!$E20:$H20)</f>
        <v>0.711335977478185</v>
      </c>
      <c r="G20" s="3">
        <f>HLOOKUP($B20,prodTab!$B$19:$L$24,3,FALSE)</f>
        <v>3.03174143366923E-2</v>
      </c>
      <c r="H20" s="3">
        <f>HLOOKUP($B20,prodTab!$B$19:$L$24,4,FALSE)</f>
        <v>0.10513313630321595</v>
      </c>
      <c r="I20" s="3">
        <f>HLOOKUP($B20,prodTab!$B$19:$L$24,5,FALSE)</f>
        <v>0.18328375747560124</v>
      </c>
      <c r="J20" s="3">
        <f>HLOOKUP($B20,prodTab!$B$19:$L$24,6,FALSE)</f>
        <v>0.68126569188449049</v>
      </c>
      <c r="K20" s="3">
        <f>G20*EXP(A$107+$D$107*IF($A20=67,1,0)+$E$107*data!$AM20+$F$107*data!$AN20+$G$107*data!$AO20+$H$107*data!$AP20+$I$107*data!$AQ20+$J$107*data!$AR20+$K$107*data!$AS20+$L$107*data!$AT20+$M$107*data!$C20+$N$107*data!$D20)</f>
        <v>2.3138487849259641E-2</v>
      </c>
      <c r="L20" s="3">
        <f>H20*EXP(B$107+$D$107*IF($A20=67,1,0)+$E$107*data!$AM20+$F$107*data!$AN20+$G$107*data!$AO20+$H$107*data!$AP20+$I$107*data!$AQ20+$J$107*data!$AR20+$K$107*data!$AS20+$L$107*data!$AT20+$M$107*data!$C20+$N$107*data!$D20)</f>
        <v>7.9440046530850239E-2</v>
      </c>
      <c r="M20" s="3">
        <f>I20*EXP(C$107+$D$107*IF($A20=67,1,0)+$E$107*data!$AM20+$F$107*data!$AN20+$G$107*data!$AO20+$H$107*data!$AP20+$I$107*data!$AQ20+$J$107*data!$AR20+$K$107*data!$AS20+$L$107*data!$AT20+$M$107*data!$C20+$N$107*data!$D20)</f>
        <v>0.13439868353727519</v>
      </c>
      <c r="N20" s="3">
        <f t="shared" si="0"/>
        <v>0.68126569188449049</v>
      </c>
      <c r="O20" s="3">
        <f t="shared" si="1"/>
        <v>2.5198656697770865E-2</v>
      </c>
      <c r="P20" s="3">
        <f t="shared" si="2"/>
        <v>8.6513106371810256E-2</v>
      </c>
      <c r="Q20" s="3">
        <f t="shared" si="3"/>
        <v>0.14636506539023936</v>
      </c>
      <c r="R20" s="3">
        <f t="shared" si="4"/>
        <v>0.74192317154017939</v>
      </c>
      <c r="S20" s="3">
        <f t="shared" si="5"/>
        <v>-0.84993285782269112</v>
      </c>
      <c r="T20" s="3">
        <f t="shared" si="6"/>
        <v>2.4328492163409397E-5</v>
      </c>
      <c r="U20" s="3">
        <f t="shared" si="7"/>
        <v>8.8232642239797956E-4</v>
      </c>
      <c r="V20" s="3">
        <f t="shared" si="8"/>
        <v>3.0645947264098354E-3</v>
      </c>
      <c r="W20" s="3">
        <f t="shared" si="9"/>
        <v>9.3557644058610506E-4</v>
      </c>
      <c r="X20" s="2">
        <f>O20*SUM(data!$E20:$H20)</f>
        <v>611.25313902080597</v>
      </c>
      <c r="Y20" s="2">
        <f>P20*SUM(data!$E20:$H20)</f>
        <v>2098.5804311103589</v>
      </c>
      <c r="Z20" s="2">
        <f>Q20*SUM(data!$E20:$H20)</f>
        <v>3550.4315462452305</v>
      </c>
      <c r="AA20" s="2">
        <f>R20*SUM(data!$E20:$H20)</f>
        <v>17997.1048836236</v>
      </c>
    </row>
    <row r="21" spans="1:27" x14ac:dyDescent="0.25">
      <c r="A21" s="1">
        <f>data!AL21</f>
        <v>20</v>
      </c>
      <c r="B21" s="1">
        <f>data!Q21</f>
        <v>2</v>
      </c>
      <c r="C21" s="3">
        <f>data!E21/SUM(data!$E21:$H21)</f>
        <v>0</v>
      </c>
      <c r="D21" s="3">
        <f>data!F21/SUM(data!$E21:$H21)</f>
        <v>0.10343028065932668</v>
      </c>
      <c r="E21" s="3">
        <f>data!G21/SUM(data!$E21:$H21)</f>
        <v>0.32106445072778683</v>
      </c>
      <c r="F21" s="3">
        <f>data!H21/SUM(data!$E21:$H21)</f>
        <v>0.57550526861288653</v>
      </c>
      <c r="G21" s="3">
        <f>HLOOKUP($B21,prodTab!$B$19:$L$24,3,FALSE)</f>
        <v>3.03174143366923E-2</v>
      </c>
      <c r="H21" s="3">
        <f>HLOOKUP($B21,prodTab!$B$19:$L$24,4,FALSE)</f>
        <v>0.10513313630321595</v>
      </c>
      <c r="I21" s="3">
        <f>HLOOKUP($B21,prodTab!$B$19:$L$24,5,FALSE)</f>
        <v>0.18328375747560124</v>
      </c>
      <c r="J21" s="3">
        <f>HLOOKUP($B21,prodTab!$B$19:$L$24,6,FALSE)</f>
        <v>0.68126569188449049</v>
      </c>
      <c r="K21" s="3">
        <f>G21*EXP(A$107+$D$107*IF($A21=67,1,0)+$E$107*data!$AM21+$F$107*data!$AN21+$G$107*data!$AO21+$H$107*data!$AP21+$I$107*data!$AQ21+$J$107*data!$AR21+$K$107*data!$AS21+$L$107*data!$AT21+$M$107*data!$C21+$N$107*data!$D21)</f>
        <v>4.1637266263643544E-2</v>
      </c>
      <c r="L21" s="3">
        <f>H21*EXP(B$107+$D$107*IF($A21=67,1,0)+$E$107*data!$AM21+$F$107*data!$AN21+$G$107*data!$AO21+$H$107*data!$AP21+$I$107*data!$AQ21+$J$107*data!$AR21+$K$107*data!$AS21+$L$107*data!$AT21+$M$107*data!$C21+$N$107*data!$D21)</f>
        <v>0.14295084410656847</v>
      </c>
      <c r="M21" s="3">
        <f>I21*EXP(C$107+$D$107*IF($A21=67,1,0)+$E$107*data!$AM21+$F$107*data!$AN21+$G$107*data!$AO21+$H$107*data!$AP21+$I$107*data!$AQ21+$J$107*data!$AR21+$K$107*data!$AS21+$L$107*data!$AT21+$M$107*data!$C21+$N$107*data!$D21)</f>
        <v>0.24184786008406978</v>
      </c>
      <c r="N21" s="3">
        <f t="shared" si="0"/>
        <v>0.68126569188449049</v>
      </c>
      <c r="O21" s="3">
        <f t="shared" si="1"/>
        <v>3.7588881265856106E-2</v>
      </c>
      <c r="P21" s="3">
        <f t="shared" si="2"/>
        <v>0.1290517555103653</v>
      </c>
      <c r="Q21" s="3">
        <f t="shared" si="3"/>
        <v>0.21833302982812045</v>
      </c>
      <c r="R21" s="3">
        <f t="shared" si="4"/>
        <v>0.61502633339565815</v>
      </c>
      <c r="S21" s="3">
        <f t="shared" si="5"/>
        <v>-0.980099886881866</v>
      </c>
      <c r="T21" s="3">
        <f t="shared" si="6"/>
        <v>1.412923994818628E-3</v>
      </c>
      <c r="U21" s="3">
        <f t="shared" si="7"/>
        <v>6.5645997354240443E-4</v>
      </c>
      <c r="V21" s="3">
        <f t="shared" si="8"/>
        <v>1.0553744840064412E-2</v>
      </c>
      <c r="W21" s="3">
        <f t="shared" si="9"/>
        <v>1.5619145615640311E-3</v>
      </c>
      <c r="X21" s="2">
        <f>O21*SUM(data!$E21:$H21)</f>
        <v>206.72193196563896</v>
      </c>
      <c r="Y21" s="2">
        <f>P21*SUM(data!$E21:$H21)</f>
        <v>709.7265820170295</v>
      </c>
      <c r="Z21" s="2">
        <f>Q21*SUM(data!$E21:$H21)</f>
        <v>1200.7334141912399</v>
      </c>
      <c r="AA21" s="2">
        <f>R21*SUM(data!$E21:$H21)</f>
        <v>3382.3680718260921</v>
      </c>
    </row>
    <row r="22" spans="1:27" x14ac:dyDescent="0.25">
      <c r="A22" s="1">
        <f>data!AL22</f>
        <v>21</v>
      </c>
      <c r="B22" s="1">
        <f>data!Q22</f>
        <v>2</v>
      </c>
      <c r="C22" s="3">
        <f>data!E22/SUM(data!$E22:$H22)</f>
        <v>7.6036732189169107E-2</v>
      </c>
      <c r="D22" s="3">
        <f>data!F22/SUM(data!$E22:$H22)</f>
        <v>8.9661249152946904E-2</v>
      </c>
      <c r="E22" s="3">
        <f>data!G22/SUM(data!$E22:$H22)</f>
        <v>0.1896765425004687</v>
      </c>
      <c r="F22" s="3">
        <f>data!H22/SUM(data!$E22:$H22)</f>
        <v>0.64462547615741528</v>
      </c>
      <c r="G22" s="3">
        <f>HLOOKUP($B22,prodTab!$B$19:$L$24,3,FALSE)</f>
        <v>3.03174143366923E-2</v>
      </c>
      <c r="H22" s="3">
        <f>HLOOKUP($B22,prodTab!$B$19:$L$24,4,FALSE)</f>
        <v>0.10513313630321595</v>
      </c>
      <c r="I22" s="3">
        <f>HLOOKUP($B22,prodTab!$B$19:$L$24,5,FALSE)</f>
        <v>0.18328375747560124</v>
      </c>
      <c r="J22" s="3">
        <f>HLOOKUP($B22,prodTab!$B$19:$L$24,6,FALSE)</f>
        <v>0.68126569188449049</v>
      </c>
      <c r="K22" s="3">
        <f>G22*EXP(A$107+$D$107*IF($A22=67,1,0)+$E$107*data!$AM22+$F$107*data!$AN22+$G$107*data!$AO22+$H$107*data!$AP22+$I$107*data!$AQ22+$J$107*data!$AR22+$K$107*data!$AS22+$L$107*data!$AT22+$M$107*data!$C22+$N$107*data!$D22)</f>
        <v>3.6973523619115871E-2</v>
      </c>
      <c r="L22" s="3">
        <f>H22*EXP(B$107+$D$107*IF($A22=67,1,0)+$E$107*data!$AM22+$F$107*data!$AN22+$G$107*data!$AO22+$H$107*data!$AP22+$I$107*data!$AQ22+$J$107*data!$AR22+$K$107*data!$AS22+$L$107*data!$AT22+$M$107*data!$C22+$N$107*data!$D22)</f>
        <v>0.12693908330772946</v>
      </c>
      <c r="M22" s="3">
        <f>I22*EXP(C$107+$D$107*IF($A22=67,1,0)+$E$107*data!$AM22+$F$107*data!$AN22+$G$107*data!$AO22+$H$107*data!$AP22+$I$107*data!$AQ22+$J$107*data!$AR22+$K$107*data!$AS22+$L$107*data!$AT22+$M$107*data!$C22+$N$107*data!$D22)</f>
        <v>0.21475875746575729</v>
      </c>
      <c r="N22" s="3">
        <f t="shared" si="0"/>
        <v>0.68126569188449049</v>
      </c>
      <c r="O22" s="3">
        <f t="shared" si="1"/>
        <v>3.4882754027848704E-2</v>
      </c>
      <c r="P22" s="3">
        <f t="shared" si="2"/>
        <v>0.11976096368739893</v>
      </c>
      <c r="Q22" s="3">
        <f t="shared" si="3"/>
        <v>0.20261463281609637</v>
      </c>
      <c r="R22" s="3">
        <f t="shared" si="4"/>
        <v>0.64274164946865597</v>
      </c>
      <c r="S22" s="3">
        <f t="shared" si="5"/>
        <v>-1.0331869739704014</v>
      </c>
      <c r="T22" s="3">
        <f t="shared" si="6"/>
        <v>1.6936499185024366E-3</v>
      </c>
      <c r="U22" s="3">
        <f t="shared" si="7"/>
        <v>9.0599281505550247E-4</v>
      </c>
      <c r="V22" s="3">
        <f t="shared" si="8"/>
        <v>1.6739418101533867E-4</v>
      </c>
      <c r="W22" s="3">
        <f t="shared" si="9"/>
        <v>3.5488029932818464E-6</v>
      </c>
      <c r="X22" s="2">
        <f>O22*SUM(data!$E22:$H22)</f>
        <v>545.13756394855147</v>
      </c>
      <c r="Y22" s="2">
        <f>P22*SUM(data!$E22:$H22)</f>
        <v>1871.5896098272012</v>
      </c>
      <c r="Z22" s="2">
        <f>Q22*SUM(data!$E22:$H22)</f>
        <v>3166.4027234064379</v>
      </c>
      <c r="AA22" s="2">
        <f>R22*SUM(data!$E22:$H22)</f>
        <v>10044.58010281781</v>
      </c>
    </row>
    <row r="23" spans="1:27" x14ac:dyDescent="0.25">
      <c r="A23" s="1">
        <f>data!AL23</f>
        <v>22</v>
      </c>
      <c r="B23" s="1">
        <f>data!Q23</f>
        <v>2</v>
      </c>
      <c r="C23" s="3">
        <f>data!E23/SUM(data!$E23:$H23)</f>
        <v>5.6021060660478302E-2</v>
      </c>
      <c r="D23" s="3">
        <f>data!F23/SUM(data!$E23:$H23)</f>
        <v>4.3234583717483038E-2</v>
      </c>
      <c r="E23" s="3">
        <f>data!G23/SUM(data!$E23:$H23)</f>
        <v>0.13535399163942136</v>
      </c>
      <c r="F23" s="3">
        <f>data!H23/SUM(data!$E23:$H23)</f>
        <v>0.76539036398261728</v>
      </c>
      <c r="G23" s="3">
        <f>HLOOKUP($B23,prodTab!$B$19:$L$24,3,FALSE)</f>
        <v>3.03174143366923E-2</v>
      </c>
      <c r="H23" s="3">
        <f>HLOOKUP($B23,prodTab!$B$19:$L$24,4,FALSE)</f>
        <v>0.10513313630321595</v>
      </c>
      <c r="I23" s="3">
        <f>HLOOKUP($B23,prodTab!$B$19:$L$24,5,FALSE)</f>
        <v>0.18328375747560124</v>
      </c>
      <c r="J23" s="3">
        <f>HLOOKUP($B23,prodTab!$B$19:$L$24,6,FALSE)</f>
        <v>0.68126569188449049</v>
      </c>
      <c r="K23" s="3">
        <f>G23*EXP(A$107+$D$107*IF($A23=67,1,0)+$E$107*data!$AM23+$F$107*data!$AN23+$G$107*data!$AO23+$H$107*data!$AP23+$I$107*data!$AQ23+$J$107*data!$AR23+$K$107*data!$AS23+$L$107*data!$AT23+$M$107*data!$C23+$N$107*data!$D23)</f>
        <v>3.5844857933790268E-2</v>
      </c>
      <c r="L23" s="3">
        <f>H23*EXP(B$107+$D$107*IF($A23=67,1,0)+$E$107*data!$AM23+$F$107*data!$AN23+$G$107*data!$AO23+$H$107*data!$AP23+$I$107*data!$AQ23+$J$107*data!$AR23+$K$107*data!$AS23+$L$107*data!$AT23+$M$107*data!$C23+$N$107*data!$D23)</f>
        <v>0.12306409998366109</v>
      </c>
      <c r="M23" s="3">
        <f>I23*EXP(C$107+$D$107*IF($A23=67,1,0)+$E$107*data!$AM23+$F$107*data!$AN23+$G$107*data!$AO23+$H$107*data!$AP23+$I$107*data!$AQ23+$J$107*data!$AR23+$K$107*data!$AS23+$L$107*data!$AT23+$M$107*data!$C23+$N$107*data!$D23)</f>
        <v>0.20820296249550341</v>
      </c>
      <c r="N23" s="3">
        <f t="shared" si="0"/>
        <v>0.68126569188449049</v>
      </c>
      <c r="O23" s="3">
        <f t="shared" si="1"/>
        <v>3.4190789190202943E-2</v>
      </c>
      <c r="P23" s="3">
        <f t="shared" si="2"/>
        <v>0.11738528039908715</v>
      </c>
      <c r="Q23" s="3">
        <f t="shared" si="3"/>
        <v>0.19859539163492948</v>
      </c>
      <c r="R23" s="3">
        <f t="shared" si="4"/>
        <v>0.6498285387757804</v>
      </c>
      <c r="S23" s="3">
        <f t="shared" si="5"/>
        <v>-0.83045383452083832</v>
      </c>
      <c r="T23" s="3">
        <f t="shared" si="6"/>
        <v>4.7656075246591825E-4</v>
      </c>
      <c r="U23" s="3">
        <f t="shared" si="7"/>
        <v>5.4983258183672543E-3</v>
      </c>
      <c r="V23" s="3">
        <f t="shared" si="8"/>
        <v>3.9994746733918547E-3</v>
      </c>
      <c r="W23" s="3">
        <f t="shared" si="9"/>
        <v>1.3354535445135521E-2</v>
      </c>
      <c r="X23" s="2">
        <f>O23*SUM(data!$E23:$H23)</f>
        <v>554.04874632734641</v>
      </c>
      <c r="Y23" s="2">
        <f>P23*SUM(data!$E23:$H23)</f>
        <v>1902.1838624606557</v>
      </c>
      <c r="Z23" s="2">
        <f>Q23*SUM(data!$E23:$H23)</f>
        <v>3218.1628551952113</v>
      </c>
      <c r="AA23" s="2">
        <f>R23*SUM(data!$E23:$H23)</f>
        <v>10530.224536016787</v>
      </c>
    </row>
    <row r="24" spans="1:27" x14ac:dyDescent="0.25">
      <c r="A24" s="1">
        <f>data!AL24</f>
        <v>23</v>
      </c>
      <c r="B24" s="1">
        <f>data!Q24</f>
        <v>2</v>
      </c>
      <c r="C24" s="3">
        <f>data!E24/SUM(data!$E24:$H24)</f>
        <v>0</v>
      </c>
      <c r="D24" s="3">
        <f>data!F24/SUM(data!$E24:$H24)</f>
        <v>0.50880767058979837</v>
      </c>
      <c r="E24" s="3">
        <f>data!G24/SUM(data!$E24:$H24)</f>
        <v>0.23648032713677813</v>
      </c>
      <c r="F24" s="3">
        <f>data!H24/SUM(data!$E24:$H24)</f>
        <v>0.25471200227342344</v>
      </c>
      <c r="G24" s="3">
        <f>HLOOKUP($B24,prodTab!$B$19:$L$24,3,FALSE)</f>
        <v>3.03174143366923E-2</v>
      </c>
      <c r="H24" s="3">
        <f>HLOOKUP($B24,prodTab!$B$19:$L$24,4,FALSE)</f>
        <v>0.10513313630321595</v>
      </c>
      <c r="I24" s="3">
        <f>HLOOKUP($B24,prodTab!$B$19:$L$24,5,FALSE)</f>
        <v>0.18328375747560124</v>
      </c>
      <c r="J24" s="3">
        <f>HLOOKUP($B24,prodTab!$B$19:$L$24,6,FALSE)</f>
        <v>0.68126569188449049</v>
      </c>
      <c r="K24" s="3">
        <f>G24*EXP(A$107+$D$107*IF($A24=67,1,0)+$E$107*data!$AM24+$F$107*data!$AN24+$G$107*data!$AO24+$H$107*data!$AP24+$I$107*data!$AQ24+$J$107*data!$AR24+$K$107*data!$AS24+$L$107*data!$AT24+$M$107*data!$C24+$N$107*data!$D24)</f>
        <v>9.101545927131198E-2</v>
      </c>
      <c r="L24" s="3">
        <f>H24*EXP(B$107+$D$107*IF($A24=67,1,0)+$E$107*data!$AM24+$F$107*data!$AN24+$G$107*data!$AO24+$H$107*data!$AP24+$I$107*data!$AQ24+$J$107*data!$AR24+$K$107*data!$AS24+$L$107*data!$AT24+$M$107*data!$C24+$N$107*data!$D24)</f>
        <v>0.31247816912854454</v>
      </c>
      <c r="M24" s="3">
        <f>I24*EXP(C$107+$D$107*IF($A24=67,1,0)+$E$107*data!$AM24+$F$107*data!$AN24+$G$107*data!$AO24+$H$107*data!$AP24+$I$107*data!$AQ24+$J$107*data!$AR24+$K$107*data!$AS24+$L$107*data!$AT24+$M$107*data!$C24+$N$107*data!$D24)</f>
        <v>0.52865848396381765</v>
      </c>
      <c r="N24" s="3">
        <f t="shared" si="0"/>
        <v>0.68126569188449049</v>
      </c>
      <c r="O24" s="3">
        <f t="shared" si="1"/>
        <v>5.6411587272476027E-2</v>
      </c>
      <c r="P24" s="3">
        <f t="shared" si="2"/>
        <v>0.19367467515592218</v>
      </c>
      <c r="Q24" s="3">
        <f t="shared" si="3"/>
        <v>0.32766372267111982</v>
      </c>
      <c r="R24" s="3">
        <f t="shared" si="4"/>
        <v>0.42225001490048203</v>
      </c>
      <c r="S24" s="3">
        <f t="shared" si="5"/>
        <v>-1.3187051441416062</v>
      </c>
      <c r="T24" s="3">
        <f t="shared" si="6"/>
        <v>3.1822671786001793E-3</v>
      </c>
      <c r="U24" s="3">
        <f t="shared" si="7"/>
        <v>9.930880481112743E-2</v>
      </c>
      <c r="V24" s="3">
        <f t="shared" si="8"/>
        <v>8.3144116211722029E-3</v>
      </c>
      <c r="W24" s="3">
        <f t="shared" si="9"/>
        <v>2.8068985675024444E-2</v>
      </c>
      <c r="X24" s="2">
        <f>O24*SUM(data!$E24:$H24)</f>
        <v>152.85114452588289</v>
      </c>
      <c r="Y24" s="2">
        <f>P24*SUM(data!$E24:$H24)</f>
        <v>524.7750895622321</v>
      </c>
      <c r="Z24" s="2">
        <f>Q24*SUM(data!$E24:$H24)</f>
        <v>887.82779303798623</v>
      </c>
      <c r="AA24" s="2">
        <f>R24*SUM(data!$E24:$H24)</f>
        <v>1144.1159728738992</v>
      </c>
    </row>
    <row r="25" spans="1:27" x14ac:dyDescent="0.25">
      <c r="A25" s="1">
        <f>data!AL25</f>
        <v>24</v>
      </c>
      <c r="B25" s="1">
        <f>data!Q25</f>
        <v>2</v>
      </c>
      <c r="C25" s="3">
        <f>data!E25/SUM(data!$E25:$H25)</f>
        <v>0</v>
      </c>
      <c r="D25" s="3">
        <f>data!F25/SUM(data!$E25:$H25)</f>
        <v>0.2131353150787697</v>
      </c>
      <c r="E25" s="3">
        <f>data!G25/SUM(data!$E25:$H25)</f>
        <v>0.25666963615903976</v>
      </c>
      <c r="F25" s="3">
        <f>data!H25/SUM(data!$E25:$H25)</f>
        <v>0.53019504876219059</v>
      </c>
      <c r="G25" s="3">
        <f>HLOOKUP($B25,prodTab!$B$19:$L$24,3,FALSE)</f>
        <v>3.03174143366923E-2</v>
      </c>
      <c r="H25" s="3">
        <f>HLOOKUP($B25,prodTab!$B$19:$L$24,4,FALSE)</f>
        <v>0.10513313630321595</v>
      </c>
      <c r="I25" s="3">
        <f>HLOOKUP($B25,prodTab!$B$19:$L$24,5,FALSE)</f>
        <v>0.18328375747560124</v>
      </c>
      <c r="J25" s="3">
        <f>HLOOKUP($B25,prodTab!$B$19:$L$24,6,FALSE)</f>
        <v>0.68126569188449049</v>
      </c>
      <c r="K25" s="3">
        <f>G25*EXP(A$107+$D$107*IF($A25=67,1,0)+$E$107*data!$AM25+$F$107*data!$AN25+$G$107*data!$AO25+$H$107*data!$AP25+$I$107*data!$AQ25+$J$107*data!$AR25+$K$107*data!$AS25+$L$107*data!$AT25+$M$107*data!$C25+$N$107*data!$D25)</f>
        <v>3.1312295103372051E-2</v>
      </c>
      <c r="L25" s="3">
        <f>H25*EXP(B$107+$D$107*IF($A25=67,1,0)+$E$107*data!$AM25+$F$107*data!$AN25+$G$107*data!$AO25+$H$107*data!$AP25+$I$107*data!$AQ25+$J$107*data!$AR25+$K$107*data!$AS25+$L$107*data!$AT25+$M$107*data!$C25+$N$107*data!$D25)</f>
        <v>0.10750271133552838</v>
      </c>
      <c r="M25" s="3">
        <f>I25*EXP(C$107+$D$107*IF($A25=67,1,0)+$E$107*data!$AM25+$F$107*data!$AN25+$G$107*data!$AO25+$H$107*data!$AP25+$I$107*data!$AQ25+$J$107*data!$AR25+$K$107*data!$AS25+$L$107*data!$AT25+$M$107*data!$C25+$N$107*data!$D25)</f>
        <v>0.18187581089308416</v>
      </c>
      <c r="N25" s="3">
        <f t="shared" si="0"/>
        <v>0.68126569188449049</v>
      </c>
      <c r="O25" s="3">
        <f t="shared" si="1"/>
        <v>3.1251151936582663E-2</v>
      </c>
      <c r="P25" s="3">
        <f t="shared" si="2"/>
        <v>0.10729279199912076</v>
      </c>
      <c r="Q25" s="3">
        <f t="shared" si="3"/>
        <v>0.18152066404090744</v>
      </c>
      <c r="R25" s="3">
        <f t="shared" si="4"/>
        <v>0.67993539202338915</v>
      </c>
      <c r="S25" s="3">
        <f t="shared" si="5"/>
        <v>-1.1182634628688417</v>
      </c>
      <c r="T25" s="3">
        <f t="shared" si="6"/>
        <v>9.7663449736337432E-4</v>
      </c>
      <c r="U25" s="3">
        <f t="shared" si="7"/>
        <v>1.120263969186602E-2</v>
      </c>
      <c r="V25" s="3">
        <f t="shared" si="8"/>
        <v>5.6473680104118283E-3</v>
      </c>
      <c r="W25" s="3">
        <f t="shared" si="9"/>
        <v>2.2422170399981574E-2</v>
      </c>
      <c r="X25" s="2">
        <f>O25*SUM(data!$E25:$H25)</f>
        <v>53.321965480274805</v>
      </c>
      <c r="Y25" s="2">
        <f>P25*SUM(data!$E25:$H25)</f>
        <v>183.06725342057979</v>
      </c>
      <c r="Z25" s="2">
        <f>Q25*SUM(data!$E25:$H25)</f>
        <v>309.71781781315792</v>
      </c>
      <c r="AA25" s="2">
        <f>R25*SUM(data!$E25:$H25)</f>
        <v>1160.1329632859874</v>
      </c>
    </row>
    <row r="26" spans="1:27" x14ac:dyDescent="0.25">
      <c r="A26" s="1">
        <f>data!AL26</f>
        <v>25</v>
      </c>
      <c r="B26" s="1">
        <f>data!Q26</f>
        <v>2</v>
      </c>
      <c r="C26" s="3">
        <f>data!E26/SUM(data!$E26:$H26)</f>
        <v>0.10728147803136159</v>
      </c>
      <c r="D26" s="3">
        <f>data!F26/SUM(data!$E26:$H26)</f>
        <v>0.20911176663389056</v>
      </c>
      <c r="E26" s="3">
        <f>data!G26/SUM(data!$E26:$H26)</f>
        <v>0.25693042833238455</v>
      </c>
      <c r="F26" s="3">
        <f>data!H26/SUM(data!$E26:$H26)</f>
        <v>0.42667632700236335</v>
      </c>
      <c r="G26" s="3">
        <f>HLOOKUP($B26,prodTab!$B$19:$L$24,3,FALSE)</f>
        <v>3.03174143366923E-2</v>
      </c>
      <c r="H26" s="3">
        <f>HLOOKUP($B26,prodTab!$B$19:$L$24,4,FALSE)</f>
        <v>0.10513313630321595</v>
      </c>
      <c r="I26" s="3">
        <f>HLOOKUP($B26,prodTab!$B$19:$L$24,5,FALSE)</f>
        <v>0.18328375747560124</v>
      </c>
      <c r="J26" s="3">
        <f>HLOOKUP($B26,prodTab!$B$19:$L$24,6,FALSE)</f>
        <v>0.68126569188449049</v>
      </c>
      <c r="K26" s="3">
        <f>G26*EXP(A$107+$D$107*IF($A26=67,1,0)+$E$107*data!$AM26+$F$107*data!$AN26+$G$107*data!$AO26+$H$107*data!$AP26+$I$107*data!$AQ26+$J$107*data!$AR26+$K$107*data!$AS26+$L$107*data!$AT26+$M$107*data!$C26+$N$107*data!$D26)</f>
        <v>4.0958230663063457E-2</v>
      </c>
      <c r="L26" s="3">
        <f>H26*EXP(B$107+$D$107*IF($A26=67,1,0)+$E$107*data!$AM26+$F$107*data!$AN26+$G$107*data!$AO26+$H$107*data!$AP26+$I$107*data!$AQ26+$J$107*data!$AR26+$K$107*data!$AS26+$L$107*data!$AT26+$M$107*data!$C26+$N$107*data!$D26)</f>
        <v>0.1406195500281652</v>
      </c>
      <c r="M26" s="3">
        <f>I26*EXP(C$107+$D$107*IF($A26=67,1,0)+$E$107*data!$AM26+$F$107*data!$AN26+$G$107*data!$AO26+$H$107*data!$AP26+$I$107*data!$AQ26+$J$107*data!$AR26+$K$107*data!$AS26+$L$107*data!$AT26+$M$107*data!$C26+$N$107*data!$D26)</f>
        <v>0.23790371769294</v>
      </c>
      <c r="N26" s="3">
        <f t="shared" si="0"/>
        <v>0.68126569188449049</v>
      </c>
      <c r="O26" s="3">
        <f t="shared" si="1"/>
        <v>3.7209480092396864E-2</v>
      </c>
      <c r="P26" s="3">
        <f t="shared" si="2"/>
        <v>0.12774917916787434</v>
      </c>
      <c r="Q26" s="3">
        <f t="shared" si="3"/>
        <v>0.21612929816779716</v>
      </c>
      <c r="R26" s="3">
        <f t="shared" si="4"/>
        <v>0.61891204257193155</v>
      </c>
      <c r="S26" s="3">
        <f t="shared" si="5"/>
        <v>-1.3816724870153589</v>
      </c>
      <c r="T26" s="3">
        <f t="shared" si="6"/>
        <v>4.9100848951582786E-3</v>
      </c>
      <c r="U26" s="3">
        <f t="shared" si="7"/>
        <v>6.6198706391651383E-3</v>
      </c>
      <c r="V26" s="3">
        <f t="shared" si="8"/>
        <v>1.6647322227076029E-3</v>
      </c>
      <c r="W26" s="3">
        <f t="shared" si="9"/>
        <v>3.6954570340543925E-2</v>
      </c>
      <c r="X26" s="2">
        <f>O26*SUM(data!$E26:$H26)</f>
        <v>64.709890544284619</v>
      </c>
      <c r="Y26" s="2">
        <f>P26*SUM(data!$E26:$H26)</f>
        <v>222.16476501547524</v>
      </c>
      <c r="Z26" s="2">
        <f>Q26*SUM(data!$E26:$H26)</f>
        <v>375.86397856467102</v>
      </c>
      <c r="AA26" s="2">
        <f>R26*SUM(data!$E26:$H26)</f>
        <v>1076.331365875569</v>
      </c>
    </row>
    <row r="27" spans="1:27" x14ac:dyDescent="0.25">
      <c r="A27" s="1">
        <f>data!AL27</f>
        <v>26</v>
      </c>
      <c r="B27" s="1">
        <f>data!Q27</f>
        <v>3</v>
      </c>
      <c r="C27" s="3">
        <f>data!E27/SUM(data!$E27:$H27)</f>
        <v>0.18599293114448617</v>
      </c>
      <c r="D27" s="3">
        <f>data!F27/SUM(data!$E27:$H27)</f>
        <v>0</v>
      </c>
      <c r="E27" s="3">
        <f>data!G27/SUM(data!$E27:$H27)</f>
        <v>0.12397461085849124</v>
      </c>
      <c r="F27" s="3">
        <f>data!H27/SUM(data!$E27:$H27)</f>
        <v>0.69003245799702251</v>
      </c>
      <c r="G27" s="3">
        <f>HLOOKUP($B27,prodTab!$B$19:$L$24,3,FALSE)</f>
        <v>5.3903527040731251E-2</v>
      </c>
      <c r="H27" s="3">
        <f>HLOOKUP($B27,prodTab!$B$19:$L$24,4,FALSE)</f>
        <v>0.16716491351134036</v>
      </c>
      <c r="I27" s="3">
        <f>HLOOKUP($B27,prodTab!$B$19:$L$24,5,FALSE)</f>
        <v>0.22532732922714432</v>
      </c>
      <c r="J27" s="3">
        <f>HLOOKUP($B27,prodTab!$B$19:$L$24,6,FALSE)</f>
        <v>0.55360423022078409</v>
      </c>
      <c r="K27" s="3">
        <f>G27*EXP(A$107+$D$107*IF($A27=67,1,0)+$E$107*data!$AM27+$F$107*data!$AN27+$G$107*data!$AO27+$H$107*data!$AP27+$I$107*data!$AQ27+$J$107*data!$AR27+$K$107*data!$AS27+$L$107*data!$AT27+$M$107*data!$C27+$N$107*data!$D27)</f>
        <v>7.6993537188523101E-2</v>
      </c>
      <c r="L27" s="3">
        <f>H27*EXP(B$107+$D$107*IF($A27=67,1,0)+$E$107*data!$AM27+$F$107*data!$AN27+$G$107*data!$AO27+$H$107*data!$AP27+$I$107*data!$AQ27+$J$107*data!$AR27+$K$107*data!$AS27+$L$107*data!$AT27+$M$107*data!$C27+$N$107*data!$D27)</f>
        <v>0.23639553654291923</v>
      </c>
      <c r="M27" s="3">
        <f>I27*EXP(C$107+$D$107*IF($A27=67,1,0)+$E$107*data!$AM27+$F$107*data!$AN27+$G$107*data!$AO27+$H$107*data!$AP27+$I$107*data!$AQ27+$J$107*data!$AR27+$K$107*data!$AS27+$L$107*data!$AT27+$M$107*data!$C27+$N$107*data!$D27)</f>
        <v>0.30922826157078181</v>
      </c>
      <c r="N27" s="3">
        <f t="shared" si="0"/>
        <v>0.55360423022078409</v>
      </c>
      <c r="O27" s="3">
        <f t="shared" si="1"/>
        <v>6.5458362136293455E-2</v>
      </c>
      <c r="P27" s="3">
        <f t="shared" si="2"/>
        <v>0.20097874709328736</v>
      </c>
      <c r="Q27" s="3">
        <f t="shared" si="3"/>
        <v>0.26289967012574122</v>
      </c>
      <c r="R27" s="3">
        <f t="shared" si="4"/>
        <v>0.47066322064467786</v>
      </c>
      <c r="S27" s="3">
        <f t="shared" si="5"/>
        <v>-1.1927251735363877</v>
      </c>
      <c r="T27" s="3">
        <f t="shared" si="6"/>
        <v>1.4528582325990773E-2</v>
      </c>
      <c r="U27" s="3">
        <f t="shared" si="7"/>
        <v>4.0392456783187564E-2</v>
      </c>
      <c r="V27" s="3">
        <f t="shared" si="8"/>
        <v>1.9300172092408922E-2</v>
      </c>
      <c r="W27" s="3">
        <f t="shared" si="9"/>
        <v>4.8122862296549322E-2</v>
      </c>
      <c r="X27" s="2">
        <f>O27*SUM(data!$E27:$H27)</f>
        <v>517.08440419392196</v>
      </c>
      <c r="Y27" s="2">
        <f>P27*SUM(data!$E27:$H27)</f>
        <v>1587.6195539385981</v>
      </c>
      <c r="Z27" s="2">
        <f>Q27*SUM(data!$E27:$H27)</f>
        <v>2076.7601701780854</v>
      </c>
      <c r="AA27" s="2">
        <f>R27*SUM(data!$E27:$H27)</f>
        <v>3717.9758716893944</v>
      </c>
    </row>
    <row r="28" spans="1:27" x14ac:dyDescent="0.25">
      <c r="A28" s="1">
        <f>data!AL28</f>
        <v>27</v>
      </c>
      <c r="B28" s="1">
        <f>data!Q28</f>
        <v>3</v>
      </c>
      <c r="C28" s="3">
        <f>data!E28/SUM(data!$E28:$H28)</f>
        <v>6.2577816013669338E-2</v>
      </c>
      <c r="D28" s="3">
        <f>data!F28/SUM(data!$E28:$H28)</f>
        <v>0.1816037566763451</v>
      </c>
      <c r="E28" s="3">
        <f>data!G28/SUM(data!$E28:$H28)</f>
        <v>0.46414070808091668</v>
      </c>
      <c r="F28" s="3">
        <f>data!H28/SUM(data!$E28:$H28)</f>
        <v>0.29167771922906882</v>
      </c>
      <c r="G28" s="3">
        <f>HLOOKUP($B28,prodTab!$B$19:$L$24,3,FALSE)</f>
        <v>5.3903527040731251E-2</v>
      </c>
      <c r="H28" s="3">
        <f>HLOOKUP($B28,prodTab!$B$19:$L$24,4,FALSE)</f>
        <v>0.16716491351134036</v>
      </c>
      <c r="I28" s="3">
        <f>HLOOKUP($B28,prodTab!$B$19:$L$24,5,FALSE)</f>
        <v>0.22532732922714432</v>
      </c>
      <c r="J28" s="3">
        <f>HLOOKUP($B28,prodTab!$B$19:$L$24,6,FALSE)</f>
        <v>0.55360423022078409</v>
      </c>
      <c r="K28" s="3">
        <f>G28*EXP(A$107+$D$107*IF($A28=67,1,0)+$E$107*data!$AM28+$F$107*data!$AN28+$G$107*data!$AO28+$H$107*data!$AP28+$I$107*data!$AQ28+$J$107*data!$AR28+$K$107*data!$AS28+$L$107*data!$AT28+$M$107*data!$C28+$N$107*data!$D28)</f>
        <v>8.8464002563202609E-2</v>
      </c>
      <c r="L28" s="3">
        <f>H28*EXP(B$107+$D$107*IF($A28=67,1,0)+$E$107*data!$AM28+$F$107*data!$AN28+$G$107*data!$AO28+$H$107*data!$AP28+$I$107*data!$AQ28+$J$107*data!$AR28+$K$107*data!$AS28+$L$107*data!$AT28+$M$107*data!$C28+$N$107*data!$D28)</f>
        <v>0.27161364595390669</v>
      </c>
      <c r="M28" s="3">
        <f>I28*EXP(C$107+$D$107*IF($A28=67,1,0)+$E$107*data!$AM28+$F$107*data!$AN28+$G$107*data!$AO28+$H$107*data!$AP28+$I$107*data!$AQ28+$J$107*data!$AR28+$K$107*data!$AS28+$L$107*data!$AT28+$M$107*data!$C28+$N$107*data!$D28)</f>
        <v>0.35529696027902513</v>
      </c>
      <c r="N28" s="3">
        <f t="shared" si="0"/>
        <v>0.55360423022078409</v>
      </c>
      <c r="O28" s="3">
        <f t="shared" si="1"/>
        <v>6.9712748426708146E-2</v>
      </c>
      <c r="P28" s="3">
        <f t="shared" si="2"/>
        <v>0.21404111526739605</v>
      </c>
      <c r="Q28" s="3">
        <f t="shared" si="3"/>
        <v>0.27998651305665168</v>
      </c>
      <c r="R28" s="3">
        <f t="shared" si="4"/>
        <v>0.43625962324924411</v>
      </c>
      <c r="S28" s="3">
        <f t="shared" si="5"/>
        <v>-1.2794354178497134</v>
      </c>
      <c r="T28" s="3">
        <f t="shared" si="6"/>
        <v>5.0907260538631792E-5</v>
      </c>
      <c r="U28" s="3">
        <f t="shared" si="7"/>
        <v>1.0521822323644274E-3</v>
      </c>
      <c r="V28" s="3">
        <f t="shared" si="8"/>
        <v>3.3912767545035027E-2</v>
      </c>
      <c r="W28" s="3">
        <f t="shared" si="9"/>
        <v>2.0903926970099178E-2</v>
      </c>
      <c r="X28" s="2">
        <f>O28*SUM(data!$E28:$H28)</f>
        <v>291.71648142898158</v>
      </c>
      <c r="Y28" s="2">
        <f>P28*SUM(data!$E28:$H28)</f>
        <v>895.66574889218225</v>
      </c>
      <c r="Z28" s="2">
        <f>Q28*SUM(data!$E28:$H28)</f>
        <v>1171.6175632112117</v>
      </c>
      <c r="AA28" s="2">
        <f>R28*SUM(data!$E28:$H28)</f>
        <v>1825.5502064676245</v>
      </c>
    </row>
    <row r="29" spans="1:27" x14ac:dyDescent="0.25">
      <c r="A29" s="1">
        <f>data!AL29</f>
        <v>28</v>
      </c>
      <c r="B29" s="1">
        <f>data!Q29</f>
        <v>3</v>
      </c>
      <c r="C29" s="3">
        <f>data!E29/SUM(data!$E29:$H29)</f>
        <v>0.1012214820828564</v>
      </c>
      <c r="D29" s="3">
        <f>data!F29/SUM(data!$E29:$H29)</f>
        <v>0.29171352068216083</v>
      </c>
      <c r="E29" s="3">
        <f>data!G29/SUM(data!$E29:$H29)</f>
        <v>0.29757972746510952</v>
      </c>
      <c r="F29" s="3">
        <f>data!H29/SUM(data!$E29:$H29)</f>
        <v>0.30948526976987323</v>
      </c>
      <c r="G29" s="3">
        <f>HLOOKUP($B29,prodTab!$B$19:$L$24,3,FALSE)</f>
        <v>5.3903527040731251E-2</v>
      </c>
      <c r="H29" s="3">
        <f>HLOOKUP($B29,prodTab!$B$19:$L$24,4,FALSE)</f>
        <v>0.16716491351134036</v>
      </c>
      <c r="I29" s="3">
        <f>HLOOKUP($B29,prodTab!$B$19:$L$24,5,FALSE)</f>
        <v>0.22532732922714432</v>
      </c>
      <c r="J29" s="3">
        <f>HLOOKUP($B29,prodTab!$B$19:$L$24,6,FALSE)</f>
        <v>0.55360423022078409</v>
      </c>
      <c r="K29" s="3">
        <f>G29*EXP(A$107+$D$107*IF($A29=67,1,0)+$E$107*data!$AM29+$F$107*data!$AN29+$G$107*data!$AO29+$H$107*data!$AP29+$I$107*data!$AQ29+$J$107*data!$AR29+$K$107*data!$AS29+$L$107*data!$AT29+$M$107*data!$C29+$N$107*data!$D29)</f>
        <v>4.7690740951224941E-2</v>
      </c>
      <c r="L29" s="3">
        <f>H29*EXP(B$107+$D$107*IF($A29=67,1,0)+$E$107*data!$AM29+$F$107*data!$AN29+$G$107*data!$AO29+$H$107*data!$AP29+$I$107*data!$AQ29+$J$107*data!$AR29+$K$107*data!$AS29+$L$107*data!$AT29+$M$107*data!$C29+$N$107*data!$D29)</f>
        <v>0.14642629377696276</v>
      </c>
      <c r="M29" s="3">
        <f>I29*EXP(C$107+$D$107*IF($A29=67,1,0)+$E$107*data!$AM29+$F$107*data!$AN29+$G$107*data!$AO29+$H$107*data!$AP29+$I$107*data!$AQ29+$J$107*data!$AR29+$K$107*data!$AS29+$L$107*data!$AT29+$M$107*data!$C29+$N$107*data!$D29)</f>
        <v>0.19153977666021643</v>
      </c>
      <c r="N29" s="3">
        <f t="shared" si="0"/>
        <v>0.55360423022078409</v>
      </c>
      <c r="O29" s="3">
        <f t="shared" si="1"/>
        <v>5.0774746144606211E-2</v>
      </c>
      <c r="P29" s="3">
        <f t="shared" si="2"/>
        <v>0.15589520622094369</v>
      </c>
      <c r="Q29" s="3">
        <f t="shared" si="3"/>
        <v>0.20392603139598026</v>
      </c>
      <c r="R29" s="3">
        <f t="shared" si="4"/>
        <v>0.58940401623846983</v>
      </c>
      <c r="S29" s="3">
        <f t="shared" si="5"/>
        <v>-1.4806049301324089</v>
      </c>
      <c r="T29" s="3">
        <f t="shared" si="6"/>
        <v>2.5448731668235437E-3</v>
      </c>
      <c r="U29" s="3">
        <f t="shared" si="7"/>
        <v>1.8446614543086066E-2</v>
      </c>
      <c r="V29" s="3">
        <f t="shared" si="8"/>
        <v>8.7710147874088384E-3</v>
      </c>
      <c r="W29" s="3">
        <f t="shared" si="9"/>
        <v>7.8354504624550458E-2</v>
      </c>
      <c r="X29" s="2">
        <f>O29*SUM(data!$E29:$H29)</f>
        <v>302.07572048049008</v>
      </c>
      <c r="Y29" s="2">
        <f>P29*SUM(data!$E29:$H29)</f>
        <v>927.47202722644693</v>
      </c>
      <c r="Z29" s="2">
        <f>Q29*SUM(data!$E29:$H29)</f>
        <v>1213.2232563650473</v>
      </c>
      <c r="AA29" s="2">
        <f>R29*SUM(data!$E29:$H29)</f>
        <v>3506.5589959280155</v>
      </c>
    </row>
    <row r="30" spans="1:27" x14ac:dyDescent="0.25">
      <c r="A30" s="1">
        <f>data!AL30</f>
        <v>29</v>
      </c>
      <c r="B30" s="1">
        <f>data!Q30</f>
        <v>3</v>
      </c>
      <c r="C30" s="3">
        <f>data!E30/SUM(data!$E30:$H30)</f>
        <v>0</v>
      </c>
      <c r="D30" s="3">
        <f>data!F30/SUM(data!$E30:$H30)</f>
        <v>0.10713117766990547</v>
      </c>
      <c r="E30" s="3">
        <f>data!G30/SUM(data!$E30:$H30)</f>
        <v>0.21399967738210565</v>
      </c>
      <c r="F30" s="3">
        <f>data!H30/SUM(data!$E30:$H30)</f>
        <v>0.67886914494798889</v>
      </c>
      <c r="G30" s="3">
        <f>HLOOKUP($B30,prodTab!$B$19:$L$24,3,FALSE)</f>
        <v>5.3903527040731251E-2</v>
      </c>
      <c r="H30" s="3">
        <f>HLOOKUP($B30,prodTab!$B$19:$L$24,4,FALSE)</f>
        <v>0.16716491351134036</v>
      </c>
      <c r="I30" s="3">
        <f>HLOOKUP($B30,prodTab!$B$19:$L$24,5,FALSE)</f>
        <v>0.22532732922714432</v>
      </c>
      <c r="J30" s="3">
        <f>HLOOKUP($B30,prodTab!$B$19:$L$24,6,FALSE)</f>
        <v>0.55360423022078409</v>
      </c>
      <c r="K30" s="3">
        <f>G30*EXP(A$107+$D$107*IF($A30=67,1,0)+$E$107*data!$AM30+$F$107*data!$AN30+$G$107*data!$AO30+$H$107*data!$AP30+$I$107*data!$AQ30+$J$107*data!$AR30+$K$107*data!$AS30+$L$107*data!$AT30+$M$107*data!$C30+$N$107*data!$D30)</f>
        <v>5.8905593949772517E-2</v>
      </c>
      <c r="L30" s="3">
        <f>H30*EXP(B$107+$D$107*IF($A30=67,1,0)+$E$107*data!$AM30+$F$107*data!$AN30+$G$107*data!$AO30+$H$107*data!$AP30+$I$107*data!$AQ30+$J$107*data!$AR30+$K$107*data!$AS30+$L$107*data!$AT30+$M$107*data!$C30+$N$107*data!$D30)</f>
        <v>0.1808595889423758</v>
      </c>
      <c r="M30" s="3">
        <f>I30*EXP(C$107+$D$107*IF($A30=67,1,0)+$E$107*data!$AM30+$F$107*data!$AN30+$G$107*data!$AO30+$H$107*data!$AP30+$I$107*data!$AQ30+$J$107*data!$AR30+$K$107*data!$AS30+$L$107*data!$AT30+$M$107*data!$C30+$N$107*data!$D30)</f>
        <v>0.23658186230983744</v>
      </c>
      <c r="N30" s="3">
        <f t="shared" si="0"/>
        <v>0.55360423022078409</v>
      </c>
      <c r="O30" s="3">
        <f t="shared" si="1"/>
        <v>5.7192602558400835E-2</v>
      </c>
      <c r="P30" s="3">
        <f t="shared" si="2"/>
        <v>0.17560014076213201</v>
      </c>
      <c r="Q30" s="3">
        <f t="shared" si="3"/>
        <v>0.22970199460428486</v>
      </c>
      <c r="R30" s="3">
        <f t="shared" si="4"/>
        <v>0.53750526207518212</v>
      </c>
      <c r="S30" s="3">
        <f t="shared" si="5"/>
        <v>-0.9226005492230851</v>
      </c>
      <c r="T30" s="3">
        <f t="shared" si="6"/>
        <v>3.2709937874031976E-3</v>
      </c>
      <c r="U30" s="3">
        <f t="shared" si="7"/>
        <v>4.68799890692468E-3</v>
      </c>
      <c r="V30" s="3">
        <f t="shared" si="8"/>
        <v>2.4656276614594592E-4</v>
      </c>
      <c r="W30" s="3">
        <f t="shared" si="9"/>
        <v>1.9983747380876632E-2</v>
      </c>
      <c r="X30" s="2">
        <f>O30*SUM(data!$E30:$H30)</f>
        <v>648.8323463182644</v>
      </c>
      <c r="Y30" s="2">
        <f>P30*SUM(data!$E30:$H30)</f>
        <v>1992.1291609027514</v>
      </c>
      <c r="Z30" s="2">
        <f>Q30*SUM(data!$E30:$H30)</f>
        <v>2605.8979211672845</v>
      </c>
      <c r="AA30" s="2">
        <f>R30*SUM(data!$E30:$H30)</f>
        <v>6097.8305716116984</v>
      </c>
    </row>
    <row r="31" spans="1:27" x14ac:dyDescent="0.25">
      <c r="A31" s="1">
        <f>data!AL31</f>
        <v>30</v>
      </c>
      <c r="B31" s="1">
        <f>data!Q31</f>
        <v>3</v>
      </c>
      <c r="C31" s="3">
        <f>data!E31/SUM(data!$E31:$H31)</f>
        <v>0</v>
      </c>
      <c r="D31" s="3">
        <f>data!F31/SUM(data!$E31:$H31)</f>
        <v>0.16851482827335598</v>
      </c>
      <c r="E31" s="3">
        <f>data!G31/SUM(data!$E31:$H31)</f>
        <v>0.52974250771695386</v>
      </c>
      <c r="F31" s="3">
        <f>data!H31/SUM(data!$E31:$H31)</f>
        <v>0.30174266400969013</v>
      </c>
      <c r="G31" s="3">
        <f>HLOOKUP($B31,prodTab!$B$19:$L$24,3,FALSE)</f>
        <v>5.3903527040731251E-2</v>
      </c>
      <c r="H31" s="3">
        <f>HLOOKUP($B31,prodTab!$B$19:$L$24,4,FALSE)</f>
        <v>0.16716491351134036</v>
      </c>
      <c r="I31" s="3">
        <f>HLOOKUP($B31,prodTab!$B$19:$L$24,5,FALSE)</f>
        <v>0.22532732922714432</v>
      </c>
      <c r="J31" s="3">
        <f>HLOOKUP($B31,prodTab!$B$19:$L$24,6,FALSE)</f>
        <v>0.55360423022078409</v>
      </c>
      <c r="K31" s="3">
        <f>G31*EXP(A$107+$D$107*IF($A31=67,1,0)+$E$107*data!$AM31+$F$107*data!$AN31+$G$107*data!$AO31+$H$107*data!$AP31+$I$107*data!$AQ31+$J$107*data!$AR31+$K$107*data!$AS31+$L$107*data!$AT31+$M$107*data!$C31+$N$107*data!$D31)</f>
        <v>6.6776801232378544E-2</v>
      </c>
      <c r="L31" s="3">
        <f>H31*EXP(B$107+$D$107*IF($A31=67,1,0)+$E$107*data!$AM31+$F$107*data!$AN31+$G$107*data!$AO31+$H$107*data!$AP31+$I$107*data!$AQ31+$J$107*data!$AR31+$K$107*data!$AS31+$L$107*data!$AT31+$M$107*data!$C31+$N$107*data!$D31)</f>
        <v>0.20502678968100546</v>
      </c>
      <c r="M31" s="3">
        <f>I31*EXP(C$107+$D$107*IF($A31=67,1,0)+$E$107*data!$AM31+$F$107*data!$AN31+$G$107*data!$AO31+$H$107*data!$AP31+$I$107*data!$AQ31+$J$107*data!$AR31+$K$107*data!$AS31+$L$107*data!$AT31+$M$107*data!$C31+$N$107*data!$D31)</f>
        <v>0.26819490196670831</v>
      </c>
      <c r="N31" s="3">
        <f t="shared" si="0"/>
        <v>0.55360423022078409</v>
      </c>
      <c r="O31" s="3">
        <f t="shared" si="1"/>
        <v>6.1061297509423733E-2</v>
      </c>
      <c r="P31" s="3">
        <f t="shared" si="2"/>
        <v>0.18747830939891813</v>
      </c>
      <c r="Q31" s="3">
        <f t="shared" si="3"/>
        <v>0.24523978982628178</v>
      </c>
      <c r="R31" s="3">
        <f t="shared" si="4"/>
        <v>0.50622060326537655</v>
      </c>
      <c r="S31" s="3">
        <f t="shared" si="5"/>
        <v>-1.2320936019185289</v>
      </c>
      <c r="T31" s="3">
        <f t="shared" si="6"/>
        <v>3.728482053534357E-3</v>
      </c>
      <c r="U31" s="3">
        <f t="shared" si="7"/>
        <v>3.5961361639955184E-4</v>
      </c>
      <c r="V31" s="3">
        <f t="shared" si="8"/>
        <v>8.0941796487179321E-2</v>
      </c>
      <c r="W31" s="3">
        <f t="shared" si="9"/>
        <v>4.1811227642252181E-2</v>
      </c>
      <c r="X31" s="2">
        <f>O31*SUM(data!$E31:$H31)</f>
        <v>156.27417871586817</v>
      </c>
      <c r="Y31" s="2">
        <f>P31*SUM(data!$E31:$H31)</f>
        <v>479.81323724465119</v>
      </c>
      <c r="Z31" s="2">
        <f>Q31*SUM(data!$E31:$H31)</f>
        <v>627.64219410240298</v>
      </c>
      <c r="AA31" s="2">
        <f>R31*SUM(data!$E31:$H31)</f>
        <v>1295.5703899370783</v>
      </c>
    </row>
    <row r="32" spans="1:27" x14ac:dyDescent="0.25">
      <c r="A32" s="1">
        <f>data!AL32</f>
        <v>31</v>
      </c>
      <c r="B32" s="1">
        <f>data!Q32</f>
        <v>3</v>
      </c>
      <c r="C32" s="3">
        <f>data!E32/SUM(data!$E32:$H32)</f>
        <v>0.41460408820836231</v>
      </c>
      <c r="D32" s="3">
        <f>data!F32/SUM(data!$E32:$H32)</f>
        <v>0.14846434005521628</v>
      </c>
      <c r="E32" s="3">
        <f>data!G32/SUM(data!$E32:$H32)</f>
        <v>0.16148354182874688</v>
      </c>
      <c r="F32" s="3">
        <f>data!H32/SUM(data!$E32:$H32)</f>
        <v>0.27544802990767447</v>
      </c>
      <c r="G32" s="3">
        <f>HLOOKUP($B32,prodTab!$B$19:$L$24,3,FALSE)</f>
        <v>5.3903527040731251E-2</v>
      </c>
      <c r="H32" s="3">
        <f>HLOOKUP($B32,prodTab!$B$19:$L$24,4,FALSE)</f>
        <v>0.16716491351134036</v>
      </c>
      <c r="I32" s="3">
        <f>HLOOKUP($B32,prodTab!$B$19:$L$24,5,FALSE)</f>
        <v>0.22532732922714432</v>
      </c>
      <c r="J32" s="3">
        <f>HLOOKUP($B32,prodTab!$B$19:$L$24,6,FALSE)</f>
        <v>0.55360423022078409</v>
      </c>
      <c r="K32" s="3">
        <f>G32*EXP(A$107+$D$107*IF($A32=67,1,0)+$E$107*data!$AM32+$F$107*data!$AN32+$G$107*data!$AO32+$H$107*data!$AP32+$I$107*data!$AQ32+$J$107*data!$AR32+$K$107*data!$AS32+$L$107*data!$AT32+$M$107*data!$C32+$N$107*data!$D32)</f>
        <v>0.20005923613825949</v>
      </c>
      <c r="L32" s="3">
        <f>H32*EXP(B$107+$D$107*IF($A32=67,1,0)+$E$107*data!$AM32+$F$107*data!$AN32+$G$107*data!$AO32+$H$107*data!$AP32+$I$107*data!$AQ32+$J$107*data!$AR32+$K$107*data!$AS32+$L$107*data!$AT32+$M$107*data!$C32+$N$107*data!$D32)</f>
        <v>0.61424779525936746</v>
      </c>
      <c r="M32" s="3">
        <f>I32*EXP(C$107+$D$107*IF($A32=67,1,0)+$E$107*data!$AM32+$F$107*data!$AN32+$G$107*data!$AO32+$H$107*data!$AP32+$I$107*data!$AQ32+$J$107*data!$AR32+$K$107*data!$AS32+$L$107*data!$AT32+$M$107*data!$C32+$N$107*data!$D32)</f>
        <v>0.80349561873920716</v>
      </c>
      <c r="N32" s="3">
        <f t="shared" si="0"/>
        <v>0.55360423022078409</v>
      </c>
      <c r="O32" s="3">
        <f t="shared" si="1"/>
        <v>9.2133463308042438E-2</v>
      </c>
      <c r="P32" s="3">
        <f t="shared" si="2"/>
        <v>0.282880099909329</v>
      </c>
      <c r="Q32" s="3">
        <f t="shared" si="3"/>
        <v>0.37003457344064239</v>
      </c>
      <c r="R32" s="3">
        <f t="shared" si="4"/>
        <v>0.25495186334198622</v>
      </c>
      <c r="S32" s="3">
        <f t="shared" si="5"/>
        <v>-1.7130909658460083</v>
      </c>
      <c r="T32" s="3">
        <f t="shared" si="6"/>
        <v>0.10398730392360279</v>
      </c>
      <c r="U32" s="3">
        <f t="shared" si="7"/>
        <v>1.80675964971585E-2</v>
      </c>
      <c r="V32" s="3">
        <f t="shared" si="8"/>
        <v>4.349353278638584E-2</v>
      </c>
      <c r="W32" s="3">
        <f t="shared" si="9"/>
        <v>4.2009284388843716E-4</v>
      </c>
      <c r="X32" s="2">
        <f>O32*SUM(data!$E32:$H32)</f>
        <v>267.6421829020648</v>
      </c>
      <c r="Y32" s="2">
        <f>P32*SUM(data!$E32:$H32)</f>
        <v>821.74971743060621</v>
      </c>
      <c r="Z32" s="2">
        <f>Q32*SUM(data!$E32:$H32)</f>
        <v>1074.9282337706597</v>
      </c>
      <c r="AA32" s="2">
        <f>R32*SUM(data!$E32:$H32)</f>
        <v>740.61986589666947</v>
      </c>
    </row>
    <row r="33" spans="1:27" x14ac:dyDescent="0.25">
      <c r="A33" s="1">
        <f>data!AL33</f>
        <v>32</v>
      </c>
      <c r="B33" s="1">
        <f>data!Q33</f>
        <v>3</v>
      </c>
      <c r="C33" s="3">
        <f>data!E33/SUM(data!$E33:$H33)</f>
        <v>0</v>
      </c>
      <c r="D33" s="3">
        <f>data!F33/SUM(data!$E33:$H33)</f>
        <v>0.20322625475155975</v>
      </c>
      <c r="E33" s="3">
        <f>data!G33/SUM(data!$E33:$H33)</f>
        <v>0.22278348805046616</v>
      </c>
      <c r="F33" s="3">
        <f>data!H33/SUM(data!$E33:$H33)</f>
        <v>0.57399025719797403</v>
      </c>
      <c r="G33" s="3">
        <f>HLOOKUP($B33,prodTab!$B$19:$L$24,3,FALSE)</f>
        <v>5.3903527040731251E-2</v>
      </c>
      <c r="H33" s="3">
        <f>HLOOKUP($B33,prodTab!$B$19:$L$24,4,FALSE)</f>
        <v>0.16716491351134036</v>
      </c>
      <c r="I33" s="3">
        <f>HLOOKUP($B33,prodTab!$B$19:$L$24,5,FALSE)</f>
        <v>0.22532732922714432</v>
      </c>
      <c r="J33" s="3">
        <f>HLOOKUP($B33,prodTab!$B$19:$L$24,6,FALSE)</f>
        <v>0.55360423022078409</v>
      </c>
      <c r="K33" s="3">
        <f>G33*EXP(A$107+$D$107*IF($A33=67,1,0)+$E$107*data!$AM33+$F$107*data!$AN33+$G$107*data!$AO33+$H$107*data!$AP33+$I$107*data!$AQ33+$J$107*data!$AR33+$K$107*data!$AS33+$L$107*data!$AT33+$M$107*data!$C33+$N$107*data!$D33)</f>
        <v>5.3092058827054547E-2</v>
      </c>
      <c r="L33" s="3">
        <f>H33*EXP(B$107+$D$107*IF($A33=67,1,0)+$E$107*data!$AM33+$F$107*data!$AN33+$G$107*data!$AO33+$H$107*data!$AP33+$I$107*data!$AQ33+$J$107*data!$AR33+$K$107*data!$AS33+$L$107*data!$AT33+$M$107*data!$C33+$N$107*data!$D33)</f>
        <v>0.16301011995147874</v>
      </c>
      <c r="M33" s="3">
        <f>I33*EXP(C$107+$D$107*IF($A33=67,1,0)+$E$107*data!$AM33+$F$107*data!$AN33+$G$107*data!$AO33+$H$107*data!$AP33+$I$107*data!$AQ33+$J$107*data!$AR33+$K$107*data!$AS33+$L$107*data!$AT33+$M$107*data!$C33+$N$107*data!$D33)</f>
        <v>0.21323302778133715</v>
      </c>
      <c r="N33" s="3">
        <f t="shared" si="0"/>
        <v>0.55360423022078409</v>
      </c>
      <c r="O33" s="3">
        <f t="shared" si="1"/>
        <v>5.4013560592240412E-2</v>
      </c>
      <c r="P33" s="3">
        <f t="shared" si="2"/>
        <v>0.16583943410122312</v>
      </c>
      <c r="Q33" s="3">
        <f t="shared" si="3"/>
        <v>0.21693404476650441</v>
      </c>
      <c r="R33" s="3">
        <f t="shared" si="4"/>
        <v>0.563212960540032</v>
      </c>
      <c r="S33" s="3">
        <f t="shared" si="5"/>
        <v>-1.035119361344587</v>
      </c>
      <c r="T33" s="3">
        <f t="shared" si="6"/>
        <v>2.9174647278516264E-3</v>
      </c>
      <c r="U33" s="3">
        <f t="shared" si="7"/>
        <v>1.3977743583404377E-3</v>
      </c>
      <c r="V33" s="3">
        <f t="shared" si="8"/>
        <v>3.4215986732285252E-5</v>
      </c>
      <c r="W33" s="3">
        <f t="shared" si="9"/>
        <v>1.1615012325328836E-4</v>
      </c>
      <c r="X33" s="2">
        <f>O33*SUM(data!$E33:$H33)</f>
        <v>882.26344020532008</v>
      </c>
      <c r="Y33" s="2">
        <f>P33*SUM(data!$E33:$H33)</f>
        <v>2708.8395589471297</v>
      </c>
      <c r="Z33" s="2">
        <f>Q33*SUM(data!$E33:$H33)</f>
        <v>3543.4245499610074</v>
      </c>
      <c r="AA33" s="2">
        <f>R33*SUM(data!$E33:$H33)</f>
        <v>9199.5824508865426</v>
      </c>
    </row>
    <row r="34" spans="1:27" x14ac:dyDescent="0.25">
      <c r="A34" s="1">
        <f>data!AL34</f>
        <v>33</v>
      </c>
      <c r="B34" s="1">
        <f>data!Q34</f>
        <v>3</v>
      </c>
      <c r="C34" s="3">
        <f>data!E34/SUM(data!$E34:$H34)</f>
        <v>0.11335041572974951</v>
      </c>
      <c r="D34" s="3">
        <f>data!F34/SUM(data!$E34:$H34)</f>
        <v>0.37758719866129786</v>
      </c>
      <c r="E34" s="3">
        <f>data!G34/SUM(data!$E34:$H34)</f>
        <v>0.16101553103592534</v>
      </c>
      <c r="F34" s="3">
        <f>data!H34/SUM(data!$E34:$H34)</f>
        <v>0.34804685457302725</v>
      </c>
      <c r="G34" s="3">
        <f>HLOOKUP($B34,prodTab!$B$19:$L$24,3,FALSE)</f>
        <v>5.3903527040731251E-2</v>
      </c>
      <c r="H34" s="3">
        <f>HLOOKUP($B34,prodTab!$B$19:$L$24,4,FALSE)</f>
        <v>0.16716491351134036</v>
      </c>
      <c r="I34" s="3">
        <f>HLOOKUP($B34,prodTab!$B$19:$L$24,5,FALSE)</f>
        <v>0.22532732922714432</v>
      </c>
      <c r="J34" s="3">
        <f>HLOOKUP($B34,prodTab!$B$19:$L$24,6,FALSE)</f>
        <v>0.55360423022078409</v>
      </c>
      <c r="K34" s="3">
        <f>G34*EXP(A$107+$D$107*IF($A34=67,1,0)+$E$107*data!$AM34+$F$107*data!$AN34+$G$107*data!$AO34+$H$107*data!$AP34+$I$107*data!$AQ34+$J$107*data!$AR34+$K$107*data!$AS34+$L$107*data!$AT34+$M$107*data!$C34+$N$107*data!$D34)</f>
        <v>5.7198547984759748E-2</v>
      </c>
      <c r="L34" s="3">
        <f>H34*EXP(B$107+$D$107*IF($A34=67,1,0)+$E$107*data!$AM34+$F$107*data!$AN34+$G$107*data!$AO34+$H$107*data!$AP34+$I$107*data!$AQ34+$J$107*data!$AR34+$K$107*data!$AS34+$L$107*data!$AT34+$M$107*data!$C34+$N$107*data!$D34)</f>
        <v>0.17561839518068989</v>
      </c>
      <c r="M34" s="3">
        <f>I34*EXP(C$107+$D$107*IF($A34=67,1,0)+$E$107*data!$AM34+$F$107*data!$AN34+$G$107*data!$AO34+$H$107*data!$AP34+$I$107*data!$AQ34+$J$107*data!$AR34+$K$107*data!$AS34+$L$107*data!$AT34+$M$107*data!$C34+$N$107*data!$D34)</f>
        <v>0.22972587315207471</v>
      </c>
      <c r="N34" s="3">
        <f t="shared" si="0"/>
        <v>0.55360423022078409</v>
      </c>
      <c r="O34" s="3">
        <f t="shared" si="1"/>
        <v>5.6289636602908123E-2</v>
      </c>
      <c r="P34" s="3">
        <f t="shared" si="2"/>
        <v>0.17282773765762172</v>
      </c>
      <c r="Q34" s="3">
        <f t="shared" si="3"/>
        <v>0.22607542277928977</v>
      </c>
      <c r="R34" s="3">
        <f t="shared" si="4"/>
        <v>0.54480720296018037</v>
      </c>
      <c r="S34" s="3">
        <f t="shared" si="5"/>
        <v>-1.4397648923248829</v>
      </c>
      <c r="T34" s="3">
        <f t="shared" si="6"/>
        <v>3.2559325145621772E-3</v>
      </c>
      <c r="U34" s="3">
        <f t="shared" si="7"/>
        <v>4.1926436870515969E-2</v>
      </c>
      <c r="V34" s="3">
        <f t="shared" si="8"/>
        <v>4.2327895136582997E-3</v>
      </c>
      <c r="W34" s="3">
        <f t="shared" si="9"/>
        <v>3.8714634697433865E-2</v>
      </c>
      <c r="X34" s="2">
        <f>O34*SUM(data!$E34:$H34)</f>
        <v>430.57068830296487</v>
      </c>
      <c r="Y34" s="2">
        <f>P34*SUM(data!$E34:$H34)</f>
        <v>1321.9939308906801</v>
      </c>
      <c r="Z34" s="2">
        <f>Q34*SUM(data!$E34:$H34)</f>
        <v>1729.2961239233434</v>
      </c>
      <c r="AA34" s="2">
        <f>R34*SUM(data!$E34:$H34)</f>
        <v>4167.3392568830122</v>
      </c>
    </row>
    <row r="35" spans="1:27" x14ac:dyDescent="0.25">
      <c r="A35" s="1">
        <f>data!AL35</f>
        <v>34</v>
      </c>
      <c r="B35" s="1">
        <f>data!Q35</f>
        <v>3</v>
      </c>
      <c r="C35" s="3">
        <f>data!E35/SUM(data!$E35:$H35)</f>
        <v>7.8975184848095389E-2</v>
      </c>
      <c r="D35" s="3">
        <f>data!F35/SUM(data!$E35:$H35)</f>
        <v>0.23762193154784542</v>
      </c>
      <c r="E35" s="3">
        <f>data!G35/SUM(data!$E35:$H35)</f>
        <v>0.2597276392163857</v>
      </c>
      <c r="F35" s="3">
        <f>data!H35/SUM(data!$E35:$H35)</f>
        <v>0.42367524438767346</v>
      </c>
      <c r="G35" s="3">
        <f>HLOOKUP($B35,prodTab!$B$19:$L$24,3,FALSE)</f>
        <v>5.3903527040731251E-2</v>
      </c>
      <c r="H35" s="3">
        <f>HLOOKUP($B35,prodTab!$B$19:$L$24,4,FALSE)</f>
        <v>0.16716491351134036</v>
      </c>
      <c r="I35" s="3">
        <f>HLOOKUP($B35,prodTab!$B$19:$L$24,5,FALSE)</f>
        <v>0.22532732922714432</v>
      </c>
      <c r="J35" s="3">
        <f>HLOOKUP($B35,prodTab!$B$19:$L$24,6,FALSE)</f>
        <v>0.55360423022078409</v>
      </c>
      <c r="K35" s="3">
        <f>G35*EXP(A$107+$D$107*IF($A35=67,1,0)+$E$107*data!$AM35+$F$107*data!$AN35+$G$107*data!$AO35+$H$107*data!$AP35+$I$107*data!$AQ35+$J$107*data!$AR35+$K$107*data!$AS35+$L$107*data!$AT35+$M$107*data!$C35+$N$107*data!$D35)</f>
        <v>6.1519862590890803E-2</v>
      </c>
      <c r="L35" s="3">
        <f>H35*EXP(B$107+$D$107*IF($A35=67,1,0)+$E$107*data!$AM35+$F$107*data!$AN35+$G$107*data!$AO35+$H$107*data!$AP35+$I$107*data!$AQ35+$J$107*data!$AR35+$K$107*data!$AS35+$L$107*data!$AT35+$M$107*data!$C35+$N$107*data!$D35)</f>
        <v>0.1888862553438852</v>
      </c>
      <c r="M35" s="3">
        <f>I35*EXP(C$107+$D$107*IF($A35=67,1,0)+$E$107*data!$AM35+$F$107*data!$AN35+$G$107*data!$AO35+$H$107*data!$AP35+$I$107*data!$AQ35+$J$107*data!$AR35+$K$107*data!$AS35+$L$107*data!$AT35+$M$107*data!$C35+$N$107*data!$D35)</f>
        <v>0.24708151951083848</v>
      </c>
      <c r="N35" s="3">
        <f t="shared" si="0"/>
        <v>0.55360423022078409</v>
      </c>
      <c r="O35" s="3">
        <f t="shared" si="1"/>
        <v>5.8529482039924141E-2</v>
      </c>
      <c r="P35" s="3">
        <f t="shared" si="2"/>
        <v>0.17970480141116929</v>
      </c>
      <c r="Q35" s="3">
        <f t="shared" si="3"/>
        <v>0.23507128835408186</v>
      </c>
      <c r="R35" s="3">
        <f t="shared" si="4"/>
        <v>0.52669442819482459</v>
      </c>
      <c r="S35" s="3">
        <f t="shared" si="5"/>
        <v>-1.2796969023627742</v>
      </c>
      <c r="T35" s="3">
        <f t="shared" si="6"/>
        <v>4.1802676332006167E-4</v>
      </c>
      <c r="U35" s="3">
        <f t="shared" si="7"/>
        <v>3.3543939632686777E-3</v>
      </c>
      <c r="V35" s="3">
        <f t="shared" si="8"/>
        <v>6.0793563784503101E-4</v>
      </c>
      <c r="W35" s="3">
        <f t="shared" si="9"/>
        <v>1.0612952232291591E-2</v>
      </c>
      <c r="X35" s="2">
        <f>O35*SUM(data!$E35:$H35)</f>
        <v>446.29783586118879</v>
      </c>
      <c r="Y35" s="2">
        <f>P35*SUM(data!$E35:$H35)</f>
        <v>1370.28145762442</v>
      </c>
      <c r="Z35" s="2">
        <f>Q35*SUM(data!$E35:$H35)</f>
        <v>1792.460886531778</v>
      </c>
      <c r="AA35" s="2">
        <f>R35*SUM(data!$E35:$H35)</f>
        <v>4016.1398199826126</v>
      </c>
    </row>
    <row r="36" spans="1:27" x14ac:dyDescent="0.25">
      <c r="A36" s="1">
        <f>data!AL36</f>
        <v>35</v>
      </c>
      <c r="B36" s="1">
        <f>data!Q36</f>
        <v>3</v>
      </c>
      <c r="C36" s="3">
        <f>data!E36/SUM(data!$E36:$H36)</f>
        <v>8.2207340672552073E-2</v>
      </c>
      <c r="D36" s="3">
        <f>data!F36/SUM(data!$E36:$H36)</f>
        <v>0.30484526865010775</v>
      </c>
      <c r="E36" s="3">
        <f>data!G36/SUM(data!$E36:$H36)</f>
        <v>0.12594588598263579</v>
      </c>
      <c r="F36" s="3">
        <f>data!H36/SUM(data!$E36:$H36)</f>
        <v>0.48700150469470432</v>
      </c>
      <c r="G36" s="3">
        <f>HLOOKUP($B36,prodTab!$B$19:$L$24,3,FALSE)</f>
        <v>5.3903527040731251E-2</v>
      </c>
      <c r="H36" s="3">
        <f>HLOOKUP($B36,prodTab!$B$19:$L$24,4,FALSE)</f>
        <v>0.16716491351134036</v>
      </c>
      <c r="I36" s="3">
        <f>HLOOKUP($B36,prodTab!$B$19:$L$24,5,FALSE)</f>
        <v>0.22532732922714432</v>
      </c>
      <c r="J36" s="3">
        <f>HLOOKUP($B36,prodTab!$B$19:$L$24,6,FALSE)</f>
        <v>0.55360423022078409</v>
      </c>
      <c r="K36" s="3">
        <f>G36*EXP(A$107+$D$107*IF($A36=67,1,0)+$E$107*data!$AM36+$F$107*data!$AN36+$G$107*data!$AO36+$H$107*data!$AP36+$I$107*data!$AQ36+$J$107*data!$AR36+$K$107*data!$AS36+$L$107*data!$AT36+$M$107*data!$C36+$N$107*data!$D36)</f>
        <v>8.2615501881105669E-2</v>
      </c>
      <c r="L36" s="3">
        <f>H36*EXP(B$107+$D$107*IF($A36=67,1,0)+$E$107*data!$AM36+$F$107*data!$AN36+$G$107*data!$AO36+$H$107*data!$AP36+$I$107*data!$AQ36+$J$107*data!$AR36+$K$107*data!$AS36+$L$107*data!$AT36+$M$107*data!$C36+$N$107*data!$D36)</f>
        <v>0.25365682117092964</v>
      </c>
      <c r="M36" s="3">
        <f>I36*EXP(C$107+$D$107*IF($A36=67,1,0)+$E$107*data!$AM36+$F$107*data!$AN36+$G$107*data!$AO36+$H$107*data!$AP36+$I$107*data!$AQ36+$J$107*data!$AR36+$K$107*data!$AS36+$L$107*data!$AT36+$M$107*data!$C36+$N$107*data!$D36)</f>
        <v>0.33180769397486631</v>
      </c>
      <c r="N36" s="3">
        <f t="shared" si="0"/>
        <v>0.55360423022078409</v>
      </c>
      <c r="O36" s="3">
        <f t="shared" si="1"/>
        <v>6.7624267127311261E-2</v>
      </c>
      <c r="P36" s="3">
        <f t="shared" si="2"/>
        <v>0.20762878930655718</v>
      </c>
      <c r="Q36" s="3">
        <f t="shared" si="3"/>
        <v>0.27159856953414185</v>
      </c>
      <c r="R36" s="3">
        <f t="shared" si="4"/>
        <v>0.45314837403198976</v>
      </c>
      <c r="S36" s="3">
        <f t="shared" si="5"/>
        <v>-1.2503077239106954</v>
      </c>
      <c r="T36" s="3">
        <f t="shared" si="6"/>
        <v>2.1266603402590246E-4</v>
      </c>
      <c r="U36" s="3">
        <f t="shared" si="7"/>
        <v>9.4510438559549954E-3</v>
      </c>
      <c r="V36" s="3">
        <f t="shared" si="8"/>
        <v>2.1214704225755165E-2</v>
      </c>
      <c r="W36" s="3">
        <f t="shared" si="9"/>
        <v>1.1460344556668246E-3</v>
      </c>
      <c r="X36" s="2">
        <f>O36*SUM(data!$E36:$H36)</f>
        <v>713.23246914908054</v>
      </c>
      <c r="Y36" s="2">
        <f>P36*SUM(data!$E36:$H36)</f>
        <v>2189.8587645283656</v>
      </c>
      <c r="Z36" s="2">
        <f>Q36*SUM(data!$E36:$H36)</f>
        <v>2864.5473968908987</v>
      </c>
      <c r="AA36" s="2">
        <f>R36*SUM(data!$E36:$H36)</f>
        <v>4779.3513694316553</v>
      </c>
    </row>
    <row r="37" spans="1:27" x14ac:dyDescent="0.25">
      <c r="A37" s="1">
        <f>data!AL37</f>
        <v>36</v>
      </c>
      <c r="B37" s="1">
        <f>data!Q37</f>
        <v>4</v>
      </c>
      <c r="C37" s="3">
        <f>data!E37/SUM(data!$E37:$H37)</f>
        <v>0</v>
      </c>
      <c r="D37" s="3">
        <f>data!F37/SUM(data!$E37:$H37)</f>
        <v>0.31314510359980585</v>
      </c>
      <c r="E37" s="3">
        <f>data!G37/SUM(data!$E37:$H37)</f>
        <v>0.20528026877187605</v>
      </c>
      <c r="F37" s="3">
        <f>data!H37/SUM(data!$E37:$H37)</f>
        <v>0.48157462762831815</v>
      </c>
      <c r="G37" s="3">
        <f>HLOOKUP($B37,prodTab!$B$19:$L$24,3,FALSE)</f>
        <v>7.3724263489366712E-2</v>
      </c>
      <c r="H37" s="3">
        <f>HLOOKUP($B37,prodTab!$B$19:$L$24,4,FALSE)</f>
        <v>0.10994847534852682</v>
      </c>
      <c r="I37" s="3">
        <f>HLOOKUP($B37,prodTab!$B$19:$L$24,5,FALSE)</f>
        <v>0.26213734369241803</v>
      </c>
      <c r="J37" s="3">
        <f>HLOOKUP($B37,prodTab!$B$19:$L$24,6,FALSE)</f>
        <v>0.55418991746968849</v>
      </c>
      <c r="K37" s="3">
        <f>G37*EXP(A$107+$D$107*IF($A37=67,1,0)+$E$107*data!$AM37+$F$107*data!$AN37+$G$107*data!$AO37+$H$107*data!$AP37+$I$107*data!$AQ37+$J$107*data!$AR37+$K$107*data!$AS37+$L$107*data!$AT37+$M$107*data!$C37+$N$107*data!$D37)</f>
        <v>8.7303456082715808E-2</v>
      </c>
      <c r="L37" s="3">
        <f>H37*EXP(B$107+$D$107*IF($A37=67,1,0)+$E$107*data!$AM37+$F$107*data!$AN37+$G$107*data!$AO37+$H$107*data!$AP37+$I$107*data!$AQ37+$J$107*data!$AR37+$K$107*data!$AS37+$L$107*data!$AT37+$M$107*data!$C37+$N$107*data!$D37)</f>
        <v>0.12890425714059769</v>
      </c>
      <c r="M37" s="3">
        <f>I37*EXP(C$107+$D$107*IF($A37=67,1,0)+$E$107*data!$AM37+$F$107*data!$AN37+$G$107*data!$AO37+$H$107*data!$AP37+$I$107*data!$AQ37+$J$107*data!$AR37+$K$107*data!$AS37+$L$107*data!$AT37+$M$107*data!$C37+$N$107*data!$D37)</f>
        <v>0.29824839063430791</v>
      </c>
      <c r="N37" s="3">
        <f t="shared" si="0"/>
        <v>0.55418991746968849</v>
      </c>
      <c r="O37" s="3">
        <f t="shared" si="1"/>
        <v>8.1695392431518812E-2</v>
      </c>
      <c r="P37" s="3">
        <f t="shared" si="2"/>
        <v>0.1206239059220867</v>
      </c>
      <c r="Q37" s="3">
        <f t="shared" si="3"/>
        <v>0.27908997430586885</v>
      </c>
      <c r="R37" s="3">
        <f t="shared" si="4"/>
        <v>0.51859072734052558</v>
      </c>
      <c r="S37" s="3">
        <f t="shared" si="5"/>
        <v>-1.2405305571468219</v>
      </c>
      <c r="T37" s="3">
        <f t="shared" si="6"/>
        <v>6.6741371445398611E-3</v>
      </c>
      <c r="U37" s="3">
        <f t="shared" si="7"/>
        <v>3.706441155526341E-2</v>
      </c>
      <c r="V37" s="3">
        <f t="shared" si="8"/>
        <v>5.4478726310147269E-3</v>
      </c>
      <c r="W37" s="3">
        <f t="shared" si="9"/>
        <v>1.3701916379040828E-3</v>
      </c>
      <c r="X37" s="2">
        <f>O37*SUM(data!$E37:$H37)</f>
        <v>511.62229682593244</v>
      </c>
      <c r="Y37" s="2">
        <f>P37*SUM(data!$E37:$H37)</f>
        <v>755.41444827142323</v>
      </c>
      <c r="Z37" s="2">
        <f>Q37*SUM(data!$E37:$H37)</f>
        <v>1747.8177094889618</v>
      </c>
      <c r="AA37" s="2">
        <f>R37*SUM(data!$E37:$H37)</f>
        <v>3247.7055454136816</v>
      </c>
    </row>
    <row r="38" spans="1:27" x14ac:dyDescent="0.25">
      <c r="A38" s="1">
        <f>data!AL38</f>
        <v>37</v>
      </c>
      <c r="B38" s="1">
        <f>data!Q38</f>
        <v>4</v>
      </c>
      <c r="C38" s="3">
        <f>data!E38/SUM(data!$E38:$H38)</f>
        <v>0.14002597624026519</v>
      </c>
      <c r="D38" s="3">
        <f>data!F38/SUM(data!$E38:$H38)</f>
        <v>0</v>
      </c>
      <c r="E38" s="3">
        <f>data!G38/SUM(data!$E38:$H38)</f>
        <v>0.2381439525005892</v>
      </c>
      <c r="F38" s="3">
        <f>data!H38/SUM(data!$E38:$H38)</f>
        <v>0.62183007125914558</v>
      </c>
      <c r="G38" s="3">
        <f>HLOOKUP($B38,prodTab!$B$19:$L$24,3,FALSE)</f>
        <v>7.3724263489366712E-2</v>
      </c>
      <c r="H38" s="3">
        <f>HLOOKUP($B38,prodTab!$B$19:$L$24,4,FALSE)</f>
        <v>0.10994847534852682</v>
      </c>
      <c r="I38" s="3">
        <f>HLOOKUP($B38,prodTab!$B$19:$L$24,5,FALSE)</f>
        <v>0.26213734369241803</v>
      </c>
      <c r="J38" s="3">
        <f>HLOOKUP($B38,prodTab!$B$19:$L$24,6,FALSE)</f>
        <v>0.55418991746968849</v>
      </c>
      <c r="K38" s="3">
        <f>G38*EXP(A$107+$D$107*IF($A38=67,1,0)+$E$107*data!$AM38+$F$107*data!$AN38+$G$107*data!$AO38+$H$107*data!$AP38+$I$107*data!$AQ38+$J$107*data!$AR38+$K$107*data!$AS38+$L$107*data!$AT38+$M$107*data!$C38+$N$107*data!$D38)</f>
        <v>9.1417178488405887E-2</v>
      </c>
      <c r="L38" s="3">
        <f>H38*EXP(B$107+$D$107*IF($A38=67,1,0)+$E$107*data!$AM38+$F$107*data!$AN38+$G$107*data!$AO38+$H$107*data!$AP38+$I$107*data!$AQ38+$J$107*data!$AR38+$K$107*data!$AS38+$L$107*data!$AT38+$M$107*data!$C38+$N$107*data!$D38)</f>
        <v>0.13497820145599457</v>
      </c>
      <c r="M38" s="3">
        <f>I38*EXP(C$107+$D$107*IF($A38=67,1,0)+$E$107*data!$AM38+$F$107*data!$AN38+$G$107*data!$AO38+$H$107*data!$AP38+$I$107*data!$AQ38+$J$107*data!$AR38+$K$107*data!$AS38+$L$107*data!$AT38+$M$107*data!$C38+$N$107*data!$D38)</f>
        <v>0.31230179862139745</v>
      </c>
      <c r="N38" s="3">
        <f t="shared" si="0"/>
        <v>0.55418991746968849</v>
      </c>
      <c r="O38" s="3">
        <f t="shared" si="1"/>
        <v>8.3647413186620279E-2</v>
      </c>
      <c r="P38" s="3">
        <f t="shared" si="2"/>
        <v>0.12350608031299491</v>
      </c>
      <c r="Q38" s="3">
        <f t="shared" si="3"/>
        <v>0.28575851957104353</v>
      </c>
      <c r="R38" s="3">
        <f t="shared" si="4"/>
        <v>0.50708798692934132</v>
      </c>
      <c r="S38" s="3">
        <f t="shared" si="5"/>
        <v>-1.0679923886247928</v>
      </c>
      <c r="T38" s="3">
        <f t="shared" si="6"/>
        <v>3.1785423719938154E-3</v>
      </c>
      <c r="U38" s="3">
        <f t="shared" si="7"/>
        <v>1.525375187427995E-2</v>
      </c>
      <c r="V38" s="3">
        <f t="shared" si="8"/>
        <v>2.2671469973067943E-3</v>
      </c>
      <c r="W38" s="3">
        <f t="shared" si="9"/>
        <v>1.3165745916347912E-2</v>
      </c>
      <c r="X38" s="2">
        <f>O38*SUM(data!$E38:$H38)</f>
        <v>333.60763211567019</v>
      </c>
      <c r="Y38" s="2">
        <f>P38*SUM(data!$E38:$H38)</f>
        <v>492.57435986910514</v>
      </c>
      <c r="Z38" s="2">
        <f>Q38*SUM(data!$E38:$H38)</f>
        <v>1139.6792732644101</v>
      </c>
      <c r="AA38" s="2">
        <f>R38*SUM(data!$E38:$H38)</f>
        <v>2022.3987347508148</v>
      </c>
    </row>
    <row r="39" spans="1:27" x14ac:dyDescent="0.25">
      <c r="A39" s="1">
        <f>data!AL39</f>
        <v>38</v>
      </c>
      <c r="B39" s="1">
        <f>data!Q39</f>
        <v>4</v>
      </c>
      <c r="C39" s="3">
        <f>data!E39/SUM(data!$E39:$H39)</f>
        <v>0.13818550039454477</v>
      </c>
      <c r="D39" s="3">
        <f>data!F39/SUM(data!$E39:$H39)</f>
        <v>0.12321311852938088</v>
      </c>
      <c r="E39" s="3">
        <f>data!G39/SUM(data!$E39:$H39)</f>
        <v>0</v>
      </c>
      <c r="F39" s="3">
        <f>data!H39/SUM(data!$E39:$H39)</f>
        <v>0.73860138107607431</v>
      </c>
      <c r="G39" s="3">
        <f>HLOOKUP($B39,prodTab!$B$19:$L$24,3,FALSE)</f>
        <v>7.3724263489366712E-2</v>
      </c>
      <c r="H39" s="3">
        <f>HLOOKUP($B39,prodTab!$B$19:$L$24,4,FALSE)</f>
        <v>0.10994847534852682</v>
      </c>
      <c r="I39" s="3">
        <f>HLOOKUP($B39,prodTab!$B$19:$L$24,5,FALSE)</f>
        <v>0.26213734369241803</v>
      </c>
      <c r="J39" s="3">
        <f>HLOOKUP($B39,prodTab!$B$19:$L$24,6,FALSE)</f>
        <v>0.55418991746968849</v>
      </c>
      <c r="K39" s="3">
        <f>G39*EXP(A$107+$D$107*IF($A39=67,1,0)+$E$107*data!$AM39+$F$107*data!$AN39+$G$107*data!$AO39+$H$107*data!$AP39+$I$107*data!$AQ39+$J$107*data!$AR39+$K$107*data!$AS39+$L$107*data!$AT39+$M$107*data!$C39+$N$107*data!$D39)</f>
        <v>0.11140855554118897</v>
      </c>
      <c r="L39" s="3">
        <f>H39*EXP(B$107+$D$107*IF($A39=67,1,0)+$E$107*data!$AM39+$F$107*data!$AN39+$G$107*data!$AO39+$H$107*data!$AP39+$I$107*data!$AQ39+$J$107*data!$AR39+$K$107*data!$AS39+$L$107*data!$AT39+$M$107*data!$C39+$N$107*data!$D39)</f>
        <v>0.16449563093513267</v>
      </c>
      <c r="M39" s="3">
        <f>I39*EXP(C$107+$D$107*IF($A39=67,1,0)+$E$107*data!$AM39+$F$107*data!$AN39+$G$107*data!$AO39+$H$107*data!$AP39+$I$107*data!$AQ39+$J$107*data!$AR39+$K$107*data!$AS39+$L$107*data!$AT39+$M$107*data!$C39+$N$107*data!$D39)</f>
        <v>0.38059687306732903</v>
      </c>
      <c r="N39" s="3">
        <f t="shared" si="0"/>
        <v>0.55418991746968849</v>
      </c>
      <c r="O39" s="3">
        <f t="shared" si="1"/>
        <v>9.2020637517282414E-2</v>
      </c>
      <c r="P39" s="3">
        <f t="shared" si="2"/>
        <v>0.13586921357994089</v>
      </c>
      <c r="Q39" s="3">
        <f t="shared" si="3"/>
        <v>0.31436335141955524</v>
      </c>
      <c r="R39" s="3">
        <f t="shared" si="4"/>
        <v>0.45774679748322145</v>
      </c>
      <c r="S39" s="3">
        <f t="shared" si="5"/>
        <v>-1.152788088517942</v>
      </c>
      <c r="T39" s="3">
        <f t="shared" si="6"/>
        <v>2.1311945644764364E-3</v>
      </c>
      <c r="U39" s="3">
        <f t="shared" si="7"/>
        <v>1.6017674192880951E-4</v>
      </c>
      <c r="V39" s="3">
        <f t="shared" si="8"/>
        <v>9.8824316715734786E-2</v>
      </c>
      <c r="W39" s="3">
        <f t="shared" si="9"/>
        <v>7.8879297125114781E-2</v>
      </c>
      <c r="X39" s="2">
        <f>O39*SUM(data!$E39:$H39)</f>
        <v>271.715777841906</v>
      </c>
      <c r="Y39" s="2">
        <f>P39*SUM(data!$E39:$H39)</f>
        <v>401.19053778244205</v>
      </c>
      <c r="Z39" s="2">
        <f>Q39*SUM(data!$E39:$H39)</f>
        <v>928.24267317112015</v>
      </c>
      <c r="AA39" s="2">
        <f>R39*SUM(data!$E39:$H39)</f>
        <v>1351.6210112045317</v>
      </c>
    </row>
    <row r="40" spans="1:27" x14ac:dyDescent="0.25">
      <c r="A40" s="1">
        <f>data!AL40</f>
        <v>39</v>
      </c>
      <c r="B40" s="1">
        <f>data!Q40</f>
        <v>4</v>
      </c>
      <c r="C40" s="3">
        <f>data!E40/SUM(data!$E40:$H40)</f>
        <v>0</v>
      </c>
      <c r="D40" s="3">
        <f>data!F40/SUM(data!$E40:$H40)</f>
        <v>8.492918337668233E-2</v>
      </c>
      <c r="E40" s="3">
        <f>data!G40/SUM(data!$E40:$H40)</f>
        <v>0.36276386396280447</v>
      </c>
      <c r="F40" s="3">
        <f>data!H40/SUM(data!$E40:$H40)</f>
        <v>0.55230695266051322</v>
      </c>
      <c r="G40" s="3">
        <f>HLOOKUP($B40,prodTab!$B$19:$L$24,3,FALSE)</f>
        <v>7.3724263489366712E-2</v>
      </c>
      <c r="H40" s="3">
        <f>HLOOKUP($B40,prodTab!$B$19:$L$24,4,FALSE)</f>
        <v>0.10994847534852682</v>
      </c>
      <c r="I40" s="3">
        <f>HLOOKUP($B40,prodTab!$B$19:$L$24,5,FALSE)</f>
        <v>0.26213734369241803</v>
      </c>
      <c r="J40" s="3">
        <f>HLOOKUP($B40,prodTab!$B$19:$L$24,6,FALSE)</f>
        <v>0.55418991746968849</v>
      </c>
      <c r="K40" s="3">
        <f>G40*EXP(A$107+$D$107*IF($A40=67,1,0)+$E$107*data!$AM40+$F$107*data!$AN40+$G$107*data!$AO40+$H$107*data!$AP40+$I$107*data!$AQ40+$J$107*data!$AR40+$K$107*data!$AS40+$L$107*data!$AT40+$M$107*data!$C40+$N$107*data!$D40)</f>
        <v>9.241419657877957E-2</v>
      </c>
      <c r="L40" s="3">
        <f>H40*EXP(B$107+$D$107*IF($A40=67,1,0)+$E$107*data!$AM40+$F$107*data!$AN40+$G$107*data!$AO40+$H$107*data!$AP40+$I$107*data!$AQ40+$J$107*data!$AR40+$K$107*data!$AS40+$L$107*data!$AT40+$M$107*data!$C40+$N$107*data!$D40)</f>
        <v>0.13645030670889072</v>
      </c>
      <c r="M40" s="3">
        <f>I40*EXP(C$107+$D$107*IF($A40=67,1,0)+$E$107*data!$AM40+$F$107*data!$AN40+$G$107*data!$AO40+$H$107*data!$AP40+$I$107*data!$AQ40+$J$107*data!$AR40+$K$107*data!$AS40+$L$107*data!$AT40+$M$107*data!$C40+$N$107*data!$D40)</f>
        <v>0.31570783836174299</v>
      </c>
      <c r="N40" s="3">
        <f t="shared" si="0"/>
        <v>0.55418991746968849</v>
      </c>
      <c r="O40" s="3">
        <f t="shared" si="1"/>
        <v>8.4107545387361371E-2</v>
      </c>
      <c r="P40" s="3">
        <f t="shared" si="2"/>
        <v>0.12418546921905152</v>
      </c>
      <c r="Q40" s="3">
        <f t="shared" si="3"/>
        <v>0.28733043544365261</v>
      </c>
      <c r="R40" s="3">
        <f t="shared" si="4"/>
        <v>0.50437654994993453</v>
      </c>
      <c r="S40" s="3">
        <f t="shared" si="5"/>
        <v>-1.0075880812093736</v>
      </c>
      <c r="T40" s="3">
        <f t="shared" si="6"/>
        <v>7.0740791910870529E-3</v>
      </c>
      <c r="U40" s="3">
        <f t="shared" si="7"/>
        <v>1.5410559781377957E-3</v>
      </c>
      <c r="V40" s="3">
        <f t="shared" si="8"/>
        <v>5.6902021381539927E-3</v>
      </c>
      <c r="W40" s="3">
        <f t="shared" si="9"/>
        <v>2.2973235039982489E-3</v>
      </c>
      <c r="X40" s="2">
        <f>O40*SUM(data!$E40:$H40)</f>
        <v>563.31701383548375</v>
      </c>
      <c r="Y40" s="2">
        <f>P40*SUM(data!$E40:$H40)</f>
        <v>831.74211493213511</v>
      </c>
      <c r="Z40" s="2">
        <f>Q40*SUM(data!$E40:$H40)</f>
        <v>1924.4185778186989</v>
      </c>
      <c r="AA40" s="2">
        <f>R40*SUM(data!$E40:$H40)</f>
        <v>3378.1022934136827</v>
      </c>
    </row>
    <row r="41" spans="1:27" x14ac:dyDescent="0.25">
      <c r="A41" s="1">
        <f>data!AL41</f>
        <v>40</v>
      </c>
      <c r="B41" s="1">
        <f>data!Q41</f>
        <v>4</v>
      </c>
      <c r="C41" s="3">
        <f>data!E41/SUM(data!$E41:$H41)</f>
        <v>0</v>
      </c>
      <c r="D41" s="3">
        <f>data!F41/SUM(data!$E41:$H41)</f>
        <v>0</v>
      </c>
      <c r="E41" s="3">
        <f>data!G41/SUM(data!$E41:$H41)</f>
        <v>0.19392747411886729</v>
      </c>
      <c r="F41" s="3">
        <f>data!H41/SUM(data!$E41:$H41)</f>
        <v>0.80607252588113265</v>
      </c>
      <c r="G41" s="3">
        <f>HLOOKUP($B41,prodTab!$B$19:$L$24,3,FALSE)</f>
        <v>7.3724263489366712E-2</v>
      </c>
      <c r="H41" s="3">
        <f>HLOOKUP($B41,prodTab!$B$19:$L$24,4,FALSE)</f>
        <v>0.10994847534852682</v>
      </c>
      <c r="I41" s="3">
        <f>HLOOKUP($B41,prodTab!$B$19:$L$24,5,FALSE)</f>
        <v>0.26213734369241803</v>
      </c>
      <c r="J41" s="3">
        <f>HLOOKUP($B41,prodTab!$B$19:$L$24,6,FALSE)</f>
        <v>0.55418991746968849</v>
      </c>
      <c r="K41" s="3">
        <f>G41*EXP(A$107+$D$107*IF($A41=67,1,0)+$E$107*data!$AM41+$F$107*data!$AN41+$G$107*data!$AO41+$H$107*data!$AP41+$I$107*data!$AQ41+$J$107*data!$AR41+$K$107*data!$AS41+$L$107*data!$AT41+$M$107*data!$C41+$N$107*data!$D41)</f>
        <v>0.10688393172867136</v>
      </c>
      <c r="L41" s="3">
        <f>H41*EXP(B$107+$D$107*IF($A41=67,1,0)+$E$107*data!$AM41+$F$107*data!$AN41+$G$107*data!$AO41+$H$107*data!$AP41+$I$107*data!$AQ41+$J$107*data!$AR41+$K$107*data!$AS41+$L$107*data!$AT41+$M$107*data!$C41+$N$107*data!$D41)</f>
        <v>0.15781498737801339</v>
      </c>
      <c r="M41" s="3">
        <f>I41*EXP(C$107+$D$107*IF($A41=67,1,0)+$E$107*data!$AM41+$F$107*data!$AN41+$G$107*data!$AO41+$H$107*data!$AP41+$I$107*data!$AQ41+$J$107*data!$AR41+$K$107*data!$AS41+$L$107*data!$AT41+$M$107*data!$C41+$N$107*data!$D41)</f>
        <v>0.36513973275629141</v>
      </c>
      <c r="N41" s="3">
        <f t="shared" si="0"/>
        <v>0.55418991746968849</v>
      </c>
      <c r="O41" s="3">
        <f t="shared" si="1"/>
        <v>9.0271412782643126E-2</v>
      </c>
      <c r="P41" s="3">
        <f t="shared" si="2"/>
        <v>0.13328646914910183</v>
      </c>
      <c r="Q41" s="3">
        <f t="shared" si="3"/>
        <v>0.30838760331778936</v>
      </c>
      <c r="R41" s="3">
        <f t="shared" si="4"/>
        <v>0.46805451475046572</v>
      </c>
      <c r="S41" s="3">
        <f t="shared" si="5"/>
        <v>-0.84008234748722632</v>
      </c>
      <c r="T41" s="3">
        <f t="shared" si="6"/>
        <v>8.1489279657743444E-3</v>
      </c>
      <c r="U41" s="3">
        <f t="shared" si="7"/>
        <v>1.7765282858234473E-2</v>
      </c>
      <c r="V41" s="3">
        <f t="shared" si="8"/>
        <v>1.3101121176233932E-2</v>
      </c>
      <c r="W41" s="3">
        <f t="shared" si="9"/>
        <v>0.11425617584873167</v>
      </c>
      <c r="X41" s="2">
        <f>O41*SUM(data!$E41:$H41)</f>
        <v>369.02231374242251</v>
      </c>
      <c r="Y41" s="2">
        <f>P41*SUM(data!$E41:$H41)</f>
        <v>544.86442296399639</v>
      </c>
      <c r="Z41" s="2">
        <f>Q41*SUM(data!$E41:$H41)</f>
        <v>1260.6638513548576</v>
      </c>
      <c r="AA41" s="2">
        <f>R41*SUM(data!$E41:$H41)</f>
        <v>1913.3694119387239</v>
      </c>
    </row>
    <row r="42" spans="1:27" x14ac:dyDescent="0.25">
      <c r="A42" s="1">
        <f>data!AL42</f>
        <v>41</v>
      </c>
      <c r="B42" s="1">
        <f>data!Q42</f>
        <v>5</v>
      </c>
      <c r="C42" s="3">
        <f>data!E42/SUM(data!$E42:$H42)</f>
        <v>0</v>
      </c>
      <c r="D42" s="3">
        <f>data!F42/SUM(data!$E42:$H42)</f>
        <v>6.1183190441444733E-2</v>
      </c>
      <c r="E42" s="3">
        <f>data!G42/SUM(data!$E42:$H42)</f>
        <v>0.17722917046698286</v>
      </c>
      <c r="F42" s="3">
        <f>data!H42/SUM(data!$E42:$H42)</f>
        <v>0.76158763909157245</v>
      </c>
      <c r="G42" s="3">
        <f>HLOOKUP($B42,prodTab!$B$19:$L$24,3,FALSE)</f>
        <v>6.4133123320450666E-2</v>
      </c>
      <c r="H42" s="3">
        <f>HLOOKUP($B42,prodTab!$B$19:$L$24,4,FALSE)</f>
        <v>3.9613884163021564E-2</v>
      </c>
      <c r="I42" s="3">
        <f>HLOOKUP($B42,prodTab!$B$19:$L$24,5,FALSE)</f>
        <v>0.24592407091387156</v>
      </c>
      <c r="J42" s="3">
        <f>HLOOKUP($B42,prodTab!$B$19:$L$24,6,FALSE)</f>
        <v>0.65032892160265621</v>
      </c>
      <c r="K42" s="3">
        <f>G42*EXP(A$107+$D$107*IF($A42=67,1,0)+$E$107*data!$AM42+$F$107*data!$AN42+$G$107*data!$AO42+$H$107*data!$AP42+$I$107*data!$AQ42+$J$107*data!$AR42+$K$107*data!$AS42+$L$107*data!$AT42+$M$107*data!$C42+$N$107*data!$D42)</f>
        <v>7.5158496026156249E-2</v>
      </c>
      <c r="L42" s="3">
        <f>H42*EXP(B$107+$D$107*IF($A42=67,1,0)+$E$107*data!$AM42+$F$107*data!$AN42+$G$107*data!$AO42+$H$107*data!$AP42+$I$107*data!$AQ42+$J$107*data!$AR42+$K$107*data!$AS42+$L$107*data!$AT42+$M$107*data!$C42+$N$107*data!$D42)</f>
        <v>4.5962132737241826E-2</v>
      </c>
      <c r="M42" s="3">
        <f>I42*EXP(C$107+$D$107*IF($A42=67,1,0)+$E$107*data!$AM42+$F$107*data!$AN42+$G$107*data!$AO42+$H$107*data!$AP42+$I$107*data!$AQ42+$J$107*data!$AR42+$K$107*data!$AS42+$L$107*data!$AT42+$M$107*data!$C42+$N$107*data!$D42)</f>
        <v>0.27690127164130429</v>
      </c>
      <c r="N42" s="3">
        <f t="shared" si="0"/>
        <v>0.65032892160265621</v>
      </c>
      <c r="O42" s="3">
        <f t="shared" si="1"/>
        <v>7.1692122950067855E-2</v>
      </c>
      <c r="P42" s="3">
        <f t="shared" si="2"/>
        <v>4.3842320502248067E-2</v>
      </c>
      <c r="Q42" s="3">
        <f t="shared" si="3"/>
        <v>0.26413035200478019</v>
      </c>
      <c r="R42" s="3">
        <f t="shared" si="4"/>
        <v>0.62033520454290392</v>
      </c>
      <c r="S42" s="3">
        <f t="shared" si="5"/>
        <v>-0.7909312943068747</v>
      </c>
      <c r="T42" s="3">
        <f t="shared" si="6"/>
        <v>5.1397604930876464E-3</v>
      </c>
      <c r="U42" s="3">
        <f t="shared" si="7"/>
        <v>3.007057702481346E-4</v>
      </c>
      <c r="V42" s="3">
        <f t="shared" si="8"/>
        <v>7.5518153526652068E-3</v>
      </c>
      <c r="W42" s="3">
        <f t="shared" si="9"/>
        <v>1.995225026592589E-2</v>
      </c>
      <c r="X42" s="2">
        <f>O42*SUM(data!$E42:$H42)</f>
        <v>503.06075905570805</v>
      </c>
      <c r="Y42" s="2">
        <f>P42*SUM(data!$E42:$H42)</f>
        <v>307.63980927145457</v>
      </c>
      <c r="Z42" s="2">
        <f>Q42*SUM(data!$E42:$H42)</f>
        <v>1853.3921148034622</v>
      </c>
      <c r="AA42" s="2">
        <f>R42*SUM(data!$E42:$H42)</f>
        <v>4352.8673168693749</v>
      </c>
    </row>
    <row r="43" spans="1:27" x14ac:dyDescent="0.25">
      <c r="A43" s="1">
        <f>data!AL43</f>
        <v>42</v>
      </c>
      <c r="B43" s="1">
        <f>data!Q43</f>
        <v>5</v>
      </c>
      <c r="C43" s="3">
        <f>data!E43/SUM(data!$E43:$H43)</f>
        <v>3.2992561244658776E-2</v>
      </c>
      <c r="D43" s="3">
        <f>data!F43/SUM(data!$E43:$H43)</f>
        <v>7.3337762140261956E-2</v>
      </c>
      <c r="E43" s="3">
        <f>data!G43/SUM(data!$E43:$H43)</f>
        <v>0.1467934207612627</v>
      </c>
      <c r="F43" s="3">
        <f>data!H43/SUM(data!$E43:$H43)</f>
        <v>0.74687625585381667</v>
      </c>
      <c r="G43" s="3">
        <f>HLOOKUP($B43,prodTab!$B$19:$L$24,3,FALSE)</f>
        <v>6.4133123320450666E-2</v>
      </c>
      <c r="H43" s="3">
        <f>HLOOKUP($B43,prodTab!$B$19:$L$24,4,FALSE)</f>
        <v>3.9613884163021564E-2</v>
      </c>
      <c r="I43" s="3">
        <f>HLOOKUP($B43,prodTab!$B$19:$L$24,5,FALSE)</f>
        <v>0.24592407091387156</v>
      </c>
      <c r="J43" s="3">
        <f>HLOOKUP($B43,prodTab!$B$19:$L$24,6,FALSE)</f>
        <v>0.65032892160265621</v>
      </c>
      <c r="K43" s="3">
        <f>G43*EXP(A$107+$D$107*IF($A43=67,1,0)+$E$107*data!$AM43+$F$107*data!$AN43+$G$107*data!$AO43+$H$107*data!$AP43+$I$107*data!$AQ43+$J$107*data!$AR43+$K$107*data!$AS43+$L$107*data!$AT43+$M$107*data!$C43+$N$107*data!$D43)</f>
        <v>8.9566293210079778E-2</v>
      </c>
      <c r="L43" s="3">
        <f>H43*EXP(B$107+$D$107*IF($A43=67,1,0)+$E$107*data!$AM43+$F$107*data!$AN43+$G$107*data!$AO43+$H$107*data!$AP43+$I$107*data!$AQ43+$J$107*data!$AR43+$K$107*data!$AS43+$L$107*data!$AT43+$M$107*data!$C43+$N$107*data!$D43)</f>
        <v>5.4773020682475478E-2</v>
      </c>
      <c r="M43" s="3">
        <f>I43*EXP(C$107+$D$107*IF($A43=67,1,0)+$E$107*data!$AM43+$F$107*data!$AN43+$G$107*data!$AO43+$H$107*data!$AP43+$I$107*data!$AQ43+$J$107*data!$AR43+$K$107*data!$AS43+$L$107*data!$AT43+$M$107*data!$C43+$N$107*data!$D43)</f>
        <v>0.32998292671314089</v>
      </c>
      <c r="N43" s="3">
        <f t="shared" si="0"/>
        <v>0.65032892160265621</v>
      </c>
      <c r="O43" s="3">
        <f t="shared" si="1"/>
        <v>7.9639177213144396E-2</v>
      </c>
      <c r="P43" s="3">
        <f t="shared" si="2"/>
        <v>4.8702230987716928E-2</v>
      </c>
      <c r="Q43" s="3">
        <f t="shared" si="3"/>
        <v>0.2934091368075325</v>
      </c>
      <c r="R43" s="3">
        <f t="shared" si="4"/>
        <v>0.57824945499160618</v>
      </c>
      <c r="S43" s="3">
        <f t="shared" si="5"/>
        <v>-0.89420598287207909</v>
      </c>
      <c r="T43" s="3">
        <f t="shared" si="6"/>
        <v>2.1759067813113776E-3</v>
      </c>
      <c r="U43" s="3">
        <f t="shared" si="7"/>
        <v>6.0690939516801657E-4</v>
      </c>
      <c r="V43" s="3">
        <f t="shared" si="8"/>
        <v>2.1496168191760416E-2</v>
      </c>
      <c r="W43" s="3">
        <f t="shared" si="9"/>
        <v>2.8434997969023594E-2</v>
      </c>
      <c r="X43" s="2">
        <f>O43*SUM(data!$E43:$H43)</f>
        <v>776.82601907371861</v>
      </c>
      <c r="Y43" s="2">
        <f>P43*SUM(data!$E43:$H43)</f>
        <v>475.05714576810698</v>
      </c>
      <c r="Z43" s="2">
        <f>Q43*SUM(data!$E43:$H43)</f>
        <v>2862.0066113444504</v>
      </c>
      <c r="AA43" s="2">
        <f>R43*SUM(data!$E43:$H43)</f>
        <v>5640.4302238137243</v>
      </c>
    </row>
    <row r="44" spans="1:27" x14ac:dyDescent="0.25">
      <c r="A44" s="1">
        <f>data!AL44</f>
        <v>43</v>
      </c>
      <c r="B44" s="1">
        <f>data!Q44</f>
        <v>5</v>
      </c>
      <c r="C44" s="3">
        <f>data!E44/SUM(data!$E44:$H44)</f>
        <v>8.2421802579654105E-2</v>
      </c>
      <c r="D44" s="3">
        <f>data!F44/SUM(data!$E44:$H44)</f>
        <v>0</v>
      </c>
      <c r="E44" s="3">
        <f>data!G44/SUM(data!$E44:$H44)</f>
        <v>0.21780973343388399</v>
      </c>
      <c r="F44" s="3">
        <f>data!H44/SUM(data!$E44:$H44)</f>
        <v>0.69976846398646197</v>
      </c>
      <c r="G44" s="3">
        <f>HLOOKUP($B44,prodTab!$B$19:$L$24,3,FALSE)</f>
        <v>6.4133123320450666E-2</v>
      </c>
      <c r="H44" s="3">
        <f>HLOOKUP($B44,prodTab!$B$19:$L$24,4,FALSE)</f>
        <v>3.9613884163021564E-2</v>
      </c>
      <c r="I44" s="3">
        <f>HLOOKUP($B44,prodTab!$B$19:$L$24,5,FALSE)</f>
        <v>0.24592407091387156</v>
      </c>
      <c r="J44" s="3">
        <f>HLOOKUP($B44,prodTab!$B$19:$L$24,6,FALSE)</f>
        <v>0.65032892160265621</v>
      </c>
      <c r="K44" s="3">
        <f>G44*EXP(A$107+$D$107*IF($A44=67,1,0)+$E$107*data!$AM44+$F$107*data!$AN44+$G$107*data!$AO44+$H$107*data!$AP44+$I$107*data!$AQ44+$J$107*data!$AR44+$K$107*data!$AS44+$L$107*data!$AT44+$M$107*data!$C44+$N$107*data!$D44)</f>
        <v>7.1224782526953204E-2</v>
      </c>
      <c r="L44" s="3">
        <f>H44*EXP(B$107+$D$107*IF($A44=67,1,0)+$E$107*data!$AM44+$F$107*data!$AN44+$G$107*data!$AO44+$H$107*data!$AP44+$I$107*data!$AQ44+$J$107*data!$AR44+$K$107*data!$AS44+$L$107*data!$AT44+$M$107*data!$C44+$N$107*data!$D44)</f>
        <v>4.3556524967526357E-2</v>
      </c>
      <c r="M44" s="3">
        <f>I44*EXP(C$107+$D$107*IF($A44=67,1,0)+$E$107*data!$AM44+$F$107*data!$AN44+$G$107*data!$AO44+$H$107*data!$AP44+$I$107*data!$AQ44+$J$107*data!$AR44+$K$107*data!$AS44+$L$107*data!$AT44+$M$107*data!$C44+$N$107*data!$D44)</f>
        <v>0.26240856186405148</v>
      </c>
      <c r="N44" s="3">
        <f t="shared" si="0"/>
        <v>0.65032892160265621</v>
      </c>
      <c r="O44" s="3">
        <f t="shared" si="1"/>
        <v>6.9317255463840557E-2</v>
      </c>
      <c r="P44" s="3">
        <f t="shared" si="2"/>
        <v>4.2390003327123213E-2</v>
      </c>
      <c r="Q44" s="3">
        <f t="shared" si="3"/>
        <v>0.25538079125402924</v>
      </c>
      <c r="R44" s="3">
        <f t="shared" si="4"/>
        <v>0.63291194995500688</v>
      </c>
      <c r="S44" s="3">
        <f t="shared" si="5"/>
        <v>-0.83738990636085708</v>
      </c>
      <c r="T44" s="3">
        <f t="shared" si="6"/>
        <v>1.7172915511057716E-4</v>
      </c>
      <c r="U44" s="3">
        <f t="shared" si="7"/>
        <v>1.796912382073517E-3</v>
      </c>
      <c r="V44" s="3">
        <f t="shared" si="8"/>
        <v>1.4115843857246974E-3</v>
      </c>
      <c r="W44" s="3">
        <f t="shared" si="9"/>
        <v>4.4697934684381517E-3</v>
      </c>
      <c r="X44" s="2">
        <f>O44*SUM(data!$E44:$H44)</f>
        <v>497.27020676416328</v>
      </c>
      <c r="Y44" s="2">
        <f>P44*SUM(data!$E44:$H44)</f>
        <v>304.09867756821632</v>
      </c>
      <c r="Z44" s="2">
        <f>Q44*SUM(data!$E44:$H44)</f>
        <v>1832.0583817218926</v>
      </c>
      <c r="AA44" s="2">
        <f>R44*SUM(data!$E44:$H44)</f>
        <v>4540.4027339457271</v>
      </c>
    </row>
    <row r="45" spans="1:27" x14ac:dyDescent="0.25">
      <c r="A45" s="1">
        <f>data!AL45</f>
        <v>44</v>
      </c>
      <c r="B45" s="1">
        <f>data!Q45</f>
        <v>6</v>
      </c>
      <c r="C45" s="3">
        <f>data!E45/SUM(data!$E45:$H45)</f>
        <v>5.9164080278141386E-2</v>
      </c>
      <c r="D45" s="3">
        <f>data!F45/SUM(data!$E45:$H45)</f>
        <v>0.14299376669214356</v>
      </c>
      <c r="E45" s="3">
        <f>data!G45/SUM(data!$E45:$H45)</f>
        <v>0.19256426745841773</v>
      </c>
      <c r="F45" s="3">
        <f>data!H45/SUM(data!$E45:$H45)</f>
        <v>0.60527788557129736</v>
      </c>
      <c r="G45" s="3">
        <f>HLOOKUP($B45,prodTab!$B$19:$L$24,3,FALSE)</f>
        <v>4.6443450376428795E-2</v>
      </c>
      <c r="H45" s="3">
        <f>HLOOKUP($B45,prodTab!$B$19:$L$24,4,FALSE)</f>
        <v>0.10597397324654689</v>
      </c>
      <c r="I45" s="3">
        <f>HLOOKUP($B45,prodTab!$B$19:$L$24,5,FALSE)</f>
        <v>0.19339820900389509</v>
      </c>
      <c r="J45" s="3">
        <f>HLOOKUP($B45,prodTab!$B$19:$L$24,6,FALSE)</f>
        <v>0.65418436737312913</v>
      </c>
      <c r="K45" s="3">
        <f>G45*EXP(A$107+$D$107*IF($A45=67,1,0)+$E$107*data!$AM45+$F$107*data!$AN45+$G$107*data!$AO45+$H$107*data!$AP45+$I$107*data!$AQ45+$J$107*data!$AR45+$K$107*data!$AS45+$L$107*data!$AT45+$M$107*data!$C45+$N$107*data!$D45)</f>
        <v>5.2867848783655143E-2</v>
      </c>
      <c r="L45" s="3">
        <f>H45*EXP(B$107+$D$107*IF($A45=67,1,0)+$E$107*data!$AM45+$F$107*data!$AN45+$G$107*data!$AO45+$H$107*data!$AP45+$I$107*data!$AQ45+$J$107*data!$AR45+$K$107*data!$AS45+$L$107*data!$AT45+$M$107*data!$C45+$N$107*data!$D45)</f>
        <v>0.1194327507340147</v>
      </c>
      <c r="M45" s="3">
        <f>I45*EXP(C$107+$D$107*IF($A45=67,1,0)+$E$107*data!$AM45+$F$107*data!$AN45+$G$107*data!$AO45+$H$107*data!$AP45+$I$107*data!$AQ45+$J$107*data!$AR45+$K$107*data!$AS45+$L$107*data!$AT45+$M$107*data!$C45+$N$107*data!$D45)</f>
        <v>0.211518243287457</v>
      </c>
      <c r="N45" s="3">
        <f t="shared" si="0"/>
        <v>0.65418436737312913</v>
      </c>
      <c r="O45" s="3">
        <f t="shared" si="1"/>
        <v>5.0932259423914661E-2</v>
      </c>
      <c r="P45" s="3">
        <f t="shared" si="2"/>
        <v>0.11506009765952897</v>
      </c>
      <c r="Q45" s="3">
        <f t="shared" si="3"/>
        <v>0.20377417065129599</v>
      </c>
      <c r="R45" s="3">
        <f t="shared" si="4"/>
        <v>0.63023347226526039</v>
      </c>
      <c r="S45" s="3">
        <f t="shared" si="5"/>
        <v>-1.0710981181819181</v>
      </c>
      <c r="T45" s="3">
        <f t="shared" si="6"/>
        <v>6.7762874576082012E-5</v>
      </c>
      <c r="U45" s="3">
        <f t="shared" si="7"/>
        <v>7.8028986562365108E-4</v>
      </c>
      <c r="V45" s="3">
        <f t="shared" si="8"/>
        <v>1.2566192959370226E-4</v>
      </c>
      <c r="W45" s="3">
        <f t="shared" si="9"/>
        <v>6.2278130723990451E-4</v>
      </c>
      <c r="X45" s="2">
        <f>O45*SUM(data!$E45:$H45)</f>
        <v>647.06023136702174</v>
      </c>
      <c r="Y45" s="2">
        <f>P45*SUM(data!$E45:$H45)</f>
        <v>1461.7614504988837</v>
      </c>
      <c r="Z45" s="2">
        <f>Q45*SUM(data!$E45:$H45)</f>
        <v>2588.8143094303791</v>
      </c>
      <c r="AA45" s="2">
        <f>R45*SUM(data!$E45:$H45)</f>
        <v>8006.6940087037156</v>
      </c>
    </row>
    <row r="46" spans="1:27" x14ac:dyDescent="0.25">
      <c r="A46" s="1">
        <f>data!AL46</f>
        <v>45</v>
      </c>
      <c r="B46" s="1">
        <f>data!Q46</f>
        <v>6</v>
      </c>
      <c r="C46" s="3">
        <f>data!E46/SUM(data!$E46:$H46)</f>
        <v>0</v>
      </c>
      <c r="D46" s="3">
        <f>data!F46/SUM(data!$E46:$H46)</f>
        <v>0.10602257763171223</v>
      </c>
      <c r="E46" s="3">
        <f>data!G46/SUM(data!$E46:$H46)</f>
        <v>0.2746232371776835</v>
      </c>
      <c r="F46" s="3">
        <f>data!H46/SUM(data!$E46:$H46)</f>
        <v>0.61935418519060426</v>
      </c>
      <c r="G46" s="3">
        <f>HLOOKUP($B46,prodTab!$B$19:$L$24,3,FALSE)</f>
        <v>4.6443450376428795E-2</v>
      </c>
      <c r="H46" s="3">
        <f>HLOOKUP($B46,prodTab!$B$19:$L$24,4,FALSE)</f>
        <v>0.10597397324654689</v>
      </c>
      <c r="I46" s="3">
        <f>HLOOKUP($B46,prodTab!$B$19:$L$24,5,FALSE)</f>
        <v>0.19339820900389509</v>
      </c>
      <c r="J46" s="3">
        <f>HLOOKUP($B46,prodTab!$B$19:$L$24,6,FALSE)</f>
        <v>0.65418436737312913</v>
      </c>
      <c r="K46" s="3">
        <f>G46*EXP(A$107+$D$107*IF($A46=67,1,0)+$E$107*data!$AM46+$F$107*data!$AN46+$G$107*data!$AO46+$H$107*data!$AP46+$I$107*data!$AQ46+$J$107*data!$AR46+$K$107*data!$AS46+$L$107*data!$AT46+$M$107*data!$C46+$N$107*data!$D46)</f>
        <v>6.6979988590363332E-2</v>
      </c>
      <c r="L46" s="3">
        <f>H46*EXP(B$107+$D$107*IF($A46=67,1,0)+$E$107*data!$AM46+$F$107*data!$AN46+$G$107*data!$AO46+$H$107*data!$AP46+$I$107*data!$AQ46+$J$107*data!$AR46+$K$107*data!$AS46+$L$107*data!$AT46+$M$107*data!$C46+$N$107*data!$D46)</f>
        <v>0.151313217116434</v>
      </c>
      <c r="M46" s="3">
        <f>I46*EXP(C$107+$D$107*IF($A46=67,1,0)+$E$107*data!$AM46+$F$107*data!$AN46+$G$107*data!$AO46+$H$107*data!$AP46+$I$107*data!$AQ46+$J$107*data!$AR46+$K$107*data!$AS46+$L$107*data!$AT46+$M$107*data!$C46+$N$107*data!$D46)</f>
        <v>0.26797930780243229</v>
      </c>
      <c r="N46" s="3">
        <f t="shared" si="0"/>
        <v>0.65418436737312913</v>
      </c>
      <c r="O46" s="3">
        <f t="shared" si="1"/>
        <v>5.8730838239619949E-2</v>
      </c>
      <c r="P46" s="3">
        <f t="shared" si="2"/>
        <v>0.13267771859937805</v>
      </c>
      <c r="Q46" s="3">
        <f t="shared" si="3"/>
        <v>0.23497539652275121</v>
      </c>
      <c r="R46" s="3">
        <f t="shared" si="4"/>
        <v>0.57361604663825083</v>
      </c>
      <c r="S46" s="3">
        <f t="shared" si="5"/>
        <v>-0.95611161324471716</v>
      </c>
      <c r="T46" s="3">
        <f t="shared" si="6"/>
        <v>3.4493113603284047E-3</v>
      </c>
      <c r="U46" s="3">
        <f t="shared" si="7"/>
        <v>7.1049654000613651E-4</v>
      </c>
      <c r="V46" s="3">
        <f t="shared" si="8"/>
        <v>1.5719512685989018E-3</v>
      </c>
      <c r="W46" s="3">
        <f t="shared" si="9"/>
        <v>2.0919773182342784E-3</v>
      </c>
      <c r="X46" s="2">
        <f>O46*SUM(data!$E46:$H46)</f>
        <v>104.36352493503986</v>
      </c>
      <c r="Y46" s="2">
        <f>P46*SUM(data!$E46:$H46)</f>
        <v>235.7656523967228</v>
      </c>
      <c r="Z46" s="2">
        <f>Q46*SUM(data!$E46:$H46)</f>
        <v>417.54658011299847</v>
      </c>
      <c r="AA46" s="2">
        <f>R46*SUM(data!$E46:$H46)</f>
        <v>1019.3042425552389</v>
      </c>
    </row>
    <row r="47" spans="1:27" x14ac:dyDescent="0.25">
      <c r="A47" s="1">
        <f>data!AL47</f>
        <v>46</v>
      </c>
      <c r="B47" s="1">
        <f>data!Q47</f>
        <v>6</v>
      </c>
      <c r="C47" s="3">
        <f>data!E47/SUM(data!$E47:$H47)</f>
        <v>4.7372953086195185E-2</v>
      </c>
      <c r="D47" s="3">
        <f>data!F47/SUM(data!$E47:$H47)</f>
        <v>0.13506587237438333</v>
      </c>
      <c r="E47" s="3">
        <f>data!G47/SUM(data!$E47:$H47)</f>
        <v>0.24147678514061233</v>
      </c>
      <c r="F47" s="3">
        <f>data!H47/SUM(data!$E47:$H47)</f>
        <v>0.57608438939880913</v>
      </c>
      <c r="G47" s="3">
        <f>HLOOKUP($B47,prodTab!$B$19:$L$24,3,FALSE)</f>
        <v>4.6443450376428795E-2</v>
      </c>
      <c r="H47" s="3">
        <f>HLOOKUP($B47,prodTab!$B$19:$L$24,4,FALSE)</f>
        <v>0.10597397324654689</v>
      </c>
      <c r="I47" s="3">
        <f>HLOOKUP($B47,prodTab!$B$19:$L$24,5,FALSE)</f>
        <v>0.19339820900389509</v>
      </c>
      <c r="J47" s="3">
        <f>HLOOKUP($B47,prodTab!$B$19:$L$24,6,FALSE)</f>
        <v>0.65418436737312913</v>
      </c>
      <c r="K47" s="3">
        <f>G47*EXP(A$107+$D$107*IF($A47=67,1,0)+$E$107*data!$AM47+$F$107*data!$AN47+$G$107*data!$AO47+$H$107*data!$AP47+$I$107*data!$AQ47+$J$107*data!$AR47+$K$107*data!$AS47+$L$107*data!$AT47+$M$107*data!$C47+$N$107*data!$D47)</f>
        <v>5.0680407907095486E-2</v>
      </c>
      <c r="L47" s="3">
        <f>H47*EXP(B$107+$D$107*IF($A47=67,1,0)+$E$107*data!$AM47+$F$107*data!$AN47+$G$107*data!$AO47+$H$107*data!$AP47+$I$107*data!$AQ47+$J$107*data!$AR47+$K$107*data!$AS47+$L$107*data!$AT47+$M$107*data!$C47+$N$107*data!$D47)</f>
        <v>0.11449114469241775</v>
      </c>
      <c r="M47" s="3">
        <f>I47*EXP(C$107+$D$107*IF($A47=67,1,0)+$E$107*data!$AM47+$F$107*data!$AN47+$G$107*data!$AO47+$H$107*data!$AP47+$I$107*data!$AQ47+$J$107*data!$AR47+$K$107*data!$AS47+$L$107*data!$AT47+$M$107*data!$C47+$N$107*data!$D47)</f>
        <v>0.2027665414090912</v>
      </c>
      <c r="N47" s="3">
        <f t="shared" si="0"/>
        <v>0.65418436737312913</v>
      </c>
      <c r="O47" s="3">
        <f t="shared" si="1"/>
        <v>4.9583498868212228E-2</v>
      </c>
      <c r="P47" s="3">
        <f t="shared" si="2"/>
        <v>0.11201313836469792</v>
      </c>
      <c r="Q47" s="3">
        <f t="shared" si="3"/>
        <v>0.19837793324195785</v>
      </c>
      <c r="R47" s="3">
        <f t="shared" si="4"/>
        <v>0.64002542952513186</v>
      </c>
      <c r="S47" s="3">
        <f t="shared" si="5"/>
        <v>-1.08567541725981</v>
      </c>
      <c r="T47" s="3">
        <f t="shared" si="6"/>
        <v>4.8865126543933385E-6</v>
      </c>
      <c r="U47" s="3">
        <f t="shared" si="7"/>
        <v>5.3142854532130636E-4</v>
      </c>
      <c r="V47" s="3">
        <f t="shared" si="8"/>
        <v>1.8575110349821526E-3</v>
      </c>
      <c r="W47" s="3">
        <f t="shared" si="9"/>
        <v>4.0884566124360141E-3</v>
      </c>
      <c r="X47" s="2">
        <f>O47*SUM(data!$E47:$H47)</f>
        <v>338.00922427963673</v>
      </c>
      <c r="Y47" s="2">
        <f>P47*SUM(data!$E47:$H47)</f>
        <v>763.59020383799486</v>
      </c>
      <c r="Z47" s="2">
        <f>Q47*SUM(data!$E47:$H47)</f>
        <v>1352.3364195724293</v>
      </c>
      <c r="AA47" s="2">
        <f>R47*SUM(data!$E47:$H47)</f>
        <v>4363.0341523099387</v>
      </c>
    </row>
    <row r="48" spans="1:27" x14ac:dyDescent="0.25">
      <c r="A48" s="1">
        <f>data!AL48</f>
        <v>47</v>
      </c>
      <c r="B48" s="1">
        <f>data!Q48</f>
        <v>6</v>
      </c>
      <c r="C48" s="3">
        <f>data!E48/SUM(data!$E48:$H48)</f>
        <v>0</v>
      </c>
      <c r="D48" s="3">
        <f>data!F48/SUM(data!$E48:$H48)</f>
        <v>0.15244938583288831</v>
      </c>
      <c r="E48" s="3">
        <f>data!G48/SUM(data!$E48:$H48)</f>
        <v>0.59231926979657235</v>
      </c>
      <c r="F48" s="3">
        <f>data!H48/SUM(data!$E48:$H48)</f>
        <v>0.2552313443705394</v>
      </c>
      <c r="G48" s="3">
        <f>HLOOKUP($B48,prodTab!$B$19:$L$24,3,FALSE)</f>
        <v>4.6443450376428795E-2</v>
      </c>
      <c r="H48" s="3">
        <f>HLOOKUP($B48,prodTab!$B$19:$L$24,4,FALSE)</f>
        <v>0.10597397324654689</v>
      </c>
      <c r="I48" s="3">
        <f>HLOOKUP($B48,prodTab!$B$19:$L$24,5,FALSE)</f>
        <v>0.19339820900389509</v>
      </c>
      <c r="J48" s="3">
        <f>HLOOKUP($B48,prodTab!$B$19:$L$24,6,FALSE)</f>
        <v>0.65418436737312913</v>
      </c>
      <c r="K48" s="3">
        <f>G48*EXP(A$107+$D$107*IF($A48=67,1,0)+$E$107*data!$AM48+$F$107*data!$AN48+$G$107*data!$AO48+$H$107*data!$AP48+$I$107*data!$AQ48+$J$107*data!$AR48+$K$107*data!$AS48+$L$107*data!$AT48+$M$107*data!$C48+$N$107*data!$D48)</f>
        <v>6.5426331773776783E-2</v>
      </c>
      <c r="L48" s="3">
        <f>H48*EXP(B$107+$D$107*IF($A48=67,1,0)+$E$107*data!$AM48+$F$107*data!$AN48+$G$107*data!$AO48+$H$107*data!$AP48+$I$107*data!$AQ48+$J$107*data!$AR48+$K$107*data!$AS48+$L$107*data!$AT48+$M$107*data!$C48+$N$107*data!$D48)</f>
        <v>0.14780338057928044</v>
      </c>
      <c r="M48" s="3">
        <f>I48*EXP(C$107+$D$107*IF($A48=67,1,0)+$E$107*data!$AM48+$F$107*data!$AN48+$G$107*data!$AO48+$H$107*data!$AP48+$I$107*data!$AQ48+$J$107*data!$AR48+$K$107*data!$AS48+$L$107*data!$AT48+$M$107*data!$C48+$N$107*data!$D48)</f>
        <v>0.26176330378341556</v>
      </c>
      <c r="N48" s="3">
        <f t="shared" si="0"/>
        <v>0.65418436737312913</v>
      </c>
      <c r="O48" s="3">
        <f t="shared" si="1"/>
        <v>5.7941588920621907E-2</v>
      </c>
      <c r="P48" s="3">
        <f t="shared" si="2"/>
        <v>0.13089474048788685</v>
      </c>
      <c r="Q48" s="3">
        <f t="shared" si="3"/>
        <v>0.23181769986379616</v>
      </c>
      <c r="R48" s="3">
        <f t="shared" si="4"/>
        <v>0.579345970727695</v>
      </c>
      <c r="S48" s="3">
        <f t="shared" si="5"/>
        <v>-1.3151588489601367</v>
      </c>
      <c r="T48" s="3">
        <f t="shared" si="6"/>
        <v>3.3572277266463355E-3</v>
      </c>
      <c r="U48" s="3">
        <f t="shared" si="7"/>
        <v>4.646027359487929E-4</v>
      </c>
      <c r="V48" s="3">
        <f t="shared" si="8"/>
        <v>0.12996138192399631</v>
      </c>
      <c r="W48" s="3">
        <f t="shared" si="9"/>
        <v>0.10505029101863858</v>
      </c>
      <c r="X48" s="2">
        <f>O48*SUM(data!$E48:$H48)</f>
        <v>71.605374419882963</v>
      </c>
      <c r="Y48" s="2">
        <f>P48*SUM(data!$E48:$H48)</f>
        <v>161.76233818974032</v>
      </c>
      <c r="Z48" s="2">
        <f>Q48*SUM(data!$E48:$H48)</f>
        <v>286.48494984567657</v>
      </c>
      <c r="AA48" s="2">
        <f>R48*SUM(data!$E48:$H48)</f>
        <v>715.96733754470006</v>
      </c>
    </row>
    <row r="49" spans="1:27" x14ac:dyDescent="0.25">
      <c r="A49" s="1">
        <f>data!AL49</f>
        <v>48</v>
      </c>
      <c r="B49" s="1">
        <f>data!Q49</f>
        <v>7</v>
      </c>
      <c r="C49" s="3">
        <f>data!E49/SUM(data!$E49:$H49)</f>
        <v>0</v>
      </c>
      <c r="D49" s="3">
        <f>data!F49/SUM(data!$E49:$H49)</f>
        <v>2.0332217430243542E-2</v>
      </c>
      <c r="E49" s="3">
        <f>data!G49/SUM(data!$E49:$H49)</f>
        <v>0.21977157470010497</v>
      </c>
      <c r="F49" s="3">
        <f>data!H49/SUM(data!$E49:$H49)</f>
        <v>0.75989620786965151</v>
      </c>
      <c r="G49" s="3">
        <f>HLOOKUP($B49,prodTab!$B$19:$L$24,3,FALSE)</f>
        <v>0</v>
      </c>
      <c r="H49" s="3">
        <f>HLOOKUP($B49,prodTab!$B$19:$L$24,4,FALSE)</f>
        <v>0</v>
      </c>
      <c r="I49" s="3">
        <f>HLOOKUP($B49,prodTab!$B$19:$L$24,5,FALSE)</f>
        <v>0</v>
      </c>
      <c r="J49" s="3">
        <f>HLOOKUP($B49,prodTab!$B$19:$L$24,6,FALSE)</f>
        <v>1</v>
      </c>
      <c r="K49" s="3">
        <f>G49*EXP(A$107+$D$107*IF($A49=67,1,0)+$E$107*data!$AM49+$F$107*data!$AN49+$G$107*data!$AO49+$H$107*data!$AP49+$I$107*data!$AQ49+$J$107*data!$AR49+$K$107*data!$AS49+$L$107*data!$AT49+$M$107*data!$C49+$N$107*data!$D49)</f>
        <v>0</v>
      </c>
      <c r="L49" s="3">
        <f>H49*EXP(B$107+$D$107*IF($A49=67,1,0)+$E$107*data!$AM49+$F$107*data!$AN49+$G$107*data!$AO49+$H$107*data!$AP49+$I$107*data!$AQ49+$J$107*data!$AR49+$K$107*data!$AS49+$L$107*data!$AT49+$M$107*data!$C49+$N$107*data!$D49)</f>
        <v>0</v>
      </c>
      <c r="M49" s="3">
        <f>I49*EXP(C$107+$D$107*IF($A49=67,1,0)+$E$107*data!$AM49+$F$107*data!$AN49+$G$107*data!$AO49+$H$107*data!$AP49+$I$107*data!$AQ49+$J$107*data!$AR49+$K$107*data!$AS49+$L$107*data!$AT49+$M$107*data!$C49+$N$107*data!$D49)</f>
        <v>0</v>
      </c>
      <c r="N49" s="3">
        <f t="shared" si="0"/>
        <v>1</v>
      </c>
      <c r="O49" s="3">
        <f t="shared" si="1"/>
        <v>0</v>
      </c>
      <c r="P49" s="3">
        <f t="shared" si="2"/>
        <v>0</v>
      </c>
      <c r="Q49" s="3">
        <f t="shared" si="3"/>
        <v>0</v>
      </c>
      <c r="R49" s="3">
        <f t="shared" si="4"/>
        <v>1</v>
      </c>
      <c r="S49" s="3"/>
      <c r="T49" s="3">
        <f t="shared" si="6"/>
        <v>0</v>
      </c>
      <c r="U49" s="3">
        <f t="shared" si="7"/>
        <v>4.1339906563069928E-4</v>
      </c>
      <c r="V49" s="3">
        <f t="shared" si="8"/>
        <v>4.8299545046163822E-2</v>
      </c>
      <c r="W49" s="3">
        <f t="shared" si="9"/>
        <v>5.7649830995373595E-2</v>
      </c>
      <c r="X49" s="2">
        <f>O49*SUM(data!$E49:$H49)</f>
        <v>0</v>
      </c>
      <c r="Y49" s="2">
        <f>P49*SUM(data!$E49:$H49)</f>
        <v>0</v>
      </c>
      <c r="Z49" s="2">
        <f>Q49*SUM(data!$E49:$H49)</f>
        <v>0</v>
      </c>
      <c r="AA49" s="2">
        <f>R49*SUM(data!$E49:$H49)</f>
        <v>5326.03</v>
      </c>
    </row>
    <row r="50" spans="1:27" x14ac:dyDescent="0.25">
      <c r="A50" s="1">
        <f>data!AL50</f>
        <v>49</v>
      </c>
      <c r="B50" s="1">
        <f>data!Q50</f>
        <v>8</v>
      </c>
      <c r="C50" s="3">
        <f>data!E50/SUM(data!$E50:$H50)</f>
        <v>0</v>
      </c>
      <c r="D50" s="3">
        <f>data!F50/SUM(data!$E50:$H50)</f>
        <v>0.13547815860260271</v>
      </c>
      <c r="E50" s="3">
        <f>data!G50/SUM(data!$E50:$H50)</f>
        <v>0.53493829668991455</v>
      </c>
      <c r="F50" s="3">
        <f>data!H50/SUM(data!$E50:$H50)</f>
        <v>0.32958354470748291</v>
      </c>
      <c r="G50" s="3">
        <f>HLOOKUP($B50,prodTab!$B$19:$L$24,3,FALSE)</f>
        <v>2.3381821468511945E-2</v>
      </c>
      <c r="H50" s="3">
        <f>HLOOKUP($B50,prodTab!$B$19:$L$24,4,FALSE)</f>
        <v>8.3046105323082611E-2</v>
      </c>
      <c r="I50" s="3">
        <f>HLOOKUP($B50,prodTab!$B$19:$L$24,5,FALSE)</f>
        <v>0.32367314149425119</v>
      </c>
      <c r="J50" s="3">
        <f>HLOOKUP($B50,prodTab!$B$19:$L$24,6,FALSE)</f>
        <v>0.56989893171415429</v>
      </c>
      <c r="K50" s="3">
        <f>G50*EXP(A$107+$D$107*IF($A50=67,1,0)+$E$107*data!$AM50+$F$107*data!$AN50+$G$107*data!$AO50+$H$107*data!$AP50+$I$107*data!$AQ50+$J$107*data!$AR50+$K$107*data!$AS50+$L$107*data!$AT50+$M$107*data!$C50+$N$107*data!$D50)</f>
        <v>2.7259764165522331E-2</v>
      </c>
      <c r="L50" s="3">
        <f>H50*EXP(B$107+$D$107*IF($A50=67,1,0)+$E$107*data!$AM50+$F$107*data!$AN50+$G$107*data!$AO50+$H$107*data!$AP50+$I$107*data!$AQ50+$J$107*data!$AR50+$K$107*data!$AS50+$L$107*data!$AT50+$M$107*data!$C50+$N$107*data!$D50)</f>
        <v>9.5856171472002719E-2</v>
      </c>
      <c r="M50" s="3">
        <f>I50*EXP(C$107+$D$107*IF($A50=67,1,0)+$E$107*data!$AM50+$F$107*data!$AN50+$G$107*data!$AO50+$H$107*data!$AP50+$I$107*data!$AQ50+$J$107*data!$AR50+$K$107*data!$AS50+$L$107*data!$AT50+$M$107*data!$C50+$N$107*data!$D50)</f>
        <v>0.36255895619065576</v>
      </c>
      <c r="N50" s="3">
        <f t="shared" si="0"/>
        <v>0.56989893171415429</v>
      </c>
      <c r="O50" s="3">
        <f t="shared" si="1"/>
        <v>2.5824592802086519E-2</v>
      </c>
      <c r="P50" s="3">
        <f t="shared" si="2"/>
        <v>9.0809538219055963E-2</v>
      </c>
      <c r="Q50" s="3">
        <f t="shared" si="3"/>
        <v>0.34347096157989832</v>
      </c>
      <c r="R50" s="3">
        <f t="shared" si="4"/>
        <v>0.53989490739895918</v>
      </c>
      <c r="S50" s="3">
        <f t="shared" si="5"/>
        <v>-1.0998230964717697</v>
      </c>
      <c r="T50" s="3">
        <f t="shared" si="6"/>
        <v>6.6690959339357888E-4</v>
      </c>
      <c r="U50" s="3">
        <f t="shared" si="7"/>
        <v>1.9952856469694076E-3</v>
      </c>
      <c r="V50" s="3">
        <f t="shared" si="8"/>
        <v>3.6659740414131253E-2</v>
      </c>
      <c r="W50" s="3">
        <f t="shared" si="9"/>
        <v>4.4230869277145674E-2</v>
      </c>
      <c r="X50" s="2">
        <f>O50*SUM(data!$E50:$H50)</f>
        <v>191.91623614649001</v>
      </c>
      <c r="Y50" s="2">
        <f>P50*SUM(data!$E50:$H50)</f>
        <v>674.85380756106088</v>
      </c>
      <c r="Z50" s="2">
        <f>Q50*SUM(data!$E50:$H50)</f>
        <v>2552.5147551098612</v>
      </c>
      <c r="AA50" s="2">
        <f>R50*SUM(data!$E50:$H50)</f>
        <v>4012.2452011825867</v>
      </c>
    </row>
    <row r="51" spans="1:27" x14ac:dyDescent="0.25">
      <c r="A51" s="1">
        <f>data!AL51</f>
        <v>50</v>
      </c>
      <c r="B51" s="1">
        <f>data!Q51</f>
        <v>8</v>
      </c>
      <c r="C51" s="3">
        <f>data!E51/SUM(data!$E51:$H51)</f>
        <v>0</v>
      </c>
      <c r="D51" s="3">
        <f>data!F51/SUM(data!$E51:$H51)</f>
        <v>0.22011143274561931</v>
      </c>
      <c r="E51" s="3">
        <f>data!G51/SUM(data!$E51:$H51)</f>
        <v>0.49838023248427865</v>
      </c>
      <c r="F51" s="3">
        <f>data!H51/SUM(data!$E51:$H51)</f>
        <v>0.28150833477010184</v>
      </c>
      <c r="G51" s="3">
        <f>HLOOKUP($B51,prodTab!$B$19:$L$24,3,FALSE)</f>
        <v>2.3381821468511945E-2</v>
      </c>
      <c r="H51" s="3">
        <f>HLOOKUP($B51,prodTab!$B$19:$L$24,4,FALSE)</f>
        <v>8.3046105323082611E-2</v>
      </c>
      <c r="I51" s="3">
        <f>HLOOKUP($B51,prodTab!$B$19:$L$24,5,FALSE)</f>
        <v>0.32367314149425119</v>
      </c>
      <c r="J51" s="3">
        <f>HLOOKUP($B51,prodTab!$B$19:$L$24,6,FALSE)</f>
        <v>0.56989893171415429</v>
      </c>
      <c r="K51" s="3">
        <f>G51*EXP(A$107+$D$107*IF($A51=67,1,0)+$E$107*data!$AM51+$F$107*data!$AN51+$G$107*data!$AO51+$H$107*data!$AP51+$I$107*data!$AQ51+$J$107*data!$AR51+$K$107*data!$AS51+$L$107*data!$AT51+$M$107*data!$C51+$N$107*data!$D51)</f>
        <v>4.3682820958032061E-2</v>
      </c>
      <c r="L51" s="3">
        <f>H51*EXP(B$107+$D$107*IF($A51=67,1,0)+$E$107*data!$AM51+$F$107*data!$AN51+$G$107*data!$AO51+$H$107*data!$AP51+$I$107*data!$AQ51+$J$107*data!$AR51+$K$107*data!$AS51+$L$107*data!$AT51+$M$107*data!$C51+$N$107*data!$D51)</f>
        <v>0.15360617027750728</v>
      </c>
      <c r="M51" s="3">
        <f>I51*EXP(C$107+$D$107*IF($A51=67,1,0)+$E$107*data!$AM51+$F$107*data!$AN51+$G$107*data!$AO51+$H$107*data!$AP51+$I$107*data!$AQ51+$J$107*data!$AR51+$K$107*data!$AS51+$L$107*data!$AT51+$M$107*data!$C51+$N$107*data!$D51)</f>
        <v>0.58098807729373236</v>
      </c>
      <c r="N51" s="3">
        <f t="shared" si="0"/>
        <v>0.56989893171415429</v>
      </c>
      <c r="O51" s="3">
        <f t="shared" si="1"/>
        <v>3.2401423070982358E-2</v>
      </c>
      <c r="P51" s="3">
        <f t="shared" si="2"/>
        <v>0.11393628891908195</v>
      </c>
      <c r="Q51" s="3">
        <f t="shared" si="3"/>
        <v>0.430943791603492</v>
      </c>
      <c r="R51" s="3">
        <f t="shared" si="4"/>
        <v>0.42271849640644371</v>
      </c>
      <c r="S51" s="3">
        <f t="shared" si="5"/>
        <v>-1.1400252727139555</v>
      </c>
      <c r="T51" s="3">
        <f t="shared" si="6"/>
        <v>1.0498522170247879E-3</v>
      </c>
      <c r="U51" s="3">
        <f t="shared" si="7"/>
        <v>1.1273161166585896E-2</v>
      </c>
      <c r="V51" s="3">
        <f t="shared" si="8"/>
        <v>4.5476735586678328E-3</v>
      </c>
      <c r="W51" s="3">
        <f t="shared" si="9"/>
        <v>1.9940309749361798E-2</v>
      </c>
      <c r="X51" s="2">
        <f>O51*SUM(data!$E51:$H51)</f>
        <v>71.413384476906543</v>
      </c>
      <c r="Y51" s="2">
        <f>P51*SUM(data!$E51:$H51)</f>
        <v>251.11785950343503</v>
      </c>
      <c r="Z51" s="2">
        <f>Q51*SUM(data!$E51:$H51)</f>
        <v>949.80873556992867</v>
      </c>
      <c r="AA51" s="2">
        <f>R51*SUM(data!$E51:$H51)</f>
        <v>931.68002044973025</v>
      </c>
    </row>
    <row r="52" spans="1:27" x14ac:dyDescent="0.25">
      <c r="A52" s="1">
        <f>data!AL52</f>
        <v>51</v>
      </c>
      <c r="B52" s="1">
        <f>data!Q52</f>
        <v>8</v>
      </c>
      <c r="C52" s="3">
        <f>data!E52/SUM(data!$E52:$H52)</f>
        <v>5.1336922154181071E-2</v>
      </c>
      <c r="D52" s="3">
        <f>data!F52/SUM(data!$E52:$H52)</f>
        <v>0.10650208442861481</v>
      </c>
      <c r="E52" s="3">
        <f>data!G52/SUM(data!$E52:$H52)</f>
        <v>0.28015016771690271</v>
      </c>
      <c r="F52" s="3">
        <f>data!H52/SUM(data!$E52:$H52)</f>
        <v>0.56201082570030136</v>
      </c>
      <c r="G52" s="3">
        <f>HLOOKUP($B52,prodTab!$B$19:$L$24,3,FALSE)</f>
        <v>2.3381821468511945E-2</v>
      </c>
      <c r="H52" s="3">
        <f>HLOOKUP($B52,prodTab!$B$19:$L$24,4,FALSE)</f>
        <v>8.3046105323082611E-2</v>
      </c>
      <c r="I52" s="3">
        <f>HLOOKUP($B52,prodTab!$B$19:$L$24,5,FALSE)</f>
        <v>0.32367314149425119</v>
      </c>
      <c r="J52" s="3">
        <f>HLOOKUP($B52,prodTab!$B$19:$L$24,6,FALSE)</f>
        <v>0.56989893171415429</v>
      </c>
      <c r="K52" s="3">
        <f>G52*EXP(A$107+$D$107*IF($A52=67,1,0)+$E$107*data!$AM52+$F$107*data!$AN52+$G$107*data!$AO52+$H$107*data!$AP52+$I$107*data!$AQ52+$J$107*data!$AR52+$K$107*data!$AS52+$L$107*data!$AT52+$M$107*data!$C52+$N$107*data!$D52)</f>
        <v>3.3371357084652845E-2</v>
      </c>
      <c r="L52" s="3">
        <f>H52*EXP(B$107+$D$107*IF($A52=67,1,0)+$E$107*data!$AM52+$F$107*data!$AN52+$G$107*data!$AO52+$H$107*data!$AP52+$I$107*data!$AQ52+$J$107*data!$AR52+$K$107*data!$AS52+$L$107*data!$AT52+$M$107*data!$C52+$N$107*data!$D52)</f>
        <v>0.11734696263461315</v>
      </c>
      <c r="M52" s="3">
        <f>I52*EXP(C$107+$D$107*IF($A52=67,1,0)+$E$107*data!$AM52+$F$107*data!$AN52+$G$107*data!$AO52+$H$107*data!$AP52+$I$107*data!$AQ52+$J$107*data!$AR52+$K$107*data!$AS52+$L$107*data!$AT52+$M$107*data!$C52+$N$107*data!$D52)</f>
        <v>0.4438440596114947</v>
      </c>
      <c r="N52" s="3">
        <f t="shared" si="0"/>
        <v>0.56989893171415429</v>
      </c>
      <c r="O52" s="3">
        <f t="shared" si="1"/>
        <v>2.8658193078744256E-2</v>
      </c>
      <c r="P52" s="3">
        <f t="shared" si="2"/>
        <v>0.10077360365825577</v>
      </c>
      <c r="Q52" s="3">
        <f t="shared" si="3"/>
        <v>0.38115827069704594</v>
      </c>
      <c r="R52" s="3">
        <f t="shared" si="4"/>
        <v>0.48940993256595411</v>
      </c>
      <c r="S52" s="3">
        <f t="shared" si="5"/>
        <v>-1.0985781008401394</v>
      </c>
      <c r="T52" s="3">
        <f t="shared" si="6"/>
        <v>5.1432475247706311E-4</v>
      </c>
      <c r="U52" s="3">
        <f t="shared" si="7"/>
        <v>3.2815491936373239E-5</v>
      </c>
      <c r="V52" s="3">
        <f t="shared" si="8"/>
        <v>1.0202636867647221E-2</v>
      </c>
      <c r="W52" s="3">
        <f t="shared" si="9"/>
        <v>5.2708896839049101E-3</v>
      </c>
      <c r="X52" s="2">
        <f>O52*SUM(data!$E52:$H52)</f>
        <v>77.405206341826656</v>
      </c>
      <c r="Y52" s="2">
        <f>P52*SUM(data!$E52:$H52)</f>
        <v>272.18748800887568</v>
      </c>
      <c r="Z52" s="2">
        <f>Q52*SUM(data!$E52:$H52)</f>
        <v>1029.5008659873072</v>
      </c>
      <c r="AA52" s="2">
        <f>R52*SUM(data!$E52:$H52)</f>
        <v>1321.8864396619908</v>
      </c>
    </row>
    <row r="53" spans="1:27" x14ac:dyDescent="0.25">
      <c r="A53" s="1">
        <f>data!AL53</f>
        <v>52</v>
      </c>
      <c r="B53" s="1">
        <f>data!Q53</f>
        <v>8</v>
      </c>
      <c r="C53" s="3">
        <f>data!E53/SUM(data!$E53:$H53)</f>
        <v>5.2696686219850762E-2</v>
      </c>
      <c r="D53" s="3">
        <f>data!F53/SUM(data!$E53:$H53)</f>
        <v>0.12975029310774014</v>
      </c>
      <c r="E53" s="3">
        <f>data!G53/SUM(data!$E53:$H53)</f>
        <v>0.25164320854639466</v>
      </c>
      <c r="F53" s="3">
        <f>data!H53/SUM(data!$E53:$H53)</f>
        <v>0.56590981212601443</v>
      </c>
      <c r="G53" s="3">
        <f>HLOOKUP($B53,prodTab!$B$19:$L$24,3,FALSE)</f>
        <v>2.3381821468511945E-2</v>
      </c>
      <c r="H53" s="3">
        <f>HLOOKUP($B53,prodTab!$B$19:$L$24,4,FALSE)</f>
        <v>8.3046105323082611E-2</v>
      </c>
      <c r="I53" s="3">
        <f>HLOOKUP($B53,prodTab!$B$19:$L$24,5,FALSE)</f>
        <v>0.32367314149425119</v>
      </c>
      <c r="J53" s="3">
        <f>HLOOKUP($B53,prodTab!$B$19:$L$24,6,FALSE)</f>
        <v>0.56989893171415429</v>
      </c>
      <c r="K53" s="3">
        <f>G53*EXP(A$107+$D$107*IF($A53=67,1,0)+$E$107*data!$AM53+$F$107*data!$AN53+$G$107*data!$AO53+$H$107*data!$AP53+$I$107*data!$AQ53+$J$107*data!$AR53+$K$107*data!$AS53+$L$107*data!$AT53+$M$107*data!$C53+$N$107*data!$D53)</f>
        <v>3.0981243900991769E-2</v>
      </c>
      <c r="L53" s="3">
        <f>H53*EXP(B$107+$D$107*IF($A53=67,1,0)+$E$107*data!$AM53+$F$107*data!$AN53+$G$107*data!$AO53+$H$107*data!$AP53+$I$107*data!$AQ53+$J$107*data!$AR53+$K$107*data!$AS53+$L$107*data!$AT53+$M$107*data!$C53+$N$107*data!$D53)</f>
        <v>0.10894237418038577</v>
      </c>
      <c r="M53" s="3">
        <f>I53*EXP(C$107+$D$107*IF($A53=67,1,0)+$E$107*data!$AM53+$F$107*data!$AN53+$G$107*data!$AO53+$H$107*data!$AP53+$I$107*data!$AQ53+$J$107*data!$AR53+$K$107*data!$AS53+$L$107*data!$AT53+$M$107*data!$C53+$N$107*data!$D53)</f>
        <v>0.41205519541648855</v>
      </c>
      <c r="N53" s="3">
        <f t="shared" si="0"/>
        <v>0.56989893171415429</v>
      </c>
      <c r="O53" s="3">
        <f t="shared" si="1"/>
        <v>2.7615525874556606E-2</v>
      </c>
      <c r="P53" s="3">
        <f t="shared" si="2"/>
        <v>9.7107171120322994E-2</v>
      </c>
      <c r="Q53" s="3">
        <f t="shared" si="3"/>
        <v>0.36729064033498182</v>
      </c>
      <c r="R53" s="3">
        <f t="shared" si="4"/>
        <v>0.50798666267013859</v>
      </c>
      <c r="S53" s="3">
        <f t="shared" si="5"/>
        <v>-1.1270552434055046</v>
      </c>
      <c r="T53" s="3">
        <f t="shared" si="6"/>
        <v>6.2906460426635606E-4</v>
      </c>
      <c r="U53" s="3">
        <f t="shared" si="7"/>
        <v>1.0655734130853966E-3</v>
      </c>
      <c r="V53" s="3">
        <f t="shared" si="8"/>
        <v>1.337432847929592E-2</v>
      </c>
      <c r="W53" s="3">
        <f t="shared" si="9"/>
        <v>3.35509124288773E-3</v>
      </c>
      <c r="X53" s="2">
        <f>O53*SUM(data!$E53:$H53)</f>
        <v>145.32863800166535</v>
      </c>
      <c r="Y53" s="2">
        <f>P53*SUM(data!$E53:$H53)</f>
        <v>511.03328552267817</v>
      </c>
      <c r="Z53" s="2">
        <f>Q53*SUM(data!$E53:$H53)</f>
        <v>1932.8927051076653</v>
      </c>
      <c r="AA53" s="2">
        <f>R53*SUM(data!$E53:$H53)</f>
        <v>2673.3153713679912</v>
      </c>
    </row>
    <row r="54" spans="1:27" x14ac:dyDescent="0.25">
      <c r="A54" s="1">
        <f>data!AL54</f>
        <v>53</v>
      </c>
      <c r="B54" s="1">
        <f>data!Q54</f>
        <v>8</v>
      </c>
      <c r="C54" s="3">
        <f>data!E54/SUM(data!$E54:$H54)</f>
        <v>1.8197471304795178E-2</v>
      </c>
      <c r="D54" s="3">
        <f>data!F54/SUM(data!$E54:$H54)</f>
        <v>0</v>
      </c>
      <c r="E54" s="3">
        <f>data!G54/SUM(data!$E54:$H54)</f>
        <v>0.19861045127524035</v>
      </c>
      <c r="F54" s="3">
        <f>data!H54/SUM(data!$E54:$H54)</f>
        <v>0.78319207741996455</v>
      </c>
      <c r="G54" s="3">
        <f>HLOOKUP($B54,prodTab!$B$19:$L$24,3,FALSE)</f>
        <v>2.3381821468511945E-2</v>
      </c>
      <c r="H54" s="3">
        <f>HLOOKUP($B54,prodTab!$B$19:$L$24,4,FALSE)</f>
        <v>8.3046105323082611E-2</v>
      </c>
      <c r="I54" s="3">
        <f>HLOOKUP($B54,prodTab!$B$19:$L$24,5,FALSE)</f>
        <v>0.32367314149425119</v>
      </c>
      <c r="J54" s="3">
        <f>HLOOKUP($B54,prodTab!$B$19:$L$24,6,FALSE)</f>
        <v>0.56989893171415429</v>
      </c>
      <c r="K54" s="3">
        <f>G54*EXP(A$107+$D$107*IF($A54=67,1,0)+$E$107*data!$AM54+$F$107*data!$AN54+$G$107*data!$AO54+$H$107*data!$AP54+$I$107*data!$AQ54+$J$107*data!$AR54+$K$107*data!$AS54+$L$107*data!$AT54+$M$107*data!$C54+$N$107*data!$D54)</f>
        <v>4.2479942818956271E-2</v>
      </c>
      <c r="L54" s="3">
        <f>H54*EXP(B$107+$D$107*IF($A54=67,1,0)+$E$107*data!$AM54+$F$107*data!$AN54+$G$107*data!$AO54+$H$107*data!$AP54+$I$107*data!$AQ54+$J$107*data!$AR54+$K$107*data!$AS54+$L$107*data!$AT54+$M$107*data!$C54+$N$107*data!$D54)</f>
        <v>0.14937637237980553</v>
      </c>
      <c r="M54" s="3">
        <f>I54*EXP(C$107+$D$107*IF($A54=67,1,0)+$E$107*data!$AM54+$F$107*data!$AN54+$G$107*data!$AO54+$H$107*data!$AP54+$I$107*data!$AQ54+$J$107*data!$AR54+$K$107*data!$AS54+$L$107*data!$AT54+$M$107*data!$C54+$N$107*data!$D54)</f>
        <v>0.56498961744353793</v>
      </c>
      <c r="N54" s="3">
        <f t="shared" si="0"/>
        <v>0.56989893171415429</v>
      </c>
      <c r="O54" s="3">
        <f t="shared" si="1"/>
        <v>3.2018170154788146E-2</v>
      </c>
      <c r="P54" s="3">
        <f t="shared" si="2"/>
        <v>0.11258861925368105</v>
      </c>
      <c r="Q54" s="3">
        <f t="shared" si="3"/>
        <v>0.42584647027640066</v>
      </c>
      <c r="R54" s="3">
        <f t="shared" si="4"/>
        <v>0.42954674031513007</v>
      </c>
      <c r="S54" s="3">
        <f t="shared" si="5"/>
        <v>-0.89399143796813252</v>
      </c>
      <c r="T54" s="3">
        <f t="shared" si="6"/>
        <v>1.9101171670219693E-4</v>
      </c>
      <c r="U54" s="3">
        <f t="shared" si="7"/>
        <v>1.2676197185450358E-2</v>
      </c>
      <c r="V54" s="3">
        <f t="shared" si="8"/>
        <v>5.1636208331495688E-2</v>
      </c>
      <c r="W54" s="3">
        <f t="shared" si="9"/>
        <v>0.12506502445599202</v>
      </c>
      <c r="X54" s="2">
        <f>O54*SUM(data!$E54:$H54)</f>
        <v>121.98506592762271</v>
      </c>
      <c r="Y54" s="2">
        <f>P54*SUM(data!$E54:$H54)</f>
        <v>428.94800283602183</v>
      </c>
      <c r="Z54" s="2">
        <f>Q54*SUM(data!$E54:$H54)</f>
        <v>1622.4196917119505</v>
      </c>
      <c r="AA54" s="2">
        <f>R54*SUM(data!$E54:$H54)</f>
        <v>1636.5172395244047</v>
      </c>
    </row>
    <row r="55" spans="1:27" x14ac:dyDescent="0.25">
      <c r="A55" s="1">
        <f>data!AL55</f>
        <v>54</v>
      </c>
      <c r="B55" s="1">
        <f>data!Q55</f>
        <v>8</v>
      </c>
      <c r="C55" s="3">
        <f>data!E55/SUM(data!$E55:$H55)</f>
        <v>0</v>
      </c>
      <c r="D55" s="3">
        <f>data!F55/SUM(data!$E55:$H55)</f>
        <v>0</v>
      </c>
      <c r="E55" s="3">
        <f>data!G55/SUM(data!$E55:$H55)</f>
        <v>0.11273653013146896</v>
      </c>
      <c r="F55" s="3">
        <f>data!H55/SUM(data!$E55:$H55)</f>
        <v>0.887263469868531</v>
      </c>
      <c r="G55" s="3">
        <f>HLOOKUP($B55,prodTab!$B$19:$L$24,3,FALSE)</f>
        <v>2.3381821468511945E-2</v>
      </c>
      <c r="H55" s="3">
        <f>HLOOKUP($B55,prodTab!$B$19:$L$24,4,FALSE)</f>
        <v>8.3046105323082611E-2</v>
      </c>
      <c r="I55" s="3">
        <f>HLOOKUP($B55,prodTab!$B$19:$L$24,5,FALSE)</f>
        <v>0.32367314149425119</v>
      </c>
      <c r="J55" s="3">
        <f>HLOOKUP($B55,prodTab!$B$19:$L$24,6,FALSE)</f>
        <v>0.56989893171415429</v>
      </c>
      <c r="K55" s="3">
        <f>G55*EXP(A$107+$D$107*IF($A55=67,1,0)+$E$107*data!$AM55+$F$107*data!$AN55+$G$107*data!$AO55+$H$107*data!$AP55+$I$107*data!$AQ55+$J$107*data!$AR55+$K$107*data!$AS55+$L$107*data!$AT55+$M$107*data!$C55+$N$107*data!$D55)</f>
        <v>3.2801772666988735E-2</v>
      </c>
      <c r="L55" s="3">
        <f>H55*EXP(B$107+$D$107*IF($A55=67,1,0)+$E$107*data!$AM55+$F$107*data!$AN55+$G$107*data!$AO55+$H$107*data!$AP55+$I$107*data!$AQ55+$J$107*data!$AR55+$K$107*data!$AS55+$L$107*data!$AT55+$M$107*data!$C55+$N$107*data!$D55)</f>
        <v>0.11534407730971198</v>
      </c>
      <c r="M55" s="3">
        <f>I55*EXP(C$107+$D$107*IF($A55=67,1,0)+$E$107*data!$AM55+$F$107*data!$AN55+$G$107*data!$AO55+$H$107*data!$AP55+$I$107*data!$AQ55+$J$107*data!$AR55+$K$107*data!$AS55+$L$107*data!$AT55+$M$107*data!$C55+$N$107*data!$D55)</f>
        <v>0.43626850133898593</v>
      </c>
      <c r="N55" s="3">
        <f t="shared" si="0"/>
        <v>0.56989893171415429</v>
      </c>
      <c r="O55" s="3">
        <f t="shared" si="1"/>
        <v>2.8416698611394869E-2</v>
      </c>
      <c r="P55" s="3">
        <f t="shared" si="2"/>
        <v>9.9924413073508855E-2</v>
      </c>
      <c r="Q55" s="3">
        <f t="shared" si="3"/>
        <v>0.377946358023247</v>
      </c>
      <c r="R55" s="3">
        <f t="shared" si="4"/>
        <v>0.49371253029184919</v>
      </c>
      <c r="S55" s="3">
        <f t="shared" si="5"/>
        <v>-0.73592518413416896</v>
      </c>
      <c r="T55" s="3">
        <f t="shared" si="6"/>
        <v>8.0750875997085108E-4</v>
      </c>
      <c r="U55" s="3">
        <f t="shared" si="7"/>
        <v>9.9848883280852282E-3</v>
      </c>
      <c r="V55" s="3">
        <f t="shared" si="8"/>
        <v>7.0336252810386538E-2</v>
      </c>
      <c r="W55" s="3">
        <f t="shared" si="9"/>
        <v>0.15488234204168905</v>
      </c>
      <c r="X55" s="2">
        <f>O55*SUM(data!$E55:$H55)</f>
        <v>59.829653924375215</v>
      </c>
      <c r="Y55" s="2">
        <f>P55*SUM(data!$E55:$H55)</f>
        <v>210.38485626148849</v>
      </c>
      <c r="Z55" s="2">
        <f>Q55*SUM(data!$E55:$H55)</f>
        <v>795.74338003646517</v>
      </c>
      <c r="AA55" s="2">
        <f>R55*SUM(data!$E55:$H55)</f>
        <v>1039.482109777671</v>
      </c>
    </row>
    <row r="56" spans="1:27" x14ac:dyDescent="0.25">
      <c r="A56" s="1">
        <f>data!AL56</f>
        <v>55</v>
      </c>
      <c r="B56" s="1">
        <f>data!Q56</f>
        <v>9</v>
      </c>
      <c r="C56" s="3">
        <f>data!E56/SUM(data!$E56:$H56)</f>
        <v>0</v>
      </c>
      <c r="D56" s="3">
        <f>data!F56/SUM(data!$E56:$H56)</f>
        <v>0</v>
      </c>
      <c r="E56" s="3">
        <f>data!G56/SUM(data!$E56:$H56)</f>
        <v>1</v>
      </c>
      <c r="F56" s="3">
        <f>data!H56/SUM(data!$E56:$H56)</f>
        <v>0</v>
      </c>
      <c r="G56" s="3">
        <f>HLOOKUP($B56,prodTab!$B$19:$L$24,3,FALSE)</f>
        <v>3.3514262874080526E-2</v>
      </c>
      <c r="H56" s="3">
        <f>HLOOKUP($B56,prodTab!$B$19:$L$24,4,FALSE)</f>
        <v>3.5511246709644777E-2</v>
      </c>
      <c r="I56" s="3">
        <f>HLOOKUP($B56,prodTab!$B$19:$L$24,5,FALSE)</f>
        <v>0.19591971844456521</v>
      </c>
      <c r="J56" s="3">
        <f>HLOOKUP($B56,prodTab!$B$19:$L$24,6,FALSE)</f>
        <v>0.73505477197170943</v>
      </c>
      <c r="K56" s="3">
        <f>G56*EXP(A$107+$D$107*IF($A56=67,1,0)+$E$107*data!$AM56+$F$107*data!$AN56+$G$107*data!$AO56+$H$107*data!$AP56+$I$107*data!$AQ56+$J$107*data!$AR56+$K$107*data!$AS56+$L$107*data!$AT56+$M$107*data!$C56+$N$107*data!$D56)</f>
        <v>8.2669739882543211E-2</v>
      </c>
      <c r="L56" s="3">
        <f>H56*EXP(B$107+$D$107*IF($A56=67,1,0)+$E$107*data!$AM56+$F$107*data!$AN56+$G$107*data!$AO56+$H$107*data!$AP56+$I$107*data!$AQ56+$J$107*data!$AR56+$K$107*data!$AS56+$L$107*data!$AT56+$M$107*data!$C56+$N$107*data!$D56)</f>
        <v>8.6724114483449299E-2</v>
      </c>
      <c r="M56" s="3">
        <f>I56*EXP(C$107+$D$107*IF($A56=67,1,0)+$E$107*data!$AM56+$F$107*data!$AN56+$G$107*data!$AO56+$H$107*data!$AP56+$I$107*data!$AQ56+$J$107*data!$AR56+$K$107*data!$AS56+$L$107*data!$AT56+$M$107*data!$C56+$N$107*data!$D56)</f>
        <v>0.46432628368519702</v>
      </c>
      <c r="N56" s="3">
        <f t="shared" si="0"/>
        <v>0.73505477197170943</v>
      </c>
      <c r="O56" s="3">
        <f t="shared" si="1"/>
        <v>6.0396884306682816E-2</v>
      </c>
      <c r="P56" s="3">
        <f t="shared" si="2"/>
        <v>6.3358930565141969E-2</v>
      </c>
      <c r="Q56" s="3">
        <f t="shared" si="3"/>
        <v>0.33922764092558438</v>
      </c>
      <c r="R56" s="3">
        <f t="shared" si="4"/>
        <v>0.53701654420259082</v>
      </c>
      <c r="S56" s="3">
        <f t="shared" si="5"/>
        <v>-1.0810838898066186</v>
      </c>
      <c r="T56" s="3">
        <f t="shared" si="6"/>
        <v>3.6477836339548291E-3</v>
      </c>
      <c r="U56" s="3">
        <f t="shared" si="7"/>
        <v>4.0143540823584815E-3</v>
      </c>
      <c r="V56" s="3">
        <f t="shared" si="8"/>
        <v>0.43662011051676852</v>
      </c>
      <c r="W56" s="3">
        <f t="shared" si="9"/>
        <v>0.28838676874729319</v>
      </c>
      <c r="X56" s="2">
        <f>O56*SUM(data!$E56:$H56)</f>
        <v>17.994647710333076</v>
      </c>
      <c r="Y56" s="2">
        <f>P56*SUM(data!$E56:$H56)</f>
        <v>18.877159772578398</v>
      </c>
      <c r="Z56" s="2">
        <f>Q56*SUM(data!$E56:$H56)</f>
        <v>101.06948333736861</v>
      </c>
      <c r="AA56" s="2">
        <f>R56*SUM(data!$E56:$H56)</f>
        <v>159.9987091797199</v>
      </c>
    </row>
    <row r="57" spans="1:27" x14ac:dyDescent="0.25">
      <c r="A57" s="1">
        <f>data!AL57</f>
        <v>56</v>
      </c>
      <c r="B57" s="1">
        <f>data!Q57</f>
        <v>9</v>
      </c>
      <c r="C57" s="3">
        <f>data!E57/SUM(data!$E57:$H57)</f>
        <v>0.13820481142722868</v>
      </c>
      <c r="D57" s="3">
        <f>data!F57/SUM(data!$E57:$H57)</f>
        <v>0.12709302780972184</v>
      </c>
      <c r="E57" s="3">
        <f>data!G57/SUM(data!$E57:$H57)</f>
        <v>0.19521278300157008</v>
      </c>
      <c r="F57" s="3">
        <f>data!H57/SUM(data!$E57:$H57)</f>
        <v>0.53948937776147943</v>
      </c>
      <c r="G57" s="3">
        <f>HLOOKUP($B57,prodTab!$B$19:$L$24,3,FALSE)</f>
        <v>3.3514262874080526E-2</v>
      </c>
      <c r="H57" s="3">
        <f>HLOOKUP($B57,prodTab!$B$19:$L$24,4,FALSE)</f>
        <v>3.5511246709644777E-2</v>
      </c>
      <c r="I57" s="3">
        <f>HLOOKUP($B57,prodTab!$B$19:$L$24,5,FALSE)</f>
        <v>0.19591971844456521</v>
      </c>
      <c r="J57" s="3">
        <f>HLOOKUP($B57,prodTab!$B$19:$L$24,6,FALSE)</f>
        <v>0.73505477197170943</v>
      </c>
      <c r="K57" s="3">
        <f>G57*EXP(A$107+$D$107*IF($A57=67,1,0)+$E$107*data!$AM57+$F$107*data!$AN57+$G$107*data!$AO57+$H$107*data!$AP57+$I$107*data!$AQ57+$J$107*data!$AR57+$K$107*data!$AS57+$L$107*data!$AT57+$M$107*data!$C57+$N$107*data!$D57)</f>
        <v>4.060321649978027E-2</v>
      </c>
      <c r="L57" s="3">
        <f>H57*EXP(B$107+$D$107*IF($A57=67,1,0)+$E$107*data!$AM57+$F$107*data!$AN57+$G$107*data!$AO57+$H$107*data!$AP57+$I$107*data!$AQ57+$J$107*data!$AR57+$K$107*data!$AS57+$L$107*data!$AT57+$M$107*data!$C57+$N$107*data!$D57)</f>
        <v>4.2594521297952999E-2</v>
      </c>
      <c r="M57" s="3">
        <f>I57*EXP(C$107+$D$107*IF($A57=67,1,0)+$E$107*data!$AM57+$F$107*data!$AN57+$G$107*data!$AO57+$H$107*data!$AP57+$I$107*data!$AQ57+$J$107*data!$AR57+$K$107*data!$AS57+$L$107*data!$AT57+$M$107*data!$C57+$N$107*data!$D57)</f>
        <v>0.22805370683148274</v>
      </c>
      <c r="N57" s="3">
        <f t="shared" si="0"/>
        <v>0.73505477197170943</v>
      </c>
      <c r="O57" s="3">
        <f t="shared" si="1"/>
        <v>3.8806246064068697E-2</v>
      </c>
      <c r="P57" s="3">
        <f t="shared" si="2"/>
        <v>4.0709421985780953E-2</v>
      </c>
      <c r="Q57" s="3">
        <f t="shared" si="3"/>
        <v>0.21796076828478345</v>
      </c>
      <c r="R57" s="3">
        <f t="shared" si="4"/>
        <v>0.70252356366536695</v>
      </c>
      <c r="S57" s="3">
        <f t="shared" si="5"/>
        <v>-1.3437897869286124</v>
      </c>
      <c r="T57" s="3">
        <f t="shared" si="6"/>
        <v>9.8800747962543879E-3</v>
      </c>
      <c r="U57" s="3">
        <f t="shared" si="7"/>
        <v>7.462127355145994E-3</v>
      </c>
      <c r="V57" s="3">
        <f t="shared" si="8"/>
        <v>5.1747083444529196E-4</v>
      </c>
      <c r="W57" s="3">
        <f t="shared" si="9"/>
        <v>2.6580145773343354E-2</v>
      </c>
      <c r="X57" s="2">
        <f>O57*SUM(data!$E57:$H57)</f>
        <v>217.99253501506334</v>
      </c>
      <c r="Y57" s="2">
        <f>P57*SUM(data!$E57:$H57)</f>
        <v>228.68354962824506</v>
      </c>
      <c r="Z57" s="2">
        <f>Q57*SUM(data!$E57:$H57)</f>
        <v>1224.3858974090397</v>
      </c>
      <c r="AA57" s="2">
        <f>R57*SUM(data!$E57:$H57)</f>
        <v>3946.3980179476521</v>
      </c>
    </row>
    <row r="58" spans="1:27" x14ac:dyDescent="0.25">
      <c r="A58" s="1">
        <f>data!AL58</f>
        <v>57</v>
      </c>
      <c r="B58" s="1">
        <f>data!Q58</f>
        <v>9</v>
      </c>
      <c r="C58" s="3">
        <f>data!E58/SUM(data!$E58:$H58)</f>
        <v>0</v>
      </c>
      <c r="D58" s="3">
        <f>data!F58/SUM(data!$E58:$H58)</f>
        <v>7.7715233368182743E-2</v>
      </c>
      <c r="E58" s="3">
        <f>data!G58/SUM(data!$E58:$H58)</f>
        <v>0.20009804109917584</v>
      </c>
      <c r="F58" s="3">
        <f>data!H58/SUM(data!$E58:$H58)</f>
        <v>0.7221867255326414</v>
      </c>
      <c r="G58" s="3">
        <f>HLOOKUP($B58,prodTab!$B$19:$L$24,3,FALSE)</f>
        <v>3.3514262874080526E-2</v>
      </c>
      <c r="H58" s="3">
        <f>HLOOKUP($B58,prodTab!$B$19:$L$24,4,FALSE)</f>
        <v>3.5511246709644777E-2</v>
      </c>
      <c r="I58" s="3">
        <f>HLOOKUP($B58,prodTab!$B$19:$L$24,5,FALSE)</f>
        <v>0.19591971844456521</v>
      </c>
      <c r="J58" s="3">
        <f>HLOOKUP($B58,prodTab!$B$19:$L$24,6,FALSE)</f>
        <v>0.73505477197170943</v>
      </c>
      <c r="K58" s="3">
        <f>G58*EXP(A$107+$D$107*IF($A58=67,1,0)+$E$107*data!$AM58+$F$107*data!$AN58+$G$107*data!$AO58+$H$107*data!$AP58+$I$107*data!$AQ58+$J$107*data!$AR58+$K$107*data!$AS58+$L$107*data!$AT58+$M$107*data!$C58+$N$107*data!$D58)</f>
        <v>3.3228266291562426E-2</v>
      </c>
      <c r="L58" s="3">
        <f>H58*EXP(B$107+$D$107*IF($A58=67,1,0)+$E$107*data!$AM58+$F$107*data!$AN58+$G$107*data!$AO58+$H$107*data!$AP58+$I$107*data!$AQ58+$J$107*data!$AR58+$K$107*data!$AS58+$L$107*data!$AT58+$M$107*data!$C58+$N$107*data!$D58)</f>
        <v>3.485788117938067E-2</v>
      </c>
      <c r="M58" s="3">
        <f>I58*EXP(C$107+$D$107*IF($A58=67,1,0)+$E$107*data!$AM58+$F$107*data!$AN58+$G$107*data!$AO58+$H$107*data!$AP58+$I$107*data!$AQ58+$J$107*data!$AR58+$K$107*data!$AS58+$L$107*data!$AT58+$M$107*data!$C58+$N$107*data!$D58)</f>
        <v>0.18663125615714279</v>
      </c>
      <c r="N58" s="3">
        <f t="shared" si="0"/>
        <v>0.73505477197170943</v>
      </c>
      <c r="O58" s="3">
        <f t="shared" si="1"/>
        <v>3.3571631038654244E-2</v>
      </c>
      <c r="P58" s="3">
        <f t="shared" si="2"/>
        <v>3.5218085574346469E-2</v>
      </c>
      <c r="Q58" s="3">
        <f t="shared" si="3"/>
        <v>0.18855981281151443</v>
      </c>
      <c r="R58" s="3">
        <f t="shared" si="4"/>
        <v>0.74265047057548483</v>
      </c>
      <c r="S58" s="3">
        <f t="shared" si="5"/>
        <v>-0.80875398915102725</v>
      </c>
      <c r="T58" s="3">
        <f t="shared" si="6"/>
        <v>1.127054410595533E-3</v>
      </c>
      <c r="U58" s="3">
        <f t="shared" si="7"/>
        <v>1.8060075706111632E-3</v>
      </c>
      <c r="V58" s="3">
        <f t="shared" si="8"/>
        <v>1.3313071201818987E-4</v>
      </c>
      <c r="W58" s="3">
        <f t="shared" si="9"/>
        <v>4.1876486117849903E-4</v>
      </c>
      <c r="X58" s="2">
        <f>O58*SUM(data!$E58:$H58)</f>
        <v>541.71485988651841</v>
      </c>
      <c r="Y58" s="2">
        <f>P58*SUM(data!$E58:$H58)</f>
        <v>568.28219845535637</v>
      </c>
      <c r="Z58" s="2">
        <f>Q58*SUM(data!$E58:$H58)</f>
        <v>3042.6181099097498</v>
      </c>
      <c r="AA58" s="2">
        <f>R58*SUM(data!$E58:$H58)</f>
        <v>11983.474831748375</v>
      </c>
    </row>
    <row r="59" spans="1:27" x14ac:dyDescent="0.25">
      <c r="A59" s="1">
        <f>data!AL59</f>
        <v>58</v>
      </c>
      <c r="B59" s="1">
        <f>data!Q59</f>
        <v>9</v>
      </c>
      <c r="C59" s="3">
        <f>data!E59/SUM(data!$E59:$H59)</f>
        <v>0</v>
      </c>
      <c r="D59" s="3">
        <f>data!F59/SUM(data!$E59:$H59)</f>
        <v>6.7172356768283398E-2</v>
      </c>
      <c r="E59" s="3">
        <f>data!G59/SUM(data!$E59:$H59)</f>
        <v>0.18381530561176754</v>
      </c>
      <c r="F59" s="3">
        <f>data!H59/SUM(data!$E59:$H59)</f>
        <v>0.74901233761994912</v>
      </c>
      <c r="G59" s="3">
        <f>HLOOKUP($B59,prodTab!$B$19:$L$24,3,FALSE)</f>
        <v>3.3514262874080526E-2</v>
      </c>
      <c r="H59" s="3">
        <f>HLOOKUP($B59,prodTab!$B$19:$L$24,4,FALSE)</f>
        <v>3.5511246709644777E-2</v>
      </c>
      <c r="I59" s="3">
        <f>HLOOKUP($B59,prodTab!$B$19:$L$24,5,FALSE)</f>
        <v>0.19591971844456521</v>
      </c>
      <c r="J59" s="3">
        <f>HLOOKUP($B59,prodTab!$B$19:$L$24,6,FALSE)</f>
        <v>0.73505477197170943</v>
      </c>
      <c r="K59" s="3">
        <f>G59*EXP(A$107+$D$107*IF($A59=67,1,0)+$E$107*data!$AM59+$F$107*data!$AN59+$G$107*data!$AO59+$H$107*data!$AP59+$I$107*data!$AQ59+$J$107*data!$AR59+$K$107*data!$AS59+$L$107*data!$AT59+$M$107*data!$C59+$N$107*data!$D59)</f>
        <v>4.5271166568819556E-2</v>
      </c>
      <c r="L59" s="3">
        <f>H59*EXP(B$107+$D$107*IF($A59=67,1,0)+$E$107*data!$AM59+$F$107*data!$AN59+$G$107*data!$AO59+$H$107*data!$AP59+$I$107*data!$AQ59+$J$107*data!$AR59+$K$107*data!$AS59+$L$107*data!$AT59+$M$107*data!$C59+$N$107*data!$D59)</f>
        <v>4.7491401786092423E-2</v>
      </c>
      <c r="M59" s="3">
        <f>I59*EXP(C$107+$D$107*IF($A59=67,1,0)+$E$107*data!$AM59+$F$107*data!$AN59+$G$107*data!$AO59+$H$107*data!$AP59+$I$107*data!$AQ59+$J$107*data!$AR59+$K$107*data!$AS59+$L$107*data!$AT59+$M$107*data!$C59+$N$107*data!$D59)</f>
        <v>0.25427190844992953</v>
      </c>
      <c r="N59" s="3">
        <f t="shared" si="0"/>
        <v>0.73505477197170943</v>
      </c>
      <c r="O59" s="3">
        <f t="shared" si="1"/>
        <v>4.1836813941183472E-2</v>
      </c>
      <c r="P59" s="3">
        <f t="shared" si="2"/>
        <v>4.3888618096693879E-2</v>
      </c>
      <c r="Q59" s="3">
        <f t="shared" si="3"/>
        <v>0.2349823812937967</v>
      </c>
      <c r="R59" s="3">
        <f t="shared" si="4"/>
        <v>0.67929218666832591</v>
      </c>
      <c r="S59" s="3">
        <f t="shared" si="5"/>
        <v>-0.76584308243910937</v>
      </c>
      <c r="T59" s="3">
        <f t="shared" si="6"/>
        <v>1.7503190007492036E-3</v>
      </c>
      <c r="U59" s="3">
        <f t="shared" si="7"/>
        <v>5.4213248652687322E-4</v>
      </c>
      <c r="V59" s="3">
        <f t="shared" si="8"/>
        <v>2.6180696338505001E-3</v>
      </c>
      <c r="W59" s="3">
        <f t="shared" si="9"/>
        <v>4.8608994487171261E-3</v>
      </c>
      <c r="X59" s="2">
        <f>O59*SUM(data!$E59:$H59)</f>
        <v>480.67361457374221</v>
      </c>
      <c r="Y59" s="2">
        <f>P59*SUM(data!$E59:$H59)</f>
        <v>504.24730546744013</v>
      </c>
      <c r="Z59" s="2">
        <f>Q59*SUM(data!$E59:$H59)</f>
        <v>2699.7713242797536</v>
      </c>
      <c r="AA59" s="2">
        <f>R59*SUM(data!$E59:$H59)</f>
        <v>7804.5577556790631</v>
      </c>
    </row>
    <row r="60" spans="1:27" x14ac:dyDescent="0.25">
      <c r="A60" s="1">
        <f>data!AL60</f>
        <v>59</v>
      </c>
      <c r="B60" s="1">
        <f>data!Q60</f>
        <v>9</v>
      </c>
      <c r="C60" s="3">
        <f>data!E60/SUM(data!$E60:$H60)</f>
        <v>0</v>
      </c>
      <c r="D60" s="3">
        <f>data!F60/SUM(data!$E60:$H60)</f>
        <v>0</v>
      </c>
      <c r="E60" s="3">
        <f>data!G60/SUM(data!$E60:$H60)</f>
        <v>0.19443724402509205</v>
      </c>
      <c r="F60" s="3">
        <f>data!H60/SUM(data!$E60:$H60)</f>
        <v>0.80556275597490801</v>
      </c>
      <c r="G60" s="3">
        <f>HLOOKUP($B60,prodTab!$B$19:$L$24,3,FALSE)</f>
        <v>3.3514262874080526E-2</v>
      </c>
      <c r="H60" s="3">
        <f>HLOOKUP($B60,prodTab!$B$19:$L$24,4,FALSE)</f>
        <v>3.5511246709644777E-2</v>
      </c>
      <c r="I60" s="3">
        <f>HLOOKUP($B60,prodTab!$B$19:$L$24,5,FALSE)</f>
        <v>0.19591971844456521</v>
      </c>
      <c r="J60" s="3">
        <f>HLOOKUP($B60,prodTab!$B$19:$L$24,6,FALSE)</f>
        <v>0.73505477197170943</v>
      </c>
      <c r="K60" s="3">
        <f>G60*EXP(A$107+$D$107*IF($A60=67,1,0)+$E$107*data!$AM60+$F$107*data!$AN60+$G$107*data!$AO60+$H$107*data!$AP60+$I$107*data!$AQ60+$J$107*data!$AR60+$K$107*data!$AS60+$L$107*data!$AT60+$M$107*data!$C60+$N$107*data!$D60)</f>
        <v>3.7840549377604983E-2</v>
      </c>
      <c r="L60" s="3">
        <f>H60*EXP(B$107+$D$107*IF($A60=67,1,0)+$E$107*data!$AM60+$F$107*data!$AN60+$G$107*data!$AO60+$H$107*data!$AP60+$I$107*data!$AQ60+$J$107*data!$AR60+$K$107*data!$AS60+$L$107*data!$AT60+$M$107*data!$C60+$N$107*data!$D60)</f>
        <v>3.9696364606960625E-2</v>
      </c>
      <c r="M60" s="3">
        <f>I60*EXP(C$107+$D$107*IF($A60=67,1,0)+$E$107*data!$AM60+$F$107*data!$AN60+$G$107*data!$AO60+$H$107*data!$AP60+$I$107*data!$AQ60+$J$107*data!$AR60+$K$107*data!$AS60+$L$107*data!$AT60+$M$107*data!$C60+$N$107*data!$D60)</f>
        <v>0.21253679629418701</v>
      </c>
      <c r="N60" s="3">
        <f t="shared" si="0"/>
        <v>0.73505477197170943</v>
      </c>
      <c r="O60" s="3">
        <f t="shared" si="1"/>
        <v>3.6912982160571442E-2</v>
      </c>
      <c r="P60" s="3">
        <f t="shared" si="2"/>
        <v>3.8723306682314877E-2</v>
      </c>
      <c r="Q60" s="3">
        <f t="shared" si="3"/>
        <v>0.20732698386021378</v>
      </c>
      <c r="R60" s="3">
        <f t="shared" si="4"/>
        <v>0.71703672729689993</v>
      </c>
      <c r="S60" s="3">
        <f t="shared" si="5"/>
        <v>-0.5738917590228092</v>
      </c>
      <c r="T60" s="3">
        <f t="shared" si="6"/>
        <v>1.3625682519866655E-3</v>
      </c>
      <c r="U60" s="3">
        <f t="shared" si="7"/>
        <v>1.4994944804126121E-3</v>
      </c>
      <c r="V60" s="3">
        <f t="shared" si="8"/>
        <v>1.6614539301712403E-4</v>
      </c>
      <c r="W60" s="3">
        <f t="shared" si="9"/>
        <v>7.8368577534995085E-3</v>
      </c>
      <c r="X60" s="2">
        <f>O60*SUM(data!$E60:$H60)</f>
        <v>113.92232206324199</v>
      </c>
      <c r="Y60" s="2">
        <f>P60*SUM(data!$E60:$H60)</f>
        <v>119.50941801522745</v>
      </c>
      <c r="Z60" s="2">
        <f>Q60*SUM(data!$E60:$H60)</f>
        <v>639.86083066874619</v>
      </c>
      <c r="AA60" s="2">
        <f>R60*SUM(data!$E60:$H60)</f>
        <v>2212.9474292527843</v>
      </c>
    </row>
    <row r="61" spans="1:27" x14ac:dyDescent="0.25">
      <c r="A61" s="1">
        <f>data!AL61</f>
        <v>60</v>
      </c>
      <c r="B61" s="1">
        <f>data!Q61</f>
        <v>9</v>
      </c>
      <c r="C61" s="3">
        <f>data!E61/SUM(data!$E61:$H61)</f>
        <v>0</v>
      </c>
      <c r="D61" s="3">
        <f>data!F61/SUM(data!$E61:$H61)</f>
        <v>0</v>
      </c>
      <c r="E61" s="3">
        <f>data!G61/SUM(data!$E61:$H61)</f>
        <v>0.57985293878942334</v>
      </c>
      <c r="F61" s="3">
        <f>data!H61/SUM(data!$E61:$H61)</f>
        <v>0.42014706121057671</v>
      </c>
      <c r="G61" s="3">
        <f>HLOOKUP($B61,prodTab!$B$19:$L$24,3,FALSE)</f>
        <v>3.3514262874080526E-2</v>
      </c>
      <c r="H61" s="3">
        <f>HLOOKUP($B61,prodTab!$B$19:$L$24,4,FALSE)</f>
        <v>3.5511246709644777E-2</v>
      </c>
      <c r="I61" s="3">
        <f>HLOOKUP($B61,prodTab!$B$19:$L$24,5,FALSE)</f>
        <v>0.19591971844456521</v>
      </c>
      <c r="J61" s="3">
        <f>HLOOKUP($B61,prodTab!$B$19:$L$24,6,FALSE)</f>
        <v>0.73505477197170943</v>
      </c>
      <c r="K61" s="3">
        <f>G61*EXP(A$107+$D$107*IF($A61=67,1,0)+$E$107*data!$AM61+$F$107*data!$AN61+$G$107*data!$AO61+$H$107*data!$AP61+$I$107*data!$AQ61+$J$107*data!$AR61+$K$107*data!$AS61+$L$107*data!$AT61+$M$107*data!$C61+$N$107*data!$D61)</f>
        <v>4.0593419940486035E-2</v>
      </c>
      <c r="L61" s="3">
        <f>H61*EXP(B$107+$D$107*IF($A61=67,1,0)+$E$107*data!$AM61+$F$107*data!$AN61+$G$107*data!$AO61+$H$107*data!$AP61+$I$107*data!$AQ61+$J$107*data!$AR61+$K$107*data!$AS61+$L$107*data!$AT61+$M$107*data!$C61+$N$107*data!$D61)</f>
        <v>4.2584244285699374E-2</v>
      </c>
      <c r="M61" s="3">
        <f>I61*EXP(C$107+$D$107*IF($A61=67,1,0)+$E$107*data!$AM61+$F$107*data!$AN61+$G$107*data!$AO61+$H$107*data!$AP61+$I$107*data!$AQ61+$J$107*data!$AR61+$K$107*data!$AS61+$L$107*data!$AT61+$M$107*data!$C61+$N$107*data!$D61)</f>
        <v>0.22799868307095733</v>
      </c>
      <c r="N61" s="3">
        <f t="shared" si="0"/>
        <v>0.73505477197170943</v>
      </c>
      <c r="O61" s="3">
        <f t="shared" si="1"/>
        <v>3.8799667867702427E-2</v>
      </c>
      <c r="P61" s="3">
        <f t="shared" si="2"/>
        <v>4.0702521174727557E-2</v>
      </c>
      <c r="Q61" s="3">
        <f t="shared" si="3"/>
        <v>0.2179238209147247</v>
      </c>
      <c r="R61" s="3">
        <f t="shared" si="4"/>
        <v>0.70257399004284526</v>
      </c>
      <c r="S61" s="3">
        <f t="shared" si="5"/>
        <v>-1.0317834034553028</v>
      </c>
      <c r="T61" s="3">
        <f t="shared" si="6"/>
        <v>1.5054142266440202E-3</v>
      </c>
      <c r="U61" s="3">
        <f t="shared" si="7"/>
        <v>1.6566952299791452E-3</v>
      </c>
      <c r="V61" s="3">
        <f t="shared" si="8"/>
        <v>0.13099268636555747</v>
      </c>
      <c r="W61" s="3">
        <f t="shared" si="9"/>
        <v>7.9764970129627286E-2</v>
      </c>
      <c r="X61" s="2">
        <f>O61*SUM(data!$E61:$H61)</f>
        <v>143.4198682995326</v>
      </c>
      <c r="Y61" s="2">
        <f>P61*SUM(data!$E61:$H61)</f>
        <v>150.45361332068643</v>
      </c>
      <c r="Z61" s="2">
        <f>Q61*SUM(data!$E61:$H61)</f>
        <v>805.53797010560675</v>
      </c>
      <c r="AA61" s="2">
        <f>R61*SUM(data!$E61:$H61)</f>
        <v>2597.0085482741742</v>
      </c>
    </row>
    <row r="62" spans="1:27" x14ac:dyDescent="0.25">
      <c r="A62" s="1">
        <f>data!AL62</f>
        <v>61</v>
      </c>
      <c r="B62" s="1">
        <f>data!Q62</f>
        <v>9</v>
      </c>
      <c r="C62" s="3">
        <f>data!E62/SUM(data!$E62:$H62)</f>
        <v>0</v>
      </c>
      <c r="D62" s="3">
        <f>data!F62/SUM(data!$E62:$H62)</f>
        <v>8.1681254118280186E-2</v>
      </c>
      <c r="E62" s="3">
        <f>data!G62/SUM(data!$E62:$H62)</f>
        <v>0.44543742226911681</v>
      </c>
      <c r="F62" s="3">
        <f>data!H62/SUM(data!$E62:$H62)</f>
        <v>0.47288132361260304</v>
      </c>
      <c r="G62" s="3">
        <f>HLOOKUP($B62,prodTab!$B$19:$L$24,3,FALSE)</f>
        <v>3.3514262874080526E-2</v>
      </c>
      <c r="H62" s="3">
        <f>HLOOKUP($B62,prodTab!$B$19:$L$24,4,FALSE)</f>
        <v>3.5511246709644777E-2</v>
      </c>
      <c r="I62" s="3">
        <f>HLOOKUP($B62,prodTab!$B$19:$L$24,5,FALSE)</f>
        <v>0.19591971844456521</v>
      </c>
      <c r="J62" s="3">
        <f>HLOOKUP($B62,prodTab!$B$19:$L$24,6,FALSE)</f>
        <v>0.73505477197170943</v>
      </c>
      <c r="K62" s="3">
        <f>G62*EXP(A$107+$D$107*IF($A62=67,1,0)+$E$107*data!$AM62+$F$107*data!$AN62+$G$107*data!$AO62+$H$107*data!$AP62+$I$107*data!$AQ62+$J$107*data!$AR62+$K$107*data!$AS62+$L$107*data!$AT62+$M$107*data!$C62+$N$107*data!$D62)</f>
        <v>4.1992544051744622E-2</v>
      </c>
      <c r="L62" s="3">
        <f>H62*EXP(B$107+$D$107*IF($A62=67,1,0)+$E$107*data!$AM62+$F$107*data!$AN62+$G$107*data!$AO62+$H$107*data!$AP62+$I$107*data!$AQ62+$J$107*data!$AR62+$K$107*data!$AS62+$L$107*data!$AT62+$M$107*data!$C62+$N$107*data!$D62)</f>
        <v>4.4051985683866826E-2</v>
      </c>
      <c r="M62" s="3">
        <f>I62*EXP(C$107+$D$107*IF($A62=67,1,0)+$E$107*data!$AM62+$F$107*data!$AN62+$G$107*data!$AO62+$H$107*data!$AP62+$I$107*data!$AQ62+$J$107*data!$AR62+$K$107*data!$AS62+$L$107*data!$AT62+$M$107*data!$C62+$N$107*data!$D62)</f>
        <v>0.23585706148025284</v>
      </c>
      <c r="N62" s="3">
        <f t="shared" si="0"/>
        <v>0.73505477197170943</v>
      </c>
      <c r="O62" s="3">
        <f t="shared" si="1"/>
        <v>3.9729685646721795E-2</v>
      </c>
      <c r="P62" s="3">
        <f t="shared" si="2"/>
        <v>4.1678149844346125E-2</v>
      </c>
      <c r="Q62" s="3">
        <f t="shared" si="3"/>
        <v>0.22314739727660474</v>
      </c>
      <c r="R62" s="3">
        <f t="shared" si="4"/>
        <v>0.69544476723232729</v>
      </c>
      <c r="S62" s="3">
        <f t="shared" si="5"/>
        <v>-1.0994388780384472</v>
      </c>
      <c r="T62" s="3">
        <f t="shared" si="6"/>
        <v>1.5784479215873318E-3</v>
      </c>
      <c r="U62" s="3">
        <f t="shared" si="7"/>
        <v>1.6002483515512415E-3</v>
      </c>
      <c r="V62" s="3">
        <f t="shared" si="8"/>
        <v>4.9412855211171641E-2</v>
      </c>
      <c r="W62" s="3">
        <f t="shared" si="9"/>
        <v>4.9534486435870169E-2</v>
      </c>
      <c r="X62" s="2">
        <f>O62*SUM(data!$E62:$H62)</f>
        <v>187.51656761225397</v>
      </c>
      <c r="Y62" s="2">
        <f>P62*SUM(data!$E62:$H62)</f>
        <v>196.71294841684326</v>
      </c>
      <c r="Z62" s="2">
        <f>Q62*SUM(data!$E62:$H62)</f>
        <v>1053.2133171400917</v>
      </c>
      <c r="AA62" s="2">
        <f>R62*SUM(data!$E62:$H62)</f>
        <v>3282.3671668308102</v>
      </c>
    </row>
    <row r="63" spans="1:27" x14ac:dyDescent="0.25">
      <c r="A63" s="1">
        <f>data!AL63</f>
        <v>62</v>
      </c>
      <c r="B63" s="1">
        <f>data!Q63</f>
        <v>9</v>
      </c>
      <c r="C63" s="3">
        <f>data!E63/SUM(data!$E63:$H63)</f>
        <v>9.6359961246735695E-2</v>
      </c>
      <c r="D63" s="3">
        <f>data!F63/SUM(data!$E63:$H63)</f>
        <v>0</v>
      </c>
      <c r="E63" s="3">
        <f>data!G63/SUM(data!$E63:$H63)</f>
        <v>0.11424456229952257</v>
      </c>
      <c r="F63" s="3">
        <f>data!H63/SUM(data!$E63:$H63)</f>
        <v>0.78939547645374175</v>
      </c>
      <c r="G63" s="3">
        <f>HLOOKUP($B63,prodTab!$B$19:$L$24,3,FALSE)</f>
        <v>3.3514262874080526E-2</v>
      </c>
      <c r="H63" s="3">
        <f>HLOOKUP($B63,prodTab!$B$19:$L$24,4,FALSE)</f>
        <v>3.5511246709644777E-2</v>
      </c>
      <c r="I63" s="3">
        <f>HLOOKUP($B63,prodTab!$B$19:$L$24,5,FALSE)</f>
        <v>0.19591971844456521</v>
      </c>
      <c r="J63" s="3">
        <f>HLOOKUP($B63,prodTab!$B$19:$L$24,6,FALSE)</f>
        <v>0.73505477197170943</v>
      </c>
      <c r="K63" s="3">
        <f>G63*EXP(A$107+$D$107*IF($A63=67,1,0)+$E$107*data!$AM63+$F$107*data!$AN63+$G$107*data!$AO63+$H$107*data!$AP63+$I$107*data!$AQ63+$J$107*data!$AR63+$K$107*data!$AS63+$L$107*data!$AT63+$M$107*data!$C63+$N$107*data!$D63)</f>
        <v>3.7369946474290781E-2</v>
      </c>
      <c r="L63" s="3">
        <f>H63*EXP(B$107+$D$107*IF($A63=67,1,0)+$E$107*data!$AM63+$F$107*data!$AN63+$G$107*data!$AO63+$H$107*data!$AP63+$I$107*data!$AQ63+$J$107*data!$AR63+$K$107*data!$AS63+$L$107*data!$AT63+$M$107*data!$C63+$N$107*data!$D63)</f>
        <v>3.9202681910955411E-2</v>
      </c>
      <c r="M63" s="3">
        <f>I63*EXP(C$107+$D$107*IF($A63=67,1,0)+$E$107*data!$AM63+$F$107*data!$AN63+$G$107*data!$AO63+$H$107*data!$AP63+$I$107*data!$AQ63+$J$107*data!$AR63+$K$107*data!$AS63+$L$107*data!$AT63+$M$107*data!$C63+$N$107*data!$D63)</f>
        <v>0.20989358854371137</v>
      </c>
      <c r="N63" s="3">
        <f t="shared" si="0"/>
        <v>0.73505477197170943</v>
      </c>
      <c r="O63" s="3">
        <f t="shared" si="1"/>
        <v>3.6582651634507579E-2</v>
      </c>
      <c r="P63" s="3">
        <f t="shared" si="2"/>
        <v>3.837677574608063E-2</v>
      </c>
      <c r="Q63" s="3">
        <f t="shared" si="3"/>
        <v>0.20547163575130564</v>
      </c>
      <c r="R63" s="3">
        <f t="shared" si="4"/>
        <v>0.71956893686810619</v>
      </c>
      <c r="S63" s="3">
        <f t="shared" si="5"/>
        <v>-0.75935458040669279</v>
      </c>
      <c r="T63" s="3">
        <f t="shared" si="6"/>
        <v>3.5733267444761799E-3</v>
      </c>
      <c r="U63" s="3">
        <f t="shared" si="7"/>
        <v>1.4727769166649625E-3</v>
      </c>
      <c r="V63" s="3">
        <f t="shared" si="8"/>
        <v>8.3223789305770235E-3</v>
      </c>
      <c r="W63" s="3">
        <f t="shared" si="9"/>
        <v>4.8757456305043301E-3</v>
      </c>
      <c r="X63" s="2">
        <f>O63*SUM(data!$E63:$H63)</f>
        <v>240.52837371127293</v>
      </c>
      <c r="Y63" s="2">
        <f>P63*SUM(data!$E63:$H63)</f>
        <v>252.32461415617792</v>
      </c>
      <c r="Z63" s="2">
        <f>Q63*SUM(data!$E63:$H63)</f>
        <v>1350.9616220503322</v>
      </c>
      <c r="AA63" s="2">
        <f>R63*SUM(data!$E63:$H63)</f>
        <v>4731.1153900822173</v>
      </c>
    </row>
    <row r="64" spans="1:27" x14ac:dyDescent="0.25">
      <c r="A64" s="1">
        <f>data!AL64</f>
        <v>63</v>
      </c>
      <c r="B64" s="1">
        <f>data!Q64</f>
        <v>9</v>
      </c>
      <c r="C64" s="3">
        <f>data!E64/SUM(data!$E64:$H64)</f>
        <v>0.23343050133158044</v>
      </c>
      <c r="D64" s="3">
        <f>data!F64/SUM(data!$E64:$H64)</f>
        <v>6.9115218310587423E-2</v>
      </c>
      <c r="E64" s="3">
        <f>data!G64/SUM(data!$E64:$H64)</f>
        <v>0.2320728114930595</v>
      </c>
      <c r="F64" s="3">
        <f>data!H64/SUM(data!$E64:$H64)</f>
        <v>0.46538146886477261</v>
      </c>
      <c r="G64" s="3">
        <f>HLOOKUP($B64,prodTab!$B$19:$L$24,3,FALSE)</f>
        <v>3.3514262874080526E-2</v>
      </c>
      <c r="H64" s="3">
        <f>HLOOKUP($B64,prodTab!$B$19:$L$24,4,FALSE)</f>
        <v>3.5511246709644777E-2</v>
      </c>
      <c r="I64" s="3">
        <f>HLOOKUP($B64,prodTab!$B$19:$L$24,5,FALSE)</f>
        <v>0.19591971844456521</v>
      </c>
      <c r="J64" s="3">
        <f>HLOOKUP($B64,prodTab!$B$19:$L$24,6,FALSE)</f>
        <v>0.73505477197170943</v>
      </c>
      <c r="K64" s="3">
        <f>G64*EXP(A$107+$D$107*IF($A64=67,1,0)+$E$107*data!$AM64+$F$107*data!$AN64+$G$107*data!$AO64+$H$107*data!$AP64+$I$107*data!$AQ64+$J$107*data!$AR64+$K$107*data!$AS64+$L$107*data!$AT64+$M$107*data!$C64+$N$107*data!$D64)</f>
        <v>4.5521766900037827E-2</v>
      </c>
      <c r="L64" s="3">
        <f>H64*EXP(B$107+$D$107*IF($A64=67,1,0)+$E$107*data!$AM64+$F$107*data!$AN64+$G$107*data!$AO64+$H$107*data!$AP64+$I$107*data!$AQ64+$J$107*data!$AR64+$K$107*data!$AS64+$L$107*data!$AT64+$M$107*data!$C64+$N$107*data!$D64)</f>
        <v>4.7754292317078027E-2</v>
      </c>
      <c r="M64" s="3">
        <f>I64*EXP(C$107+$D$107*IF($A64=67,1,0)+$E$107*data!$AM64+$F$107*data!$AN64+$G$107*data!$AO64+$H$107*data!$AP64+$I$107*data!$AQ64+$J$107*data!$AR64+$K$107*data!$AS64+$L$107*data!$AT64+$M$107*data!$C64+$N$107*data!$D64)</f>
        <v>0.25567944064550896</v>
      </c>
      <c r="N64" s="3">
        <f t="shared" si="0"/>
        <v>0.73505477197170943</v>
      </c>
      <c r="O64" s="3">
        <f t="shared" si="1"/>
        <v>4.1993851979840617E-2</v>
      </c>
      <c r="P64" s="3">
        <f t="shared" si="2"/>
        <v>4.4053357756720736E-2</v>
      </c>
      <c r="Q64" s="3">
        <f t="shared" si="3"/>
        <v>0.23586440764334712</v>
      </c>
      <c r="R64" s="3">
        <f t="shared" si="4"/>
        <v>0.67808838262009141</v>
      </c>
      <c r="S64" s="3">
        <f t="shared" si="5"/>
        <v>-1.4718500653176771</v>
      </c>
      <c r="T64" s="3">
        <f t="shared" si="6"/>
        <v>3.6647990715020985E-2</v>
      </c>
      <c r="U64" s="3">
        <f t="shared" si="7"/>
        <v>6.2809685442145901E-4</v>
      </c>
      <c r="V64" s="3">
        <f t="shared" si="8"/>
        <v>1.437620136687593E-5</v>
      </c>
      <c r="W64" s="3">
        <f t="shared" si="9"/>
        <v>4.5244231159312635E-2</v>
      </c>
      <c r="X64" s="2">
        <f>O64*SUM(data!$E64:$H64)</f>
        <v>410.13673480779158</v>
      </c>
      <c r="Y64" s="2">
        <f>P64*SUM(data!$E64:$H64)</f>
        <v>430.25108333321117</v>
      </c>
      <c r="Z64" s="2">
        <f>Q64*SUM(data!$E64:$H64)</f>
        <v>2303.5909650454378</v>
      </c>
      <c r="AA64" s="2">
        <f>R64*SUM(data!$E64:$H64)</f>
        <v>6622.6112168135587</v>
      </c>
    </row>
    <row r="65" spans="1:27" x14ac:dyDescent="0.25">
      <c r="A65" s="1">
        <f>data!AL65</f>
        <v>64</v>
      </c>
      <c r="B65" s="1">
        <f>data!Q65</f>
        <v>9</v>
      </c>
      <c r="C65" s="3">
        <f>data!E65/SUM(data!$E65:$H65)</f>
        <v>0</v>
      </c>
      <c r="D65" s="3">
        <f>data!F65/SUM(data!$E65:$H65)</f>
        <v>0</v>
      </c>
      <c r="E65" s="3">
        <f>data!G65/SUM(data!$E65:$H65)</f>
        <v>0.24121691939952383</v>
      </c>
      <c r="F65" s="3">
        <f>data!H65/SUM(data!$E65:$H65)</f>
        <v>0.75878308060047617</v>
      </c>
      <c r="G65" s="3">
        <f>HLOOKUP($B65,prodTab!$B$19:$L$24,3,FALSE)</f>
        <v>3.3514262874080526E-2</v>
      </c>
      <c r="H65" s="3">
        <f>HLOOKUP($B65,prodTab!$B$19:$L$24,4,FALSE)</f>
        <v>3.5511246709644777E-2</v>
      </c>
      <c r="I65" s="3">
        <f>HLOOKUP($B65,prodTab!$B$19:$L$24,5,FALSE)</f>
        <v>0.19591971844456521</v>
      </c>
      <c r="J65" s="3">
        <f>HLOOKUP($B65,prodTab!$B$19:$L$24,6,FALSE)</f>
        <v>0.73505477197170943</v>
      </c>
      <c r="K65" s="3">
        <f>G65*EXP(A$107+$D$107*IF($A65=67,1,0)+$E$107*data!$AM65+$F$107*data!$AN65+$G$107*data!$AO65+$H$107*data!$AP65+$I$107*data!$AQ65+$J$107*data!$AR65+$K$107*data!$AS65+$L$107*data!$AT65+$M$107*data!$C65+$N$107*data!$D65)</f>
        <v>5.5838936045197088E-2</v>
      </c>
      <c r="L65" s="3">
        <f>H65*EXP(B$107+$D$107*IF($A65=67,1,0)+$E$107*data!$AM65+$F$107*data!$AN65+$G$107*data!$AO65+$H$107*data!$AP65+$I$107*data!$AQ65+$J$107*data!$AR65+$K$107*data!$AS65+$L$107*data!$AT65+$M$107*data!$C65+$N$107*data!$D65)</f>
        <v>5.857744670659415E-2</v>
      </c>
      <c r="M65" s="3">
        <f>I65*EXP(C$107+$D$107*IF($A65=67,1,0)+$E$107*data!$AM65+$F$107*data!$AN65+$G$107*data!$AO65+$H$107*data!$AP65+$I$107*data!$AQ65+$J$107*data!$AR65+$K$107*data!$AS65+$L$107*data!$AT65+$M$107*data!$C65+$N$107*data!$D65)</f>
        <v>0.31362728001369561</v>
      </c>
      <c r="N65" s="3">
        <f t="shared" si="0"/>
        <v>0.73505477197170943</v>
      </c>
      <c r="O65" s="3">
        <f t="shared" si="1"/>
        <v>4.8008779289445074E-2</v>
      </c>
      <c r="P65" s="3">
        <f t="shared" si="2"/>
        <v>5.0363275331747663E-2</v>
      </c>
      <c r="Q65" s="3">
        <f t="shared" si="3"/>
        <v>0.26964809739818812</v>
      </c>
      <c r="R65" s="3">
        <f t="shared" si="4"/>
        <v>0.63197984798061924</v>
      </c>
      <c r="S65" s="3">
        <f t="shared" si="5"/>
        <v>-0.66435180804755856</v>
      </c>
      <c r="T65" s="3">
        <f t="shared" si="6"/>
        <v>2.3048428888626502E-3</v>
      </c>
      <c r="U65" s="3">
        <f t="shared" si="7"/>
        <v>2.5364595021414226E-3</v>
      </c>
      <c r="V65" s="3">
        <f t="shared" si="8"/>
        <v>8.0833188239173251E-4</v>
      </c>
      <c r="W65" s="3">
        <f t="shared" si="9"/>
        <v>1.607905980284555E-2</v>
      </c>
      <c r="X65" s="2">
        <f>O65*SUM(data!$E65:$H65)</f>
        <v>303.07894356647387</v>
      </c>
      <c r="Y65" s="2">
        <f>P65*SUM(data!$E65:$H65)</f>
        <v>317.94285353656966</v>
      </c>
      <c r="Z65" s="2">
        <f>Q65*SUM(data!$E65:$H65)</f>
        <v>1702.2857423937876</v>
      </c>
      <c r="AA65" s="2">
        <f>R65*SUM(data!$E65:$H65)</f>
        <v>3989.6824605031693</v>
      </c>
    </row>
    <row r="66" spans="1:27" x14ac:dyDescent="0.25">
      <c r="A66" s="1">
        <f>data!AL66</f>
        <v>65</v>
      </c>
      <c r="B66" s="1">
        <f>data!Q66</f>
        <v>9</v>
      </c>
      <c r="C66" s="3">
        <f>data!E66/SUM(data!$E66:$H66)</f>
        <v>0</v>
      </c>
      <c r="D66" s="3">
        <f>data!F66/SUM(data!$E66:$H66)</f>
        <v>0</v>
      </c>
      <c r="E66" s="3">
        <f>data!G66/SUM(data!$E66:$H66)</f>
        <v>0.21428365937859606</v>
      </c>
      <c r="F66" s="3">
        <f>data!H66/SUM(data!$E66:$H66)</f>
        <v>0.78571634062140394</v>
      </c>
      <c r="G66" s="3">
        <f>HLOOKUP($B66,prodTab!$B$19:$L$24,3,FALSE)</f>
        <v>3.3514262874080526E-2</v>
      </c>
      <c r="H66" s="3">
        <f>HLOOKUP($B66,prodTab!$B$19:$L$24,4,FALSE)</f>
        <v>3.5511246709644777E-2</v>
      </c>
      <c r="I66" s="3">
        <f>HLOOKUP($B66,prodTab!$B$19:$L$24,5,FALSE)</f>
        <v>0.19591971844456521</v>
      </c>
      <c r="J66" s="3">
        <f>HLOOKUP($B66,prodTab!$B$19:$L$24,6,FALSE)</f>
        <v>0.73505477197170943</v>
      </c>
      <c r="K66" s="3">
        <f>G66*EXP(A$107+$D$107*IF($A66=67,1,0)+$E$107*data!$AM66+$F$107*data!$AN66+$G$107*data!$AO66+$H$107*data!$AP66+$I$107*data!$AQ66+$J$107*data!$AR66+$K$107*data!$AS66+$L$107*data!$AT66+$M$107*data!$C66+$N$107*data!$D66)</f>
        <v>5.7617050705112249E-2</v>
      </c>
      <c r="L66" s="3">
        <f>H66*EXP(B$107+$D$107*IF($A66=67,1,0)+$E$107*data!$AM66+$F$107*data!$AN66+$G$107*data!$AO66+$H$107*data!$AP66+$I$107*data!$AQ66+$J$107*data!$AR66+$K$107*data!$AS66+$L$107*data!$AT66+$M$107*data!$C66+$N$107*data!$D66)</f>
        <v>6.0442765498576259E-2</v>
      </c>
      <c r="M66" s="3">
        <f>I66*EXP(C$107+$D$107*IF($A66=67,1,0)+$E$107*data!$AM66+$F$107*data!$AN66+$G$107*data!$AO66+$H$107*data!$AP66+$I$107*data!$AQ66+$J$107*data!$AR66+$K$107*data!$AS66+$L$107*data!$AT66+$M$107*data!$C66+$N$107*data!$D66)</f>
        <v>0.32361431242939714</v>
      </c>
      <c r="N66" s="3">
        <f t="shared" si="0"/>
        <v>0.73505477197170943</v>
      </c>
      <c r="O66" s="3">
        <f t="shared" si="1"/>
        <v>4.8963742350085243E-2</v>
      </c>
      <c r="P66" s="3">
        <f t="shared" si="2"/>
        <v>5.136507267520235E-2</v>
      </c>
      <c r="Q66" s="3">
        <f t="shared" si="3"/>
        <v>0.27501178246159452</v>
      </c>
      <c r="R66" s="3">
        <f t="shared" si="4"/>
        <v>0.62465940251311802</v>
      </c>
      <c r="S66" s="3">
        <f t="shared" si="5"/>
        <v>-0.64634546289761463</v>
      </c>
      <c r="T66" s="3">
        <f t="shared" si="6"/>
        <v>2.397448064925531E-3</v>
      </c>
      <c r="U66" s="3">
        <f t="shared" si="7"/>
        <v>2.6383706909288191E-3</v>
      </c>
      <c r="V66" s="3">
        <f t="shared" si="8"/>
        <v>3.6879049331838107E-3</v>
      </c>
      <c r="W66" s="3">
        <f t="shared" si="9"/>
        <v>2.5939337312816241E-2</v>
      </c>
      <c r="X66" s="2">
        <f>O66*SUM(data!$E66:$H66)</f>
        <v>68.079187363558532</v>
      </c>
      <c r="Y66" s="2">
        <f>P66*SUM(data!$E66:$H66)</f>
        <v>71.417997047601347</v>
      </c>
      <c r="Z66" s="2">
        <f>Q66*SUM(data!$E66:$H66)</f>
        <v>382.37638233460103</v>
      </c>
      <c r="AA66" s="2">
        <f>R66*SUM(data!$E66:$H66)</f>
        <v>868.52643325423935</v>
      </c>
    </row>
    <row r="67" spans="1:27" x14ac:dyDescent="0.25">
      <c r="A67" s="1">
        <f>data!AL67</f>
        <v>66</v>
      </c>
      <c r="B67" s="1">
        <f>data!Q67</f>
        <v>9</v>
      </c>
      <c r="C67" s="3">
        <f>data!E67/SUM(data!$E67:$H67)</f>
        <v>0</v>
      </c>
      <c r="D67" s="3">
        <f>data!F67/SUM(data!$E67:$H67)</f>
        <v>0</v>
      </c>
      <c r="E67" s="3">
        <f>data!G67/SUM(data!$E67:$H67)</f>
        <v>0.35300931854449458</v>
      </c>
      <c r="F67" s="3">
        <f>data!H67/SUM(data!$E67:$H67)</f>
        <v>0.64699068145550542</v>
      </c>
      <c r="G67" s="3">
        <f>HLOOKUP($B67,prodTab!$B$19:$L$24,3,FALSE)</f>
        <v>3.3514262874080526E-2</v>
      </c>
      <c r="H67" s="3">
        <f>HLOOKUP($B67,prodTab!$B$19:$L$24,4,FALSE)</f>
        <v>3.5511246709644777E-2</v>
      </c>
      <c r="I67" s="3">
        <f>HLOOKUP($B67,prodTab!$B$19:$L$24,5,FALSE)</f>
        <v>0.19591971844456521</v>
      </c>
      <c r="J67" s="3">
        <f>HLOOKUP($B67,prodTab!$B$19:$L$24,6,FALSE)</f>
        <v>0.73505477197170943</v>
      </c>
      <c r="K67" s="3">
        <f>G67*EXP(A$107+$D$107*IF($A67=67,1,0)+$E$107*data!$AM67+$F$107*data!$AN67+$G$107*data!$AO67+$H$107*data!$AP67+$I$107*data!$AQ67+$J$107*data!$AR67+$K$107*data!$AS67+$L$107*data!$AT67+$M$107*data!$C67+$N$107*data!$D67)</f>
        <v>4.7403832627262325E-2</v>
      </c>
      <c r="L67" s="3">
        <f>H67*EXP(B$107+$D$107*IF($A67=67,1,0)+$E$107*data!$AM67+$F$107*data!$AN67+$G$107*data!$AO67+$H$107*data!$AP67+$I$107*data!$AQ67+$J$107*data!$AR67+$K$107*data!$AS67+$L$107*data!$AT67+$M$107*data!$C67+$N$107*data!$D67)</f>
        <v>4.9728660251767275E-2</v>
      </c>
      <c r="M67" s="3">
        <f>I67*EXP(C$107+$D$107*IF($A67=67,1,0)+$E$107*data!$AM67+$F$107*data!$AN67+$G$107*data!$AO67+$H$107*data!$AP67+$I$107*data!$AQ67+$J$107*data!$AR67+$K$107*data!$AS67+$L$107*data!$AT67+$M$107*data!$C67+$N$107*data!$D67)</f>
        <v>0.26625032892960243</v>
      </c>
      <c r="N67" s="3">
        <f t="shared" ref="N67:N103" si="10">J67</f>
        <v>0.73505477197170943</v>
      </c>
      <c r="O67" s="3">
        <f t="shared" ref="O67:O103" si="11">K67/SUM($K67:$N67)</f>
        <v>4.3155690314748862E-2</v>
      </c>
      <c r="P67" s="3">
        <f t="shared" ref="P67:P103" si="12">L67/SUM($K67:$N67)</f>
        <v>4.5272176164895261E-2</v>
      </c>
      <c r="Q67" s="3">
        <f t="shared" ref="Q67:Q103" si="13">M67/SUM($K67:$N67)</f>
        <v>0.2423900369371785</v>
      </c>
      <c r="R67" s="3">
        <f t="shared" ref="R67:R103" si="14">N67/SUM($K67:$N67)</f>
        <v>0.6691820965831774</v>
      </c>
      <c r="S67" s="3">
        <f t="shared" ref="S67:S103" si="15">C67*LN(O67)+D67*LN(P67)+E67*LN(Q67)+F67*LN(R67)</f>
        <v>-0.7601828732278596</v>
      </c>
      <c r="T67" s="3">
        <f t="shared" ref="T67:T103" si="16">(C67-O67)^2</f>
        <v>1.8624136065425088E-3</v>
      </c>
      <c r="U67" s="3">
        <f t="shared" ref="U67:U103" si="17">(D67-P67)^2</f>
        <v>2.0495699347053108E-3</v>
      </c>
      <c r="V67" s="3">
        <f t="shared" ref="V67:V103" si="18">(E67-Q67)^2</f>
        <v>1.2236625463318695E-2</v>
      </c>
      <c r="W67" s="3">
        <f t="shared" ref="W67:W103" si="19">(F67-R67)^2</f>
        <v>4.9245890536866858E-4</v>
      </c>
      <c r="X67" s="2">
        <f>O67*SUM(data!$E67:$H67)</f>
        <v>109.52698423431687</v>
      </c>
      <c r="Y67" s="2">
        <f>P67*SUM(data!$E67:$H67)</f>
        <v>114.89851949769591</v>
      </c>
      <c r="Z67" s="2">
        <f>Q67*SUM(data!$E67:$H67)</f>
        <v>615.1737942447121</v>
      </c>
      <c r="AA67" s="2">
        <f>R67*SUM(data!$E67:$H67)</f>
        <v>1698.3507020232751</v>
      </c>
    </row>
    <row r="68" spans="1:27" x14ac:dyDescent="0.25">
      <c r="A68" s="1">
        <f>data!AL68</f>
        <v>67</v>
      </c>
      <c r="B68" s="1">
        <f>data!Q68</f>
        <v>10</v>
      </c>
      <c r="C68" s="3">
        <f>data!E68/SUM(data!$E68:$H68)</f>
        <v>2.9268475726876589E-2</v>
      </c>
      <c r="D68" s="3">
        <f>data!F68/SUM(data!$E68:$H68)</f>
        <v>3.2391656977161482E-2</v>
      </c>
      <c r="E68" s="3">
        <f>data!G68/SUM(data!$E68:$H68)</f>
        <v>4.622492092885272E-2</v>
      </c>
      <c r="F68" s="3">
        <f>data!H68/SUM(data!$E68:$H68)</f>
        <v>0.8921149463671092</v>
      </c>
      <c r="G68" s="3">
        <f>HLOOKUP($B68,prodTab!$B$19:$L$24,3,FALSE)</f>
        <v>2.5690096786737723E-2</v>
      </c>
      <c r="H68" s="3">
        <f>HLOOKUP($B68,prodTab!$B$19:$L$24,4,FALSE)</f>
        <v>6.7734851894402023E-2</v>
      </c>
      <c r="I68" s="3">
        <f>HLOOKUP($B68,prodTab!$B$19:$L$24,5,FALSE)</f>
        <v>0.19915266041239793</v>
      </c>
      <c r="J68" s="3">
        <f>HLOOKUP($B68,prodTab!$B$19:$L$24,6,FALSE)</f>
        <v>0.70742239090646231</v>
      </c>
      <c r="K68" s="3">
        <f>G68*EXP(A$107+$D$107*IF($A68=67,1,0)+$E$107*data!$AM68+$F$107*data!$AN68+$G$107*data!$AO68+$H$107*data!$AP68+$I$107*data!$AQ68+$J$107*data!$AR68+$K$107*data!$AS68+$L$107*data!$AT68+$M$107*data!$C68+$N$107*data!$D68)</f>
        <v>7.9396563780669005E-3</v>
      </c>
      <c r="L68" s="3">
        <f>H68*EXP(B$107+$D$107*IF($A68=67,1,0)+$E$107*data!$AM68+$F$107*data!$AN68+$G$107*data!$AO68+$H$107*data!$AP68+$I$107*data!$AQ68+$J$107*data!$AR68+$K$107*data!$AS68+$L$107*data!$AT68+$M$107*data!$C68+$N$107*data!$D68)</f>
        <v>2.0725509092329803E-2</v>
      </c>
      <c r="M68" s="3">
        <f>I68*EXP(C$107+$D$107*IF($A68=67,1,0)+$E$107*data!$AM68+$F$107*data!$AN68+$G$107*data!$AO68+$H$107*data!$AP68+$I$107*data!$AQ68+$J$107*data!$AR68+$K$107*data!$AS68+$L$107*data!$AT68+$M$107*data!$C68+$N$107*data!$D68)</f>
        <v>5.9135775919673131E-2</v>
      </c>
      <c r="N68" s="3">
        <f t="shared" si="10"/>
        <v>0.70742239090646231</v>
      </c>
      <c r="O68" s="3">
        <f t="shared" si="11"/>
        <v>9.9841843864639894E-3</v>
      </c>
      <c r="P68" s="3">
        <f t="shared" si="12"/>
        <v>2.6062501250405257E-2</v>
      </c>
      <c r="Q68" s="3">
        <f t="shared" si="13"/>
        <v>7.4363733454467978E-2</v>
      </c>
      <c r="R68" s="3">
        <f t="shared" si="14"/>
        <v>0.8895895809086628</v>
      </c>
      <c r="S68" s="3">
        <f t="shared" si="15"/>
        <v>-0.4774751276030022</v>
      </c>
      <c r="T68" s="3">
        <f t="shared" si="16"/>
        <v>3.7188389250191237E-4</v>
      </c>
      <c r="U68" s="3">
        <f t="shared" si="17"/>
        <v>4.0058212213531106E-5</v>
      </c>
      <c r="V68" s="3">
        <f t="shared" si="18"/>
        <v>7.9179277035172223E-4</v>
      </c>
      <c r="W68" s="3">
        <f t="shared" si="19"/>
        <v>6.3774706987141637E-6</v>
      </c>
      <c r="X68" s="2">
        <f>O68*SUM(data!$E68:$H68)</f>
        <v>792.9021900822346</v>
      </c>
      <c r="Y68" s="2">
        <f>P68*SUM(data!$E68:$H68)</f>
        <v>2069.7749080519588</v>
      </c>
      <c r="Z68" s="2">
        <f>Q68*SUM(data!$E68:$H68)</f>
        <v>5905.6568705480067</v>
      </c>
      <c r="AA68" s="2">
        <f>R68*SUM(data!$E68:$H68)</f>
        <v>70647.486031317792</v>
      </c>
    </row>
    <row r="69" spans="1:27" x14ac:dyDescent="0.25">
      <c r="A69" s="1">
        <f>data!AL69</f>
        <v>68</v>
      </c>
      <c r="B69" s="1">
        <f>data!Q69</f>
        <v>10</v>
      </c>
      <c r="C69" s="3">
        <f>data!E69/SUM(data!$E69:$H69)</f>
        <v>5.9899176663156549E-2</v>
      </c>
      <c r="D69" s="3">
        <f>data!F69/SUM(data!$E69:$H69)</f>
        <v>2.6969945617171701E-2</v>
      </c>
      <c r="E69" s="3">
        <f>data!G69/SUM(data!$E69:$H69)</f>
        <v>0.33964023667434029</v>
      </c>
      <c r="F69" s="3">
        <f>data!H69/SUM(data!$E69:$H69)</f>
        <v>0.57349064104533143</v>
      </c>
      <c r="G69" s="3">
        <f>HLOOKUP($B69,prodTab!$B$19:$L$24,3,FALSE)</f>
        <v>2.5690096786737723E-2</v>
      </c>
      <c r="H69" s="3">
        <f>HLOOKUP($B69,prodTab!$B$19:$L$24,4,FALSE)</f>
        <v>6.7734851894402023E-2</v>
      </c>
      <c r="I69" s="3">
        <f>HLOOKUP($B69,prodTab!$B$19:$L$24,5,FALSE)</f>
        <v>0.19915266041239793</v>
      </c>
      <c r="J69" s="3">
        <f>HLOOKUP($B69,prodTab!$B$19:$L$24,6,FALSE)</f>
        <v>0.70742239090646231</v>
      </c>
      <c r="K69" s="3">
        <f>G69*EXP(A$107+$D$107*IF($A69=67,1,0)+$E$107*data!$AM69+$F$107*data!$AN69+$G$107*data!$AO69+$H$107*data!$AP69+$I$107*data!$AQ69+$J$107*data!$AR69+$K$107*data!$AS69+$L$107*data!$AT69+$M$107*data!$C69+$N$107*data!$D69)</f>
        <v>3.8668760581698922E-2</v>
      </c>
      <c r="L69" s="3">
        <f>H69*EXP(B$107+$D$107*IF($A69=67,1,0)+$E$107*data!$AM69+$F$107*data!$AN69+$G$107*data!$AO69+$H$107*data!$AP69+$I$107*data!$AQ69+$J$107*data!$AR69+$K$107*data!$AS69+$L$107*data!$AT69+$M$107*data!$C69+$N$107*data!$D69)</f>
        <v>0.10094010507042273</v>
      </c>
      <c r="M69" s="3">
        <f>I69*EXP(C$107+$D$107*IF($A69=67,1,0)+$E$107*data!$AM69+$F$107*data!$AN69+$G$107*data!$AO69+$H$107*data!$AP69+$I$107*data!$AQ69+$J$107*data!$AR69+$K$107*data!$AS69+$L$107*data!$AT69+$M$107*data!$C69+$N$107*data!$D69)</f>
        <v>0.2880108473167437</v>
      </c>
      <c r="N69" s="3">
        <f t="shared" si="10"/>
        <v>0.70742239090646231</v>
      </c>
      <c r="O69" s="3">
        <f t="shared" si="11"/>
        <v>3.4068128794230414E-2</v>
      </c>
      <c r="P69" s="3">
        <f t="shared" si="12"/>
        <v>8.8930714310761744E-2</v>
      </c>
      <c r="Q69" s="3">
        <f t="shared" si="13"/>
        <v>0.25374463760718663</v>
      </c>
      <c r="R69" s="3">
        <f t="shared" si="14"/>
        <v>0.62325651928782111</v>
      </c>
      <c r="S69" s="3">
        <f t="shared" si="15"/>
        <v>-1.0046238265924166</v>
      </c>
      <c r="T69" s="3">
        <f t="shared" si="16"/>
        <v>6.6724303400675345E-4</v>
      </c>
      <c r="U69" s="3">
        <f t="shared" si="17"/>
        <v>3.8391368571005684E-3</v>
      </c>
      <c r="V69" s="3">
        <f t="shared" si="18"/>
        <v>7.3780539391052084E-3</v>
      </c>
      <c r="W69" s="3">
        <f t="shared" si="19"/>
        <v>2.4766426372463076E-3</v>
      </c>
      <c r="X69" s="2">
        <f>O69*SUM(data!$E69:$H69)</f>
        <v>401.49187579614158</v>
      </c>
      <c r="Y69" s="2">
        <f>P69*SUM(data!$E69:$H69)</f>
        <v>1048.0458002308978</v>
      </c>
      <c r="Z69" s="2">
        <f>Q69*SUM(data!$E69:$H69)</f>
        <v>2990.3729418615662</v>
      </c>
      <c r="AA69" s="2">
        <f>R69*SUM(data!$E69:$H69)</f>
        <v>7345.0593821113926</v>
      </c>
    </row>
    <row r="70" spans="1:27" x14ac:dyDescent="0.25">
      <c r="A70" s="1">
        <f>data!AL70</f>
        <v>69</v>
      </c>
      <c r="B70" s="1">
        <f>data!Q70</f>
        <v>10</v>
      </c>
      <c r="C70" s="3">
        <f>data!E70/SUM(data!$E70:$H70)</f>
        <v>6.056829541021358E-2</v>
      </c>
      <c r="D70" s="3">
        <f>data!F70/SUM(data!$E70:$H70)</f>
        <v>0.13169000473124962</v>
      </c>
      <c r="E70" s="3">
        <f>data!G70/SUM(data!$E70:$H70)</f>
        <v>0.20855561708419848</v>
      </c>
      <c r="F70" s="3">
        <f>data!H70/SUM(data!$E70:$H70)</f>
        <v>0.59918608277433838</v>
      </c>
      <c r="G70" s="3">
        <f>HLOOKUP($B70,prodTab!$B$19:$L$24,3,FALSE)</f>
        <v>2.5690096786737723E-2</v>
      </c>
      <c r="H70" s="3">
        <f>HLOOKUP($B70,prodTab!$B$19:$L$24,4,FALSE)</f>
        <v>6.7734851894402023E-2</v>
      </c>
      <c r="I70" s="3">
        <f>HLOOKUP($B70,prodTab!$B$19:$L$24,5,FALSE)</f>
        <v>0.19915266041239793</v>
      </c>
      <c r="J70" s="3">
        <f>HLOOKUP($B70,prodTab!$B$19:$L$24,6,FALSE)</f>
        <v>0.70742239090646231</v>
      </c>
      <c r="K70" s="3">
        <f>G70*EXP(A$107+$D$107*IF($A70=67,1,0)+$E$107*data!$AM70+$F$107*data!$AN70+$G$107*data!$AO70+$H$107*data!$AP70+$I$107*data!$AQ70+$J$107*data!$AR70+$K$107*data!$AS70+$L$107*data!$AT70+$M$107*data!$C70+$N$107*data!$D70)</f>
        <v>3.587282578709295E-2</v>
      </c>
      <c r="L70" s="3">
        <f>H70*EXP(B$107+$D$107*IF($A70=67,1,0)+$E$107*data!$AM70+$F$107*data!$AN70+$G$107*data!$AO70+$H$107*data!$AP70+$I$107*data!$AQ70+$J$107*data!$AR70+$K$107*data!$AS70+$L$107*data!$AT70+$M$107*data!$C70+$N$107*data!$D70)</f>
        <v>9.3641656718521135E-2</v>
      </c>
      <c r="M70" s="3">
        <f>I70*EXP(C$107+$D$107*IF($A70=67,1,0)+$E$107*data!$AM70+$F$107*data!$AN70+$G$107*data!$AO70+$H$107*data!$AP70+$I$107*data!$AQ70+$J$107*data!$AR70+$K$107*data!$AS70+$L$107*data!$AT70+$M$107*data!$C70+$N$107*data!$D70)</f>
        <v>0.26718629703058988</v>
      </c>
      <c r="N70" s="3">
        <f t="shared" si="10"/>
        <v>0.70742239090646231</v>
      </c>
      <c r="O70" s="3">
        <f t="shared" si="11"/>
        <v>3.2489876806688862E-2</v>
      </c>
      <c r="P70" s="3">
        <f t="shared" si="12"/>
        <v>8.4810879098731556E-2</v>
      </c>
      <c r="Q70" s="3">
        <f t="shared" si="13"/>
        <v>0.24198957524228867</v>
      </c>
      <c r="R70" s="3">
        <f t="shared" si="14"/>
        <v>0.64070966885229097</v>
      </c>
      <c r="S70" s="3">
        <f t="shared" si="15"/>
        <v>-1.0951362752917309</v>
      </c>
      <c r="T70" s="3">
        <f t="shared" si="16"/>
        <v>7.8839759127476291E-4</v>
      </c>
      <c r="U70" s="3">
        <f t="shared" si="17"/>
        <v>2.1976524200694116E-3</v>
      </c>
      <c r="V70" s="3">
        <f t="shared" si="18"/>
        <v>1.1178295581169258E-3</v>
      </c>
      <c r="W70" s="3">
        <f t="shared" si="19"/>
        <v>1.7242082007731382E-3</v>
      </c>
      <c r="X70" s="2">
        <f>O70*SUM(data!$E70:$H70)</f>
        <v>273.99655317508109</v>
      </c>
      <c r="Y70" s="2">
        <f>P70*SUM(data!$E70:$H70)</f>
        <v>715.2347385945418</v>
      </c>
      <c r="Z70" s="2">
        <f>Q70*SUM(data!$E70:$H70)</f>
        <v>2040.7682649950405</v>
      </c>
      <c r="AA70" s="2">
        <f>R70*SUM(data!$E70:$H70)</f>
        <v>5403.2904432353362</v>
      </c>
    </row>
    <row r="71" spans="1:27" x14ac:dyDescent="0.25">
      <c r="A71" s="1">
        <f>data!AL71</f>
        <v>70</v>
      </c>
      <c r="B71" s="1">
        <f>data!Q71</f>
        <v>10</v>
      </c>
      <c r="C71" s="3">
        <f>data!E71/SUM(data!$E71:$H71)</f>
        <v>3.1119496140103179E-2</v>
      </c>
      <c r="D71" s="3">
        <f>data!F71/SUM(data!$E71:$H71)</f>
        <v>4.1879786650244701E-2</v>
      </c>
      <c r="E71" s="3">
        <f>data!G71/SUM(data!$E71:$H71)</f>
        <v>0.17270161664527198</v>
      </c>
      <c r="F71" s="3">
        <f>data!H71/SUM(data!$E71:$H71)</f>
        <v>0.75429910056438021</v>
      </c>
      <c r="G71" s="3">
        <f>HLOOKUP($B71,prodTab!$B$19:$L$24,3,FALSE)</f>
        <v>2.5690096786737723E-2</v>
      </c>
      <c r="H71" s="3">
        <f>HLOOKUP($B71,prodTab!$B$19:$L$24,4,FALSE)</f>
        <v>6.7734851894402023E-2</v>
      </c>
      <c r="I71" s="3">
        <f>HLOOKUP($B71,prodTab!$B$19:$L$24,5,FALSE)</f>
        <v>0.19915266041239793</v>
      </c>
      <c r="J71" s="3">
        <f>HLOOKUP($B71,prodTab!$B$19:$L$24,6,FALSE)</f>
        <v>0.70742239090646231</v>
      </c>
      <c r="K71" s="3">
        <f>G71*EXP(A$107+$D$107*IF($A71=67,1,0)+$E$107*data!$AM71+$F$107*data!$AN71+$G$107*data!$AO71+$H$107*data!$AP71+$I$107*data!$AQ71+$J$107*data!$AR71+$K$107*data!$AS71+$L$107*data!$AT71+$M$107*data!$C71+$N$107*data!$D71)</f>
        <v>3.4087628977090861E-2</v>
      </c>
      <c r="L71" s="3">
        <f>H71*EXP(B$107+$D$107*IF($A71=67,1,0)+$E$107*data!$AM71+$F$107*data!$AN71+$G$107*data!$AO71+$H$107*data!$AP71+$I$107*data!$AQ71+$J$107*data!$AR71+$K$107*data!$AS71+$L$107*data!$AT71+$M$107*data!$C71+$N$107*data!$D71)</f>
        <v>8.8981617170776295E-2</v>
      </c>
      <c r="M71" s="3">
        <f>I71*EXP(C$107+$D$107*IF($A71=67,1,0)+$E$107*data!$AM71+$F$107*data!$AN71+$G$107*data!$AO71+$H$107*data!$AP71+$I$107*data!$AQ71+$J$107*data!$AR71+$K$107*data!$AS71+$L$107*data!$AT71+$M$107*data!$C71+$N$107*data!$D71)</f>
        <v>0.2538898779537605</v>
      </c>
      <c r="N71" s="3">
        <f t="shared" si="10"/>
        <v>0.70742239090646231</v>
      </c>
      <c r="O71" s="3">
        <f t="shared" si="11"/>
        <v>3.1435088578429478E-2</v>
      </c>
      <c r="P71" s="3">
        <f t="shared" si="12"/>
        <v>8.2057482481257951E-2</v>
      </c>
      <c r="Q71" s="3">
        <f t="shared" si="13"/>
        <v>0.23413335107604297</v>
      </c>
      <c r="R71" s="3">
        <f t="shared" si="14"/>
        <v>0.6523740778642696</v>
      </c>
      <c r="S71" s="3">
        <f t="shared" si="15"/>
        <v>-0.78531019084709519</v>
      </c>
      <c r="T71" s="3">
        <f t="shared" si="16"/>
        <v>9.9598587128738726E-8</v>
      </c>
      <c r="U71" s="3">
        <f t="shared" si="17"/>
        <v>1.6142472422894195E-3</v>
      </c>
      <c r="V71" s="3">
        <f t="shared" si="18"/>
        <v>3.7738579951727739E-3</v>
      </c>
      <c r="W71" s="3">
        <f t="shared" si="19"/>
        <v>1.0388710252418063E-2</v>
      </c>
      <c r="X71" s="2">
        <f>O71*SUM(data!$E71:$H71)</f>
        <v>586.00317640162302</v>
      </c>
      <c r="Y71" s="2">
        <f>P71*SUM(data!$E71:$H71)</f>
        <v>1529.6901505960413</v>
      </c>
      <c r="Z71" s="2">
        <f>Q71*SUM(data!$E71:$H71)</f>
        <v>4364.6413494207591</v>
      </c>
      <c r="AA71" s="2">
        <f>R71*SUM(data!$E71:$H71)</f>
        <v>12161.355323581574</v>
      </c>
    </row>
    <row r="72" spans="1:27" x14ac:dyDescent="0.25">
      <c r="A72" s="1">
        <f>data!AL72</f>
        <v>71</v>
      </c>
      <c r="B72" s="1">
        <f>data!Q72</f>
        <v>10</v>
      </c>
      <c r="C72" s="3">
        <f>data!E72/SUM(data!$E72:$H72)</f>
        <v>2.0319492519588107E-2</v>
      </c>
      <c r="D72" s="3">
        <f>data!F72/SUM(data!$E72:$H72)</f>
        <v>9.8783989097833286E-2</v>
      </c>
      <c r="E72" s="3">
        <f>data!G72/SUM(data!$E72:$H72)</f>
        <v>0.25719368518476371</v>
      </c>
      <c r="F72" s="3">
        <f>data!H72/SUM(data!$E72:$H72)</f>
        <v>0.62370283319781483</v>
      </c>
      <c r="G72" s="3">
        <f>HLOOKUP($B72,prodTab!$B$19:$L$24,3,FALSE)</f>
        <v>2.5690096786737723E-2</v>
      </c>
      <c r="H72" s="3">
        <f>HLOOKUP($B72,prodTab!$B$19:$L$24,4,FALSE)</f>
        <v>6.7734851894402023E-2</v>
      </c>
      <c r="I72" s="3">
        <f>HLOOKUP($B72,prodTab!$B$19:$L$24,5,FALSE)</f>
        <v>0.19915266041239793</v>
      </c>
      <c r="J72" s="3">
        <f>HLOOKUP($B72,prodTab!$B$19:$L$24,6,FALSE)</f>
        <v>0.70742239090646231</v>
      </c>
      <c r="K72" s="3">
        <f>G72*EXP(A$107+$D$107*IF($A72=67,1,0)+$E$107*data!$AM72+$F$107*data!$AN72+$G$107*data!$AO72+$H$107*data!$AP72+$I$107*data!$AQ72+$J$107*data!$AR72+$K$107*data!$AS72+$L$107*data!$AT72+$M$107*data!$C72+$N$107*data!$D72)</f>
        <v>2.1888914917353897E-2</v>
      </c>
      <c r="L72" s="3">
        <f>H72*EXP(B$107+$D$107*IF($A72=67,1,0)+$E$107*data!$AM72+$F$107*data!$AN72+$G$107*data!$AO72+$H$107*data!$AP72+$I$107*data!$AQ72+$J$107*data!$AR72+$K$107*data!$AS72+$L$107*data!$AT72+$M$107*data!$C72+$N$107*data!$D72)</f>
        <v>5.7138355054517559E-2</v>
      </c>
      <c r="M72" s="3">
        <f>I72*EXP(C$107+$D$107*IF($A72=67,1,0)+$E$107*data!$AM72+$F$107*data!$AN72+$G$107*data!$AO72+$H$107*data!$AP72+$I$107*data!$AQ72+$J$107*data!$AR72+$K$107*data!$AS72+$L$107*data!$AT72+$M$107*data!$C72+$N$107*data!$D72)</f>
        <v>0.16303198854464623</v>
      </c>
      <c r="N72" s="3">
        <f t="shared" si="10"/>
        <v>0.70742239090646231</v>
      </c>
      <c r="O72" s="3">
        <f t="shared" si="11"/>
        <v>2.3053541825327799E-2</v>
      </c>
      <c r="P72" s="3">
        <f t="shared" si="12"/>
        <v>6.017847221085499E-2</v>
      </c>
      <c r="Q72" s="3">
        <f t="shared" si="13"/>
        <v>0.171706308008927</v>
      </c>
      <c r="R72" s="3">
        <f t="shared" si="14"/>
        <v>0.7450616779548902</v>
      </c>
      <c r="S72" s="3">
        <f t="shared" si="15"/>
        <v>-0.99094564661478057</v>
      </c>
      <c r="T72" s="3">
        <f t="shared" si="16"/>
        <v>7.4750256062156964E-6</v>
      </c>
      <c r="U72" s="3">
        <f t="shared" si="17"/>
        <v>1.4903859341107663E-3</v>
      </c>
      <c r="V72" s="3">
        <f t="shared" si="18"/>
        <v>7.3080916564037673E-3</v>
      </c>
      <c r="W72" s="3">
        <f t="shared" si="19"/>
        <v>1.472796920077192E-2</v>
      </c>
      <c r="X72" s="2">
        <f>O72*SUM(data!$E72:$H72)</f>
        <v>668.54671901363167</v>
      </c>
      <c r="Y72" s="2">
        <f>P72*SUM(data!$E72:$H72)</f>
        <v>1745.1600477120201</v>
      </c>
      <c r="Z72" s="2">
        <f>Q72*SUM(data!$E72:$H72)</f>
        <v>4979.4382886188014</v>
      </c>
      <c r="AA72" s="2">
        <f>R72*SUM(data!$E72:$H72)</f>
        <v>21606.59494465555</v>
      </c>
    </row>
    <row r="73" spans="1:27" x14ac:dyDescent="0.25">
      <c r="A73" s="1">
        <f>data!AL73</f>
        <v>72</v>
      </c>
      <c r="B73" s="1">
        <f>data!Q73</f>
        <v>10</v>
      </c>
      <c r="C73" s="3">
        <f>data!E73/SUM(data!$E73:$H73)</f>
        <v>0</v>
      </c>
      <c r="D73" s="3">
        <f>data!F73/SUM(data!$E73:$H73)</f>
        <v>2.9955552986444728E-2</v>
      </c>
      <c r="E73" s="3">
        <f>data!G73/SUM(data!$E73:$H73)</f>
        <v>0.15767380139460829</v>
      </c>
      <c r="F73" s="3">
        <f>data!H73/SUM(data!$E73:$H73)</f>
        <v>0.81237064561894701</v>
      </c>
      <c r="G73" s="3">
        <f>HLOOKUP($B73,prodTab!$B$19:$L$24,3,FALSE)</f>
        <v>2.5690096786737723E-2</v>
      </c>
      <c r="H73" s="3">
        <f>HLOOKUP($B73,prodTab!$B$19:$L$24,4,FALSE)</f>
        <v>6.7734851894402023E-2</v>
      </c>
      <c r="I73" s="3">
        <f>HLOOKUP($B73,prodTab!$B$19:$L$24,5,FALSE)</f>
        <v>0.19915266041239793</v>
      </c>
      <c r="J73" s="3">
        <f>HLOOKUP($B73,prodTab!$B$19:$L$24,6,FALSE)</f>
        <v>0.70742239090646231</v>
      </c>
      <c r="K73" s="3">
        <f>G73*EXP(A$107+$D$107*IF($A73=67,1,0)+$E$107*data!$AM73+$F$107*data!$AN73+$G$107*data!$AO73+$H$107*data!$AP73+$I$107*data!$AQ73+$J$107*data!$AR73+$K$107*data!$AS73+$L$107*data!$AT73+$M$107*data!$C73+$N$107*data!$D73)</f>
        <v>2.9478353850504936E-2</v>
      </c>
      <c r="L73" s="3">
        <f>H73*EXP(B$107+$D$107*IF($A73=67,1,0)+$E$107*data!$AM73+$F$107*data!$AN73+$G$107*data!$AO73+$H$107*data!$AP73+$I$107*data!$AQ73+$J$107*data!$AR73+$K$107*data!$AS73+$L$107*data!$AT73+$M$107*data!$C73+$N$107*data!$D73)</f>
        <v>7.6949664023659714E-2</v>
      </c>
      <c r="M73" s="3">
        <f>I73*EXP(C$107+$D$107*IF($A73=67,1,0)+$E$107*data!$AM73+$F$107*data!$AN73+$G$107*data!$AO73+$H$107*data!$AP73+$I$107*data!$AQ73+$J$107*data!$AR73+$K$107*data!$AS73+$L$107*data!$AT73+$M$107*data!$C73+$N$107*data!$D73)</f>
        <v>0.21955929133153781</v>
      </c>
      <c r="N73" s="3">
        <f t="shared" si="10"/>
        <v>0.70742239090646231</v>
      </c>
      <c r="O73" s="3">
        <f t="shared" si="11"/>
        <v>2.8525331093084767E-2</v>
      </c>
      <c r="P73" s="3">
        <f t="shared" si="12"/>
        <v>7.446191381337694E-2</v>
      </c>
      <c r="Q73" s="3">
        <f t="shared" si="13"/>
        <v>0.21246103196796701</v>
      </c>
      <c r="R73" s="3">
        <f t="shared" si="14"/>
        <v>0.68455172312557133</v>
      </c>
      <c r="S73" s="3">
        <f t="shared" si="15"/>
        <v>-0.62992599472706745</v>
      </c>
      <c r="T73" s="3">
        <f t="shared" si="16"/>
        <v>8.1369451397010856E-4</v>
      </c>
      <c r="U73" s="3">
        <f t="shared" si="17"/>
        <v>1.9808161540570859E-3</v>
      </c>
      <c r="V73" s="3">
        <f t="shared" si="18"/>
        <v>3.0016406338983716E-3</v>
      </c>
      <c r="W73" s="3">
        <f t="shared" si="19"/>
        <v>1.6337676947367579E-2</v>
      </c>
      <c r="X73" s="2">
        <f>O73*SUM(data!$E73:$H73)</f>
        <v>453.99718903847804</v>
      </c>
      <c r="Y73" s="2">
        <f>P73*SUM(data!$E73:$H73)</f>
        <v>1185.1045462499058</v>
      </c>
      <c r="Z73" s="2">
        <f>Q73*SUM(data!$E73:$H73)</f>
        <v>3381.4405511687364</v>
      </c>
      <c r="AA73" s="2">
        <f>R73*SUM(data!$E73:$H73)</f>
        <v>10895.037713542881</v>
      </c>
    </row>
    <row r="74" spans="1:27" x14ac:dyDescent="0.25">
      <c r="A74" s="1">
        <f>data!AL74</f>
        <v>73</v>
      </c>
      <c r="B74" s="1">
        <f>data!Q74</f>
        <v>10</v>
      </c>
      <c r="C74" s="3">
        <f>data!E74/SUM(data!$E74:$H74)</f>
        <v>1.7504846051966051E-2</v>
      </c>
      <c r="D74" s="3">
        <f>data!F74/SUM(data!$E74:$H74)</f>
        <v>7.0052129777710206E-3</v>
      </c>
      <c r="E74" s="3">
        <f>data!G74/SUM(data!$E74:$H74)</f>
        <v>0.3537626706351179</v>
      </c>
      <c r="F74" s="3">
        <f>data!H74/SUM(data!$E74:$H74)</f>
        <v>0.62172727033514508</v>
      </c>
      <c r="G74" s="3">
        <f>HLOOKUP($B74,prodTab!$B$19:$L$24,3,FALSE)</f>
        <v>2.5690096786737723E-2</v>
      </c>
      <c r="H74" s="3">
        <f>HLOOKUP($B74,prodTab!$B$19:$L$24,4,FALSE)</f>
        <v>6.7734851894402023E-2</v>
      </c>
      <c r="I74" s="3">
        <f>HLOOKUP($B74,prodTab!$B$19:$L$24,5,FALSE)</f>
        <v>0.19915266041239793</v>
      </c>
      <c r="J74" s="3">
        <f>HLOOKUP($B74,prodTab!$B$19:$L$24,6,FALSE)</f>
        <v>0.70742239090646231</v>
      </c>
      <c r="K74" s="3">
        <f>G74*EXP(A$107+$D$107*IF($A74=67,1,0)+$E$107*data!$AM74+$F$107*data!$AN74+$G$107*data!$AO74+$H$107*data!$AP74+$I$107*data!$AQ74+$J$107*data!$AR74+$K$107*data!$AS74+$L$107*data!$AT74+$M$107*data!$C74+$N$107*data!$D74)</f>
        <v>4.6277202154193557E-2</v>
      </c>
      <c r="L74" s="3">
        <f>H74*EXP(B$107+$D$107*IF($A74=67,1,0)+$E$107*data!$AM74+$F$107*data!$AN74+$G$107*data!$AO74+$H$107*data!$AP74+$I$107*data!$AQ74+$J$107*data!$AR74+$K$107*data!$AS74+$L$107*data!$AT74+$M$107*data!$C74+$N$107*data!$D74)</f>
        <v>0.12080101812263101</v>
      </c>
      <c r="M74" s="3">
        <f>I74*EXP(C$107+$D$107*IF($A74=67,1,0)+$E$107*data!$AM74+$F$107*data!$AN74+$G$107*data!$AO74+$H$107*data!$AP74+$I$107*data!$AQ74+$J$107*data!$AR74+$K$107*data!$AS74+$L$107*data!$AT74+$M$107*data!$C74+$N$107*data!$D74)</f>
        <v>0.34467968466994348</v>
      </c>
      <c r="N74" s="3">
        <f t="shared" si="10"/>
        <v>0.70742239090646231</v>
      </c>
      <c r="O74" s="3">
        <f t="shared" si="11"/>
        <v>3.7957636218035294E-2</v>
      </c>
      <c r="P74" s="3">
        <f t="shared" si="12"/>
        <v>9.9083801250322623E-2</v>
      </c>
      <c r="Q74" s="3">
        <f t="shared" si="13"/>
        <v>0.28271428421398748</v>
      </c>
      <c r="R74" s="3">
        <f t="shared" si="14"/>
        <v>0.58024427831765468</v>
      </c>
      <c r="S74" s="3">
        <f t="shared" si="15"/>
        <v>-0.85878277390110502</v>
      </c>
      <c r="T74" s="3">
        <f t="shared" si="16"/>
        <v>4.1831662557725873E-4</v>
      </c>
      <c r="U74" s="3">
        <f t="shared" si="17"/>
        <v>8.4784664182660785E-3</v>
      </c>
      <c r="V74" s="3">
        <f t="shared" si="18"/>
        <v>5.0478732130462703E-3</v>
      </c>
      <c r="W74" s="3">
        <f t="shared" si="19"/>
        <v>1.7208386267231718E-3</v>
      </c>
      <c r="X74" s="2">
        <f>O74*SUM(data!$E74:$H74)</f>
        <v>649.13441366454151</v>
      </c>
      <c r="Y74" s="2">
        <f>P74*SUM(data!$E74:$H74)</f>
        <v>1694.4865812724547</v>
      </c>
      <c r="Z74" s="2">
        <f>Q74*SUM(data!$E74:$H74)</f>
        <v>4834.8524671997175</v>
      </c>
      <c r="AA74" s="2">
        <f>R74*SUM(data!$E74:$H74)</f>
        <v>9923.0765378632877</v>
      </c>
    </row>
    <row r="75" spans="1:27" x14ac:dyDescent="0.25">
      <c r="A75" s="1">
        <f>data!AL75</f>
        <v>74</v>
      </c>
      <c r="B75" s="1">
        <f>data!Q75</f>
        <v>10</v>
      </c>
      <c r="C75" s="3">
        <f>data!E75/SUM(data!$E75:$H75)</f>
        <v>6.242614491028952E-2</v>
      </c>
      <c r="D75" s="3">
        <f>data!F75/SUM(data!$E75:$H75)</f>
        <v>0.23691183544321393</v>
      </c>
      <c r="E75" s="3">
        <f>data!G75/SUM(data!$E75:$H75)</f>
        <v>0.3499904075271717</v>
      </c>
      <c r="F75" s="3">
        <f>data!H75/SUM(data!$E75:$H75)</f>
        <v>0.35067161211932474</v>
      </c>
      <c r="G75" s="3">
        <f>HLOOKUP($B75,prodTab!$B$19:$L$24,3,FALSE)</f>
        <v>2.5690096786737723E-2</v>
      </c>
      <c r="H75" s="3">
        <f>HLOOKUP($B75,prodTab!$B$19:$L$24,4,FALSE)</f>
        <v>6.7734851894402023E-2</v>
      </c>
      <c r="I75" s="3">
        <f>HLOOKUP($B75,prodTab!$B$19:$L$24,5,FALSE)</f>
        <v>0.19915266041239793</v>
      </c>
      <c r="J75" s="3">
        <f>HLOOKUP($B75,prodTab!$B$19:$L$24,6,FALSE)</f>
        <v>0.70742239090646231</v>
      </c>
      <c r="K75" s="3">
        <f>G75*EXP(A$107+$D$107*IF($A75=67,1,0)+$E$107*data!$AM75+$F$107*data!$AN75+$G$107*data!$AO75+$H$107*data!$AP75+$I$107*data!$AQ75+$J$107*data!$AR75+$K$107*data!$AS75+$L$107*data!$AT75+$M$107*data!$C75+$N$107*data!$D75)</f>
        <v>3.3405972754636339E-2</v>
      </c>
      <c r="L75" s="3">
        <f>H75*EXP(B$107+$D$107*IF($A75=67,1,0)+$E$107*data!$AM75+$F$107*data!$AN75+$G$107*data!$AO75+$H$107*data!$AP75+$I$107*data!$AQ75+$J$107*data!$AR75+$K$107*data!$AS75+$L$107*data!$AT75+$M$107*data!$C75+$N$107*data!$D75)</f>
        <v>8.7202236355839305E-2</v>
      </c>
      <c r="M75" s="3">
        <f>I75*EXP(C$107+$D$107*IF($A75=67,1,0)+$E$107*data!$AM75+$F$107*data!$AN75+$G$107*data!$AO75+$H$107*data!$AP75+$I$107*data!$AQ75+$J$107*data!$AR75+$K$107*data!$AS75+$L$107*data!$AT75+$M$107*data!$C75+$N$107*data!$D75)</f>
        <v>0.24881279807701953</v>
      </c>
      <c r="N75" s="3">
        <f t="shared" si="10"/>
        <v>0.70742239090646231</v>
      </c>
      <c r="O75" s="3">
        <f t="shared" si="11"/>
        <v>3.102212709272846E-2</v>
      </c>
      <c r="P75" s="3">
        <f t="shared" si="12"/>
        <v>8.0979496656793049E-2</v>
      </c>
      <c r="Q75" s="3">
        <f t="shared" si="13"/>
        <v>0.23105755072411183</v>
      </c>
      <c r="R75" s="3">
        <f t="shared" si="14"/>
        <v>0.65694082552636657</v>
      </c>
      <c r="S75" s="3">
        <f t="shared" si="15"/>
        <v>-1.4724069098809687</v>
      </c>
      <c r="T75" s="3">
        <f t="shared" si="16"/>
        <v>9.8621233508569247E-4</v>
      </c>
      <c r="U75" s="3">
        <f t="shared" si="17"/>
        <v>2.4314894279403136E-2</v>
      </c>
      <c r="V75" s="3">
        <f t="shared" si="18"/>
        <v>1.4145024427337146E-2</v>
      </c>
      <c r="W75" s="3">
        <f t="shared" si="19"/>
        <v>9.3800831080968136E-2</v>
      </c>
      <c r="X75" s="2">
        <f>O75*SUM(data!$E75:$H75)</f>
        <v>223.14650327578883</v>
      </c>
      <c r="Y75" s="2">
        <f>P75*SUM(data!$E75:$H75)</f>
        <v>582.49685658184444</v>
      </c>
      <c r="Z75" s="2">
        <f>Q75*SUM(data!$E75:$H75)</f>
        <v>1662.0293104156381</v>
      </c>
      <c r="AA75" s="2">
        <f>R75*SUM(data!$E75:$H75)</f>
        <v>4725.4673297267291</v>
      </c>
    </row>
    <row r="76" spans="1:27" x14ac:dyDescent="0.25">
      <c r="A76" s="1">
        <f>data!AL76</f>
        <v>75</v>
      </c>
      <c r="B76" s="1">
        <f>data!Q76</f>
        <v>10</v>
      </c>
      <c r="C76" s="3">
        <f>data!E76/SUM(data!$E76:$H76)</f>
        <v>0.10006595684537831</v>
      </c>
      <c r="D76" s="3">
        <f>data!F76/SUM(data!$E76:$H76)</f>
        <v>6.4404681213646481E-2</v>
      </c>
      <c r="E76" s="3">
        <f>data!G76/SUM(data!$E76:$H76)</f>
        <v>0.22124317002175259</v>
      </c>
      <c r="F76" s="3">
        <f>data!H76/SUM(data!$E76:$H76)</f>
        <v>0.61428619191922262</v>
      </c>
      <c r="G76" s="3">
        <f>HLOOKUP($B76,prodTab!$B$19:$L$24,3,FALSE)</f>
        <v>2.5690096786737723E-2</v>
      </c>
      <c r="H76" s="3">
        <f>HLOOKUP($B76,prodTab!$B$19:$L$24,4,FALSE)</f>
        <v>6.7734851894402023E-2</v>
      </c>
      <c r="I76" s="3">
        <f>HLOOKUP($B76,prodTab!$B$19:$L$24,5,FALSE)</f>
        <v>0.19915266041239793</v>
      </c>
      <c r="J76" s="3">
        <f>HLOOKUP($B76,prodTab!$B$19:$L$24,6,FALSE)</f>
        <v>0.70742239090646231</v>
      </c>
      <c r="K76" s="3">
        <f>G76*EXP(A$107+$D$107*IF($A76=67,1,0)+$E$107*data!$AM76+$F$107*data!$AN76+$G$107*data!$AO76+$H$107*data!$AP76+$I$107*data!$AQ76+$J$107*data!$AR76+$K$107*data!$AS76+$L$107*data!$AT76+$M$107*data!$C76+$N$107*data!$D76)</f>
        <v>3.3549248609487416E-2</v>
      </c>
      <c r="L76" s="3">
        <f>H76*EXP(B$107+$D$107*IF($A76=67,1,0)+$E$107*data!$AM76+$F$107*data!$AN76+$G$107*data!$AO76+$H$107*data!$AP76+$I$107*data!$AQ76+$J$107*data!$AR76+$K$107*data!$AS76+$L$107*data!$AT76+$M$107*data!$C76+$N$107*data!$D76)</f>
        <v>8.757624058108894E-2</v>
      </c>
      <c r="M76" s="3">
        <f>I76*EXP(C$107+$D$107*IF($A76=67,1,0)+$E$107*data!$AM76+$F$107*data!$AN76+$G$107*data!$AO76+$H$107*data!$AP76+$I$107*data!$AQ76+$J$107*data!$AR76+$K$107*data!$AS76+$L$107*data!$AT76+$M$107*data!$C76+$N$107*data!$D76)</f>
        <v>0.24987993857324786</v>
      </c>
      <c r="N76" s="3">
        <f t="shared" si="10"/>
        <v>0.70742239090646231</v>
      </c>
      <c r="O76" s="3">
        <f t="shared" si="11"/>
        <v>3.1109405774467143E-2</v>
      </c>
      <c r="P76" s="3">
        <f t="shared" si="12"/>
        <v>8.1207327059748355E-2</v>
      </c>
      <c r="Q76" s="3">
        <f t="shared" si="13"/>
        <v>0.23170761570426904</v>
      </c>
      <c r="R76" s="3">
        <f t="shared" si="14"/>
        <v>0.65597565146151549</v>
      </c>
      <c r="S76" s="3">
        <f t="shared" si="15"/>
        <v>-1.0914791452058952</v>
      </c>
      <c r="T76" s="3">
        <f t="shared" si="16"/>
        <v>4.7550059355951808E-3</v>
      </c>
      <c r="U76" s="3">
        <f t="shared" si="17"/>
        <v>2.8232890742952457E-4</v>
      </c>
      <c r="V76" s="3">
        <f t="shared" si="18"/>
        <v>1.0950462344233714E-4</v>
      </c>
      <c r="W76" s="3">
        <f t="shared" si="19"/>
        <v>1.7380110369284733E-3</v>
      </c>
      <c r="X76" s="2">
        <f>O76*SUM(data!$E76:$H76)</f>
        <v>307.05263484051039</v>
      </c>
      <c r="Y76" s="2">
        <f>P76*SUM(data!$E76:$H76)</f>
        <v>801.52362673915161</v>
      </c>
      <c r="Z76" s="2">
        <f>Q76*SUM(data!$E76:$H76)</f>
        <v>2286.9750206865488</v>
      </c>
      <c r="AA76" s="2">
        <f>R76*SUM(data!$E76:$H76)</f>
        <v>6474.5387177337898</v>
      </c>
    </row>
    <row r="77" spans="1:27" x14ac:dyDescent="0.25">
      <c r="A77" s="1">
        <f>data!AL77</f>
        <v>76</v>
      </c>
      <c r="B77" s="1">
        <f>data!Q77</f>
        <v>10</v>
      </c>
      <c r="C77" s="3">
        <f>data!E77/SUM(data!$E77:$H77)</f>
        <v>3.0105981665469121E-2</v>
      </c>
      <c r="D77" s="3">
        <f>data!F77/SUM(data!$E77:$H77)</f>
        <v>4.3687583857877493E-2</v>
      </c>
      <c r="E77" s="3">
        <f>data!G77/SUM(data!$E77:$H77)</f>
        <v>0.12185038610071589</v>
      </c>
      <c r="F77" s="3">
        <f>data!H77/SUM(data!$E77:$H77)</f>
        <v>0.80435604837593755</v>
      </c>
      <c r="G77" s="3">
        <f>HLOOKUP($B77,prodTab!$B$19:$L$24,3,FALSE)</f>
        <v>2.5690096786737723E-2</v>
      </c>
      <c r="H77" s="3">
        <f>HLOOKUP($B77,prodTab!$B$19:$L$24,4,FALSE)</f>
        <v>6.7734851894402023E-2</v>
      </c>
      <c r="I77" s="3">
        <f>HLOOKUP($B77,prodTab!$B$19:$L$24,5,FALSE)</f>
        <v>0.19915266041239793</v>
      </c>
      <c r="J77" s="3">
        <f>HLOOKUP($B77,prodTab!$B$19:$L$24,6,FALSE)</f>
        <v>0.70742239090646231</v>
      </c>
      <c r="K77" s="3">
        <f>G77*EXP(A$107+$D$107*IF($A77=67,1,0)+$E$107*data!$AM77+$F$107*data!$AN77+$G$107*data!$AO77+$H$107*data!$AP77+$I$107*data!$AQ77+$J$107*data!$AR77+$K$107*data!$AS77+$L$107*data!$AT77+$M$107*data!$C77+$N$107*data!$D77)</f>
        <v>2.1012461879082615E-2</v>
      </c>
      <c r="L77" s="3">
        <f>H77*EXP(B$107+$D$107*IF($A77=67,1,0)+$E$107*data!$AM77+$F$107*data!$AN77+$G$107*data!$AO77+$H$107*data!$AP77+$I$107*data!$AQ77+$J$107*data!$AR77+$K$107*data!$AS77+$L$107*data!$AT77+$M$107*data!$C77+$N$107*data!$D77)</f>
        <v>5.4850480800428716E-2</v>
      </c>
      <c r="M77" s="3">
        <f>I77*EXP(C$107+$D$107*IF($A77=67,1,0)+$E$107*data!$AM77+$F$107*data!$AN77+$G$107*data!$AO77+$H$107*data!$AP77+$I$107*data!$AQ77+$J$107*data!$AR77+$K$107*data!$AS77+$L$107*data!$AT77+$M$107*data!$C77+$N$107*data!$D77)</f>
        <v>0.15650403216878775</v>
      </c>
      <c r="N77" s="3">
        <f t="shared" si="10"/>
        <v>0.70742239090646231</v>
      </c>
      <c r="O77" s="3">
        <f t="shared" si="11"/>
        <v>2.2358692963297299E-2</v>
      </c>
      <c r="P77" s="3">
        <f t="shared" si="12"/>
        <v>5.8364653611905189E-2</v>
      </c>
      <c r="Q77" s="3">
        <f t="shared" si="13"/>
        <v>0.16653096733340519</v>
      </c>
      <c r="R77" s="3">
        <f t="shared" si="14"/>
        <v>0.75274568609139236</v>
      </c>
      <c r="S77" s="3">
        <f t="shared" si="15"/>
        <v>-0.68542272058611342</v>
      </c>
      <c r="T77" s="3">
        <f t="shared" si="16"/>
        <v>6.0020482234799156E-5</v>
      </c>
      <c r="U77" s="3">
        <f t="shared" si="17"/>
        <v>2.154163765645946E-4</v>
      </c>
      <c r="V77" s="3">
        <f t="shared" si="18"/>
        <v>1.9963543392909483E-3</v>
      </c>
      <c r="W77" s="3">
        <f t="shared" si="19"/>
        <v>2.663629495142004E-3</v>
      </c>
      <c r="X77" s="2">
        <f>O77*SUM(data!$E77:$H77)</f>
        <v>654.40026249688549</v>
      </c>
      <c r="Y77" s="2">
        <f>P77*SUM(data!$E77:$H77)</f>
        <v>1708.2324403697164</v>
      </c>
      <c r="Z77" s="2">
        <f>Q77*SUM(data!$E77:$H77)</f>
        <v>4874.0733152752837</v>
      </c>
      <c r="AA77" s="2">
        <f>R77*SUM(data!$E77:$H77)</f>
        <v>22031.563981858118</v>
      </c>
    </row>
    <row r="78" spans="1:27" x14ac:dyDescent="0.25">
      <c r="A78" s="1">
        <f>data!AL78</f>
        <v>77</v>
      </c>
      <c r="B78" s="1">
        <f>data!Q78</f>
        <v>10</v>
      </c>
      <c r="C78" s="3">
        <f>data!E78/SUM(data!$E78:$H78)</f>
        <v>7.261324231128222E-3</v>
      </c>
      <c r="D78" s="3">
        <f>data!F78/SUM(data!$E78:$H78)</f>
        <v>2.3128734235921239E-2</v>
      </c>
      <c r="E78" s="3">
        <f>data!G78/SUM(data!$E78:$H78)</f>
        <v>0.3289911571740991</v>
      </c>
      <c r="F78" s="3">
        <f>data!H78/SUM(data!$E78:$H78)</f>
        <v>0.64061878435885156</v>
      </c>
      <c r="G78" s="3">
        <f>HLOOKUP($B78,prodTab!$B$19:$L$24,3,FALSE)</f>
        <v>2.5690096786737723E-2</v>
      </c>
      <c r="H78" s="3">
        <f>HLOOKUP($B78,prodTab!$B$19:$L$24,4,FALSE)</f>
        <v>6.7734851894402023E-2</v>
      </c>
      <c r="I78" s="3">
        <f>HLOOKUP($B78,prodTab!$B$19:$L$24,5,FALSE)</f>
        <v>0.19915266041239793</v>
      </c>
      <c r="J78" s="3">
        <f>HLOOKUP($B78,prodTab!$B$19:$L$24,6,FALSE)</f>
        <v>0.70742239090646231</v>
      </c>
      <c r="K78" s="3">
        <f>G78*EXP(A$107+$D$107*IF($A78=67,1,0)+$E$107*data!$AM78+$F$107*data!$AN78+$G$107*data!$AO78+$H$107*data!$AP78+$I$107*data!$AQ78+$J$107*data!$AR78+$K$107*data!$AS78+$L$107*data!$AT78+$M$107*data!$C78+$N$107*data!$D78)</f>
        <v>3.0911696119995422E-2</v>
      </c>
      <c r="L78" s="3">
        <f>H78*EXP(B$107+$D$107*IF($A78=67,1,0)+$E$107*data!$AM78+$F$107*data!$AN78+$G$107*data!$AO78+$H$107*data!$AP78+$I$107*data!$AQ78+$J$107*data!$AR78+$K$107*data!$AS78+$L$107*data!$AT78+$M$107*data!$C78+$N$107*data!$D78)</f>
        <v>8.0691230008909404E-2</v>
      </c>
      <c r="M78" s="3">
        <f>I78*EXP(C$107+$D$107*IF($A78=67,1,0)+$E$107*data!$AM78+$F$107*data!$AN78+$G$107*data!$AO78+$H$107*data!$AP78+$I$107*data!$AQ78+$J$107*data!$AR78+$K$107*data!$AS78+$L$107*data!$AT78+$M$107*data!$C78+$N$107*data!$D78)</f>
        <v>0.23023504393702054</v>
      </c>
      <c r="N78" s="3">
        <f t="shared" si="10"/>
        <v>0.70742239090646231</v>
      </c>
      <c r="O78" s="3">
        <f t="shared" si="11"/>
        <v>2.946046307453036E-2</v>
      </c>
      <c r="P78" s="3">
        <f t="shared" si="12"/>
        <v>7.6902962324937083E-2</v>
      </c>
      <c r="Q78" s="3">
        <f t="shared" si="13"/>
        <v>0.21942603809378006</v>
      </c>
      <c r="R78" s="3">
        <f t="shared" si="14"/>
        <v>0.67421053650675256</v>
      </c>
      <c r="S78" s="3">
        <f t="shared" si="15"/>
        <v>-0.83645833778202361</v>
      </c>
      <c r="T78" s="3">
        <f t="shared" si="16"/>
        <v>4.9280176538864565E-4</v>
      </c>
      <c r="U78" s="3">
        <f t="shared" si="17"/>
        <v>2.8916676065695005E-3</v>
      </c>
      <c r="V78" s="3">
        <f t="shared" si="18"/>
        <v>1.2004515319084492E-2</v>
      </c>
      <c r="W78" s="3">
        <f t="shared" si="19"/>
        <v>1.1284058123660113E-3</v>
      </c>
      <c r="X78" s="2">
        <f>O78*SUM(data!$E78:$H78)</f>
        <v>607.27795270347815</v>
      </c>
      <c r="Y78" s="2">
        <f>P78*SUM(data!$E78:$H78)</f>
        <v>1585.2253713518721</v>
      </c>
      <c r="Z78" s="2">
        <f>Q78*SUM(data!$E78:$H78)</f>
        <v>4523.0991395592782</v>
      </c>
      <c r="AA78" s="2">
        <f>R78*SUM(data!$E78:$H78)</f>
        <v>13897.717536385373</v>
      </c>
    </row>
    <row r="79" spans="1:27" x14ac:dyDescent="0.25">
      <c r="A79" s="1">
        <f>data!AL79</f>
        <v>78</v>
      </c>
      <c r="B79" s="1">
        <f>data!Q79</f>
        <v>10</v>
      </c>
      <c r="C79" s="3">
        <f>data!E79/SUM(data!$E79:$H79)</f>
        <v>0</v>
      </c>
      <c r="D79" s="3">
        <f>data!F79/SUM(data!$E79:$H79)</f>
        <v>0.22562833500889337</v>
      </c>
      <c r="E79" s="3">
        <f>data!G79/SUM(data!$E79:$H79)</f>
        <v>0.18299177686696055</v>
      </c>
      <c r="F79" s="3">
        <f>data!H79/SUM(data!$E79:$H79)</f>
        <v>0.5913798881241461</v>
      </c>
      <c r="G79" s="3">
        <f>HLOOKUP($B79,prodTab!$B$19:$L$24,3,FALSE)</f>
        <v>2.5690096786737723E-2</v>
      </c>
      <c r="H79" s="3">
        <f>HLOOKUP($B79,prodTab!$B$19:$L$24,4,FALSE)</f>
        <v>6.7734851894402023E-2</v>
      </c>
      <c r="I79" s="3">
        <f>HLOOKUP($B79,prodTab!$B$19:$L$24,5,FALSE)</f>
        <v>0.19915266041239793</v>
      </c>
      <c r="J79" s="3">
        <f>HLOOKUP($B79,prodTab!$B$19:$L$24,6,FALSE)</f>
        <v>0.70742239090646231</v>
      </c>
      <c r="K79" s="3">
        <f>G79*EXP(A$107+$D$107*IF($A79=67,1,0)+$E$107*data!$AM79+$F$107*data!$AN79+$G$107*data!$AO79+$H$107*data!$AP79+$I$107*data!$AQ79+$J$107*data!$AR79+$K$107*data!$AS79+$L$107*data!$AT79+$M$107*data!$C79+$N$107*data!$D79)</f>
        <v>3.1834568306948391E-2</v>
      </c>
      <c r="L79" s="3">
        <f>H79*EXP(B$107+$D$107*IF($A79=67,1,0)+$E$107*data!$AM79+$F$107*data!$AN79+$G$107*data!$AO79+$H$107*data!$AP79+$I$107*data!$AQ79+$J$107*data!$AR79+$K$107*data!$AS79+$L$107*data!$AT79+$M$107*data!$C79+$N$107*data!$D79)</f>
        <v>8.3100275815298427E-2</v>
      </c>
      <c r="M79" s="3">
        <f>I79*EXP(C$107+$D$107*IF($A79=67,1,0)+$E$107*data!$AM79+$F$107*data!$AN79+$G$107*data!$AO79+$H$107*data!$AP79+$I$107*data!$AQ79+$J$107*data!$AR79+$K$107*data!$AS79+$L$107*data!$AT79+$M$107*data!$C79+$N$107*data!$D79)</f>
        <v>0.23710873723701154</v>
      </c>
      <c r="N79" s="3">
        <f t="shared" si="10"/>
        <v>0.70742239090646231</v>
      </c>
      <c r="O79" s="3">
        <f t="shared" si="11"/>
        <v>3.0047749659074547E-2</v>
      </c>
      <c r="P79" s="3">
        <f t="shared" si="12"/>
        <v>7.8436002656682172E-2</v>
      </c>
      <c r="Q79" s="3">
        <f t="shared" si="13"/>
        <v>0.22380023846348052</v>
      </c>
      <c r="R79" s="3">
        <f t="shared" si="14"/>
        <v>0.66771600922076269</v>
      </c>
      <c r="S79" s="3">
        <f t="shared" si="15"/>
        <v>-1.0871234145377251</v>
      </c>
      <c r="T79" s="3">
        <f t="shared" si="16"/>
        <v>9.028672595744146E-4</v>
      </c>
      <c r="U79" s="3">
        <f t="shared" si="17"/>
        <v>2.1665582703283795E-2</v>
      </c>
      <c r="V79" s="3">
        <f t="shared" si="18"/>
        <v>1.6653305378746446E-3</v>
      </c>
      <c r="W79" s="3">
        <f t="shared" si="19"/>
        <v>5.8272033840773112E-3</v>
      </c>
      <c r="X79" s="2">
        <f>O79*SUM(data!$E79:$H79)</f>
        <v>58.282117626223943</v>
      </c>
      <c r="Y79" s="2">
        <f>P79*SUM(data!$E79:$H79)</f>
        <v>152.13839255303355</v>
      </c>
      <c r="Z79" s="2">
        <f>Q79*SUM(data!$E79:$H79)</f>
        <v>434.09413253568994</v>
      </c>
      <c r="AA79" s="2">
        <f>R79*SUM(data!$E79:$H79)</f>
        <v>1295.1353572850524</v>
      </c>
    </row>
    <row r="80" spans="1:27" x14ac:dyDescent="0.25">
      <c r="A80" s="1">
        <f>data!AL80</f>
        <v>79</v>
      </c>
      <c r="B80" s="1">
        <f>data!Q80</f>
        <v>10</v>
      </c>
      <c r="C80" s="3">
        <f>data!E80/SUM(data!$E80:$H80)</f>
        <v>3.3881353148517021E-2</v>
      </c>
      <c r="D80" s="3">
        <f>data!F80/SUM(data!$E80:$H80)</f>
        <v>3.3462336973229291E-2</v>
      </c>
      <c r="E80" s="3">
        <f>data!G80/SUM(data!$E80:$H80)</f>
        <v>0.46671979819844106</v>
      </c>
      <c r="F80" s="3">
        <f>data!H80/SUM(data!$E80:$H80)</f>
        <v>0.46593651167981276</v>
      </c>
      <c r="G80" s="3">
        <f>HLOOKUP($B80,prodTab!$B$19:$L$24,3,FALSE)</f>
        <v>2.5690096786737723E-2</v>
      </c>
      <c r="H80" s="3">
        <f>HLOOKUP($B80,prodTab!$B$19:$L$24,4,FALSE)</f>
        <v>6.7734851894402023E-2</v>
      </c>
      <c r="I80" s="3">
        <f>HLOOKUP($B80,prodTab!$B$19:$L$24,5,FALSE)</f>
        <v>0.19915266041239793</v>
      </c>
      <c r="J80" s="3">
        <f>HLOOKUP($B80,prodTab!$B$19:$L$24,6,FALSE)</f>
        <v>0.70742239090646231</v>
      </c>
      <c r="K80" s="3">
        <f>G80*EXP(A$107+$D$107*IF($A80=67,1,0)+$E$107*data!$AM80+$F$107*data!$AN80+$G$107*data!$AO80+$H$107*data!$AP80+$I$107*data!$AQ80+$J$107*data!$AR80+$K$107*data!$AS80+$L$107*data!$AT80+$M$107*data!$C80+$N$107*data!$D80)</f>
        <v>4.2482274587507599E-2</v>
      </c>
      <c r="L80" s="3">
        <f>H80*EXP(B$107+$D$107*IF($A80=67,1,0)+$E$107*data!$AM80+$F$107*data!$AN80+$G$107*data!$AO80+$H$107*data!$AP80+$I$107*data!$AQ80+$J$107*data!$AR80+$K$107*data!$AS80+$L$107*data!$AT80+$M$107*data!$C80+$N$107*data!$D80)</f>
        <v>0.11089482041798518</v>
      </c>
      <c r="M80" s="3">
        <f>I80*EXP(C$107+$D$107*IF($A80=67,1,0)+$E$107*data!$AM80+$F$107*data!$AN80+$G$107*data!$AO80+$H$107*data!$AP80+$I$107*data!$AQ80+$J$107*data!$AR80+$K$107*data!$AS80+$L$107*data!$AT80+$M$107*data!$C80+$N$107*data!$D80)</f>
        <v>0.31641448331502398</v>
      </c>
      <c r="N80" s="3">
        <f t="shared" si="10"/>
        <v>0.70742239090646231</v>
      </c>
      <c r="O80" s="3">
        <f t="shared" si="11"/>
        <v>3.6087130885308558E-2</v>
      </c>
      <c r="P80" s="3">
        <f t="shared" si="12"/>
        <v>9.4201074160549222E-2</v>
      </c>
      <c r="Q80" s="3">
        <f t="shared" si="13"/>
        <v>0.26878247420288293</v>
      </c>
      <c r="R80" s="3">
        <f t="shared" si="14"/>
        <v>0.60092932075125916</v>
      </c>
      <c r="S80" s="3">
        <f t="shared" si="15"/>
        <v>-1.0420889338367048</v>
      </c>
      <c r="T80" s="3">
        <f t="shared" si="16"/>
        <v>4.8654554241251935E-6</v>
      </c>
      <c r="U80" s="3">
        <f t="shared" si="17"/>
        <v>3.6891941951103209E-3</v>
      </c>
      <c r="V80" s="3">
        <f t="shared" si="18"/>
        <v>3.9179184230522551E-2</v>
      </c>
      <c r="W80" s="3">
        <f t="shared" si="19"/>
        <v>1.8223058500999981E-2</v>
      </c>
      <c r="X80" s="2">
        <f>O80*SUM(data!$E80:$H80)</f>
        <v>342.77144748625017</v>
      </c>
      <c r="Y80" s="2">
        <f>P80*SUM(data!$E80:$H80)</f>
        <v>894.76325084952703</v>
      </c>
      <c r="Z80" s="2">
        <f>Q80*SUM(data!$E80:$H80)</f>
        <v>2553.0142042676312</v>
      </c>
      <c r="AA80" s="2">
        <f>R80*SUM(data!$E80:$H80)</f>
        <v>5707.8910973965894</v>
      </c>
    </row>
    <row r="81" spans="1:27" x14ac:dyDescent="0.25">
      <c r="A81" s="1">
        <f>data!AL81</f>
        <v>80</v>
      </c>
      <c r="B81" s="1">
        <f>data!Q81</f>
        <v>10</v>
      </c>
      <c r="C81" s="3">
        <f>data!E81/SUM(data!$E81:$H81)</f>
        <v>0</v>
      </c>
      <c r="D81" s="3">
        <f>data!F81/SUM(data!$E81:$H81)</f>
        <v>9.1127228233711763E-2</v>
      </c>
      <c r="E81" s="3">
        <f>data!G81/SUM(data!$E81:$H81)</f>
        <v>0.31410424654527452</v>
      </c>
      <c r="F81" s="3">
        <f>data!H81/SUM(data!$E81:$H81)</f>
        <v>0.59476852522101364</v>
      </c>
      <c r="G81" s="3">
        <f>HLOOKUP($B81,prodTab!$B$19:$L$24,3,FALSE)</f>
        <v>2.5690096786737723E-2</v>
      </c>
      <c r="H81" s="3">
        <f>HLOOKUP($B81,prodTab!$B$19:$L$24,4,FALSE)</f>
        <v>6.7734851894402023E-2</v>
      </c>
      <c r="I81" s="3">
        <f>HLOOKUP($B81,prodTab!$B$19:$L$24,5,FALSE)</f>
        <v>0.19915266041239793</v>
      </c>
      <c r="J81" s="3">
        <f>HLOOKUP($B81,prodTab!$B$19:$L$24,6,FALSE)</f>
        <v>0.70742239090646231</v>
      </c>
      <c r="K81" s="3">
        <f>G81*EXP(A$107+$D$107*IF($A81=67,1,0)+$E$107*data!$AM81+$F$107*data!$AN81+$G$107*data!$AO81+$H$107*data!$AP81+$I$107*data!$AQ81+$J$107*data!$AR81+$K$107*data!$AS81+$L$107*data!$AT81+$M$107*data!$C81+$N$107*data!$D81)</f>
        <v>2.8552327468364468E-2</v>
      </c>
      <c r="L81" s="3">
        <f>H81*EXP(B$107+$D$107*IF($A81=67,1,0)+$E$107*data!$AM81+$F$107*data!$AN81+$G$107*data!$AO81+$H$107*data!$AP81+$I$107*data!$AQ81+$J$107*data!$AR81+$K$107*data!$AS81+$L$107*data!$AT81+$M$107*data!$C81+$N$107*data!$D81)</f>
        <v>7.453238457365631E-2</v>
      </c>
      <c r="M81" s="3">
        <f>I81*EXP(C$107+$D$107*IF($A81=67,1,0)+$E$107*data!$AM81+$F$107*data!$AN81+$G$107*data!$AO81+$H$107*data!$AP81+$I$107*data!$AQ81+$J$107*data!$AR81+$K$107*data!$AS81+$L$107*data!$AT81+$M$107*data!$C81+$N$107*data!$D81)</f>
        <v>0.2126621051030203</v>
      </c>
      <c r="N81" s="3">
        <f t="shared" si="10"/>
        <v>0.70742239090646231</v>
      </c>
      <c r="O81" s="3">
        <f t="shared" si="11"/>
        <v>2.7905772812239701E-2</v>
      </c>
      <c r="P81" s="3">
        <f t="shared" si="12"/>
        <v>7.2844632136256166E-2</v>
      </c>
      <c r="Q81" s="3">
        <f t="shared" si="13"/>
        <v>0.20784646706482543</v>
      </c>
      <c r="R81" s="3">
        <f t="shared" si="14"/>
        <v>0.6914031279866788</v>
      </c>
      <c r="S81" s="3">
        <f t="shared" si="15"/>
        <v>-0.95163365255276244</v>
      </c>
      <c r="T81" s="3">
        <f t="shared" si="16"/>
        <v>7.7873215624833651E-4</v>
      </c>
      <c r="U81" s="3">
        <f t="shared" si="17"/>
        <v>3.3425332006269863E-4</v>
      </c>
      <c r="V81" s="3">
        <f t="shared" si="18"/>
        <v>1.1290715700115748E-2</v>
      </c>
      <c r="W81" s="3">
        <f t="shared" si="19"/>
        <v>9.3382464516778996E-3</v>
      </c>
      <c r="X81" s="2">
        <f>O81*SUM(data!$E81:$H81)</f>
        <v>298.76897074832254</v>
      </c>
      <c r="Y81" s="2">
        <f>P81*SUM(data!$E81:$H81)</f>
        <v>779.90012727200622</v>
      </c>
      <c r="Z81" s="2">
        <f>Q81*SUM(data!$E81:$H81)</f>
        <v>2225.2770226594939</v>
      </c>
      <c r="AA81" s="2">
        <f>R81*SUM(data!$E81:$H81)</f>
        <v>7402.4038793201789</v>
      </c>
    </row>
    <row r="82" spans="1:27" x14ac:dyDescent="0.25">
      <c r="A82" s="1">
        <f>data!AL82</f>
        <v>81</v>
      </c>
      <c r="B82" s="1">
        <f>data!Q82</f>
        <v>10</v>
      </c>
      <c r="C82" s="3">
        <f>data!E82/SUM(data!$E82:$H82)</f>
        <v>0</v>
      </c>
      <c r="D82" s="3">
        <f>data!F82/SUM(data!$E82:$H82)</f>
        <v>4.7269666124015355E-2</v>
      </c>
      <c r="E82" s="3">
        <f>data!G82/SUM(data!$E82:$H82)</f>
        <v>3.2015596446921972E-2</v>
      </c>
      <c r="F82" s="3">
        <f>data!H82/SUM(data!$E82:$H82)</f>
        <v>0.92071473742906274</v>
      </c>
      <c r="G82" s="3">
        <f>HLOOKUP($B82,prodTab!$B$19:$L$24,3,FALSE)</f>
        <v>2.5690096786737723E-2</v>
      </c>
      <c r="H82" s="3">
        <f>HLOOKUP($B82,prodTab!$B$19:$L$24,4,FALSE)</f>
        <v>6.7734851894402023E-2</v>
      </c>
      <c r="I82" s="3">
        <f>HLOOKUP($B82,prodTab!$B$19:$L$24,5,FALSE)</f>
        <v>0.19915266041239793</v>
      </c>
      <c r="J82" s="3">
        <f>HLOOKUP($B82,prodTab!$B$19:$L$24,6,FALSE)</f>
        <v>0.70742239090646231</v>
      </c>
      <c r="K82" s="3">
        <f>G82*EXP(A$107+$D$107*IF($A82=67,1,0)+$E$107*data!$AM82+$F$107*data!$AN82+$G$107*data!$AO82+$H$107*data!$AP82+$I$107*data!$AQ82+$J$107*data!$AR82+$K$107*data!$AS82+$L$107*data!$AT82+$M$107*data!$C82+$N$107*data!$D82)</f>
        <v>3.0586848071232901E-2</v>
      </c>
      <c r="L82" s="3">
        <f>H82*EXP(B$107+$D$107*IF($A82=67,1,0)+$E$107*data!$AM82+$F$107*data!$AN82+$G$107*data!$AO82+$H$107*data!$AP82+$I$107*data!$AQ82+$J$107*data!$AR82+$K$107*data!$AS82+$L$107*data!$AT82+$M$107*data!$C82+$N$107*data!$D82)</f>
        <v>7.9843253614508752E-2</v>
      </c>
      <c r="M82" s="3">
        <f>I82*EXP(C$107+$D$107*IF($A82=67,1,0)+$E$107*data!$AM82+$F$107*data!$AN82+$G$107*data!$AO82+$H$107*data!$AP82+$I$107*data!$AQ82+$J$107*data!$AR82+$K$107*data!$AS82+$L$107*data!$AT82+$M$107*data!$C82+$N$107*data!$D82)</f>
        <v>0.22781552594973953</v>
      </c>
      <c r="N82" s="3">
        <f t="shared" si="10"/>
        <v>0.70742239090646231</v>
      </c>
      <c r="O82" s="3">
        <f t="shared" si="11"/>
        <v>2.9251012299183185E-2</v>
      </c>
      <c r="P82" s="3">
        <f t="shared" si="12"/>
        <v>7.635621650343713E-2</v>
      </c>
      <c r="Q82" s="3">
        <f t="shared" si="13"/>
        <v>0.21786601666119662</v>
      </c>
      <c r="R82" s="3">
        <f t="shared" si="14"/>
        <v>0.67652675453618294</v>
      </c>
      <c r="S82" s="3">
        <f t="shared" si="15"/>
        <v>-0.5301816242284435</v>
      </c>
      <c r="T82" s="3">
        <f t="shared" si="16"/>
        <v>8.5562172052696599E-4</v>
      </c>
      <c r="U82" s="3">
        <f t="shared" si="17"/>
        <v>8.4602741297464098E-4</v>
      </c>
      <c r="V82" s="3">
        <f t="shared" si="18"/>
        <v>3.4540378693822461E-2</v>
      </c>
      <c r="W82" s="3">
        <f t="shared" si="19"/>
        <v>5.9627770989293359E-2</v>
      </c>
      <c r="X82" s="2">
        <f>O82*SUM(data!$E82:$H82)</f>
        <v>351.99234901234388</v>
      </c>
      <c r="Y82" s="2">
        <f>P82*SUM(data!$E82:$H82)</f>
        <v>918.83329485627576</v>
      </c>
      <c r="Z82" s="2">
        <f>Q82*SUM(data!$E82:$H82)</f>
        <v>2621.6928901526762</v>
      </c>
      <c r="AA82" s="2">
        <f>R82*SUM(data!$E82:$H82)</f>
        <v>8140.9914659787028</v>
      </c>
    </row>
    <row r="83" spans="1:27" x14ac:dyDescent="0.25">
      <c r="A83" s="1">
        <f>data!AL83</f>
        <v>82</v>
      </c>
      <c r="B83" s="1">
        <f>data!Q83</f>
        <v>10</v>
      </c>
      <c r="C83" s="3">
        <f>data!E83/SUM(data!$E83:$H83)</f>
        <v>0</v>
      </c>
      <c r="D83" s="3">
        <f>data!F83/SUM(data!$E83:$H83)</f>
        <v>2.2210960133962038E-2</v>
      </c>
      <c r="E83" s="3">
        <f>data!G83/SUM(data!$E83:$H83)</f>
        <v>0.33936473300454384</v>
      </c>
      <c r="F83" s="3">
        <f>data!H83/SUM(data!$E83:$H83)</f>
        <v>0.6384243068614941</v>
      </c>
      <c r="G83" s="3">
        <f>HLOOKUP($B83,prodTab!$B$19:$L$24,3,FALSE)</f>
        <v>2.5690096786737723E-2</v>
      </c>
      <c r="H83" s="3">
        <f>HLOOKUP($B83,prodTab!$B$19:$L$24,4,FALSE)</f>
        <v>6.7734851894402023E-2</v>
      </c>
      <c r="I83" s="3">
        <f>HLOOKUP($B83,prodTab!$B$19:$L$24,5,FALSE)</f>
        <v>0.19915266041239793</v>
      </c>
      <c r="J83" s="3">
        <f>HLOOKUP($B83,prodTab!$B$19:$L$24,6,FALSE)</f>
        <v>0.70742239090646231</v>
      </c>
      <c r="K83" s="3">
        <f>G83*EXP(A$107+$D$107*IF($A83=67,1,0)+$E$107*data!$AM83+$F$107*data!$AN83+$G$107*data!$AO83+$H$107*data!$AP83+$I$107*data!$AQ83+$J$107*data!$AR83+$K$107*data!$AS83+$L$107*data!$AT83+$M$107*data!$C83+$N$107*data!$D83)</f>
        <v>3.1292741500144119E-2</v>
      </c>
      <c r="L83" s="3">
        <f>H83*EXP(B$107+$D$107*IF($A83=67,1,0)+$E$107*data!$AM83+$F$107*data!$AN83+$G$107*data!$AO83+$H$107*data!$AP83+$I$107*data!$AQ83+$J$107*data!$AR83+$K$107*data!$AS83+$L$107*data!$AT83+$M$107*data!$C83+$N$107*data!$D83)</f>
        <v>8.1685902714478661E-2</v>
      </c>
      <c r="M83" s="3">
        <f>I83*EXP(C$107+$D$107*IF($A83=67,1,0)+$E$107*data!$AM83+$F$107*data!$AN83+$G$107*data!$AO83+$H$107*data!$AP83+$I$107*data!$AQ83+$J$107*data!$AR83+$K$107*data!$AS83+$L$107*data!$AT83+$M$107*data!$C83+$N$107*data!$D83)</f>
        <v>0.23307312824983137</v>
      </c>
      <c r="N83" s="3">
        <f t="shared" si="10"/>
        <v>0.70742239090646231</v>
      </c>
      <c r="O83" s="3">
        <f t="shared" si="11"/>
        <v>2.9704327441703284E-2</v>
      </c>
      <c r="P83" s="3">
        <f t="shared" si="12"/>
        <v>7.7539540650051975E-2</v>
      </c>
      <c r="Q83" s="3">
        <f t="shared" si="13"/>
        <v>0.22124237722550483</v>
      </c>
      <c r="R83" s="3">
        <f t="shared" si="14"/>
        <v>0.67151375468273999</v>
      </c>
      <c r="S83" s="3">
        <f t="shared" si="15"/>
        <v>-0.82295701800088117</v>
      </c>
      <c r="T83" s="3">
        <f t="shared" si="16"/>
        <v>8.8234706876392675E-4</v>
      </c>
      <c r="U83" s="3">
        <f t="shared" si="17"/>
        <v>3.0612518219254471E-3</v>
      </c>
      <c r="V83" s="3">
        <f t="shared" si="18"/>
        <v>1.3952890934789871E-2</v>
      </c>
      <c r="W83" s="3">
        <f t="shared" si="19"/>
        <v>1.0949115571149549E-3</v>
      </c>
      <c r="X83" s="2">
        <f>O83*SUM(data!$E83:$H83)</f>
        <v>395.0464649021701</v>
      </c>
      <c r="Y83" s="2">
        <f>P83*SUM(data!$E83:$H83)</f>
        <v>1031.2208375718299</v>
      </c>
      <c r="Z83" s="2">
        <f>Q83*SUM(data!$E83:$H83)</f>
        <v>2942.3665350113843</v>
      </c>
      <c r="AA83" s="2">
        <f>R83*SUM(data!$E83:$H83)</f>
        <v>8930.6561625146169</v>
      </c>
    </row>
    <row r="84" spans="1:27" x14ac:dyDescent="0.25">
      <c r="A84" s="1">
        <f>data!AL84</f>
        <v>83</v>
      </c>
      <c r="B84" s="1">
        <f>data!Q84</f>
        <v>10</v>
      </c>
      <c r="C84" s="3">
        <f>data!E84/SUM(data!$E84:$H84)</f>
        <v>4.1111081218635166E-2</v>
      </c>
      <c r="D84" s="3">
        <f>data!F84/SUM(data!$E84:$H84)</f>
        <v>7.1281393395589129E-2</v>
      </c>
      <c r="E84" s="3">
        <f>data!G84/SUM(data!$E84:$H84)</f>
        <v>9.2046631771091111E-2</v>
      </c>
      <c r="F84" s="3">
        <f>data!H84/SUM(data!$E84:$H84)</f>
        <v>0.79556089361468452</v>
      </c>
      <c r="G84" s="3">
        <f>HLOOKUP($B84,prodTab!$B$19:$L$24,3,FALSE)</f>
        <v>2.5690096786737723E-2</v>
      </c>
      <c r="H84" s="3">
        <f>HLOOKUP($B84,prodTab!$B$19:$L$24,4,FALSE)</f>
        <v>6.7734851894402023E-2</v>
      </c>
      <c r="I84" s="3">
        <f>HLOOKUP($B84,prodTab!$B$19:$L$24,5,FALSE)</f>
        <v>0.19915266041239793</v>
      </c>
      <c r="J84" s="3">
        <f>HLOOKUP($B84,prodTab!$B$19:$L$24,6,FALSE)</f>
        <v>0.70742239090646231</v>
      </c>
      <c r="K84" s="3">
        <f>G84*EXP(A$107+$D$107*IF($A84=67,1,0)+$E$107*data!$AM84+$F$107*data!$AN84+$G$107*data!$AO84+$H$107*data!$AP84+$I$107*data!$AQ84+$J$107*data!$AR84+$K$107*data!$AS84+$L$107*data!$AT84+$M$107*data!$C84+$N$107*data!$D84)</f>
        <v>2.0832472629246812E-2</v>
      </c>
      <c r="L84" s="3">
        <f>H84*EXP(B$107+$D$107*IF($A84=67,1,0)+$E$107*data!$AM84+$F$107*data!$AN84+$G$107*data!$AO84+$H$107*data!$AP84+$I$107*data!$AQ84+$J$107*data!$AR84+$K$107*data!$AS84+$L$107*data!$AT84+$M$107*data!$C84+$N$107*data!$D84)</f>
        <v>5.438064071461611E-2</v>
      </c>
      <c r="M84" s="3">
        <f>I84*EXP(C$107+$D$107*IF($A84=67,1,0)+$E$107*data!$AM84+$F$107*data!$AN84+$G$107*data!$AO84+$H$107*data!$AP84+$I$107*data!$AQ84+$J$107*data!$AR84+$K$107*data!$AS84+$L$107*data!$AT84+$M$107*data!$C84+$N$107*data!$D84)</f>
        <v>0.1551634446874903</v>
      </c>
      <c r="N84" s="3">
        <f t="shared" si="10"/>
        <v>0.70742239090646231</v>
      </c>
      <c r="O84" s="3">
        <f t="shared" si="11"/>
        <v>2.221422049240129E-2</v>
      </c>
      <c r="P84" s="3">
        <f t="shared" si="12"/>
        <v>5.7987525765740684E-2</v>
      </c>
      <c r="Q84" s="3">
        <f t="shared" si="13"/>
        <v>0.16545491425772435</v>
      </c>
      <c r="R84" s="3">
        <f t="shared" si="14"/>
        <v>0.75434333948413368</v>
      </c>
      <c r="S84" s="3">
        <f t="shared" si="15"/>
        <v>-0.74935833773074645</v>
      </c>
      <c r="T84" s="3">
        <f t="shared" si="16"/>
        <v>3.570913453066803E-4</v>
      </c>
      <c r="U84" s="3">
        <f t="shared" si="17"/>
        <v>1.7672691655993232E-4</v>
      </c>
      <c r="V84" s="3">
        <f t="shared" si="18"/>
        <v>5.3887759376373447E-3</v>
      </c>
      <c r="W84" s="3">
        <f t="shared" si="19"/>
        <v>1.6988867685048883E-3</v>
      </c>
      <c r="X84" s="2">
        <f>O84*SUM(data!$E84:$H84)</f>
        <v>602.76710096475938</v>
      </c>
      <c r="Y84" s="2">
        <f>P84*SUM(data!$E84:$H84)</f>
        <v>1573.4503405100797</v>
      </c>
      <c r="Z84" s="2">
        <f>Q84*SUM(data!$E84:$H84)</f>
        <v>4489.5016253942276</v>
      </c>
      <c r="AA84" s="2">
        <f>R84*SUM(data!$E84:$H84)</f>
        <v>20468.570933130934</v>
      </c>
    </row>
    <row r="85" spans="1:27" x14ac:dyDescent="0.25">
      <c r="A85" s="1">
        <f>data!AL85</f>
        <v>84</v>
      </c>
      <c r="B85" s="1">
        <f>data!Q85</f>
        <v>10</v>
      </c>
      <c r="C85" s="3">
        <f>data!E85/SUM(data!$E85:$H85)</f>
        <v>6.7454804918508707E-2</v>
      </c>
      <c r="D85" s="3">
        <f>data!F85/SUM(data!$E85:$H85)</f>
        <v>7.4812953685175987E-2</v>
      </c>
      <c r="E85" s="3">
        <f>data!G85/SUM(data!$E85:$H85)</f>
        <v>0.11020729306495175</v>
      </c>
      <c r="F85" s="3">
        <f>data!H85/SUM(data!$E85:$H85)</f>
        <v>0.74752494833136351</v>
      </c>
      <c r="G85" s="3">
        <f>HLOOKUP($B85,prodTab!$B$19:$L$24,3,FALSE)</f>
        <v>2.5690096786737723E-2</v>
      </c>
      <c r="H85" s="3">
        <f>HLOOKUP($B85,prodTab!$B$19:$L$24,4,FALSE)</f>
        <v>6.7734851894402023E-2</v>
      </c>
      <c r="I85" s="3">
        <f>HLOOKUP($B85,prodTab!$B$19:$L$24,5,FALSE)</f>
        <v>0.19915266041239793</v>
      </c>
      <c r="J85" s="3">
        <f>HLOOKUP($B85,prodTab!$B$19:$L$24,6,FALSE)</f>
        <v>0.70742239090646231</v>
      </c>
      <c r="K85" s="3">
        <f>G85*EXP(A$107+$D$107*IF($A85=67,1,0)+$E$107*data!$AM85+$F$107*data!$AN85+$G$107*data!$AO85+$H$107*data!$AP85+$I$107*data!$AQ85+$J$107*data!$AR85+$K$107*data!$AS85+$L$107*data!$AT85+$M$107*data!$C85+$N$107*data!$D85)</f>
        <v>2.8723811061689752E-2</v>
      </c>
      <c r="L85" s="3">
        <f>H85*EXP(B$107+$D$107*IF($A85=67,1,0)+$E$107*data!$AM85+$F$107*data!$AN85+$G$107*data!$AO85+$H$107*data!$AP85+$I$107*data!$AQ85+$J$107*data!$AR85+$K$107*data!$AS85+$L$107*data!$AT85+$M$107*data!$C85+$N$107*data!$D85)</f>
        <v>7.4980021675743844E-2</v>
      </c>
      <c r="M85" s="3">
        <f>I85*EXP(C$107+$D$107*IF($A85=67,1,0)+$E$107*data!$AM85+$F$107*data!$AN85+$G$107*data!$AO85+$H$107*data!$AP85+$I$107*data!$AQ85+$J$107*data!$AR85+$K$107*data!$AS85+$L$107*data!$AT85+$M$107*data!$C85+$N$107*data!$D85)</f>
        <v>0.21393934115278165</v>
      </c>
      <c r="N85" s="3">
        <f t="shared" si="10"/>
        <v>0.70742239090646231</v>
      </c>
      <c r="O85" s="3">
        <f t="shared" si="11"/>
        <v>2.8021437894450333E-2</v>
      </c>
      <c r="P85" s="3">
        <f t="shared" si="12"/>
        <v>7.3146561791504708E-2</v>
      </c>
      <c r="Q85" s="3">
        <f t="shared" si="13"/>
        <v>0.20870795830042019</v>
      </c>
      <c r="R85" s="3">
        <f t="shared" si="14"/>
        <v>0.69012404201362476</v>
      </c>
      <c r="S85" s="3">
        <f t="shared" si="15"/>
        <v>-0.88671393993963088</v>
      </c>
      <c r="T85" s="3">
        <f t="shared" si="16"/>
        <v>1.5549904348540946E-3</v>
      </c>
      <c r="U85" s="3">
        <f t="shared" si="17"/>
        <v>2.7768619432933514E-6</v>
      </c>
      <c r="V85" s="3">
        <f t="shared" si="18"/>
        <v>9.7023810518298212E-3</v>
      </c>
      <c r="W85" s="3">
        <f t="shared" si="19"/>
        <v>3.2948640460978207E-3</v>
      </c>
      <c r="X85" s="2">
        <f>O85*SUM(data!$E85:$H85)</f>
        <v>502.87524638321617</v>
      </c>
      <c r="Y85" s="2">
        <f>P85*SUM(data!$E85:$H85)</f>
        <v>1312.6947811009047</v>
      </c>
      <c r="Z85" s="2">
        <f>Q85*SUM(data!$E85:$H85)</f>
        <v>3745.4918033755876</v>
      </c>
      <c r="AA85" s="2">
        <f>R85*SUM(data!$E85:$H85)</f>
        <v>12385.028169140291</v>
      </c>
    </row>
    <row r="86" spans="1:27" x14ac:dyDescent="0.25">
      <c r="A86" s="1">
        <f>data!AL86</f>
        <v>85</v>
      </c>
      <c r="B86" s="1">
        <f>data!Q86</f>
        <v>10</v>
      </c>
      <c r="C86" s="3">
        <f>data!E86/SUM(data!$E86:$H86)</f>
        <v>0</v>
      </c>
      <c r="D86" s="3">
        <f>data!F86/SUM(data!$E86:$H86)</f>
        <v>0.12692243779836196</v>
      </c>
      <c r="E86" s="3">
        <f>data!G86/SUM(data!$E86:$H86)</f>
        <v>0.35569940874384637</v>
      </c>
      <c r="F86" s="3">
        <f>data!H86/SUM(data!$E86:$H86)</f>
        <v>0.51737815345779159</v>
      </c>
      <c r="G86" s="3">
        <f>HLOOKUP($B86,prodTab!$B$19:$L$24,3,FALSE)</f>
        <v>2.5690096786737723E-2</v>
      </c>
      <c r="H86" s="3">
        <f>HLOOKUP($B86,prodTab!$B$19:$L$24,4,FALSE)</f>
        <v>6.7734851894402023E-2</v>
      </c>
      <c r="I86" s="3">
        <f>HLOOKUP($B86,prodTab!$B$19:$L$24,5,FALSE)</f>
        <v>0.19915266041239793</v>
      </c>
      <c r="J86" s="3">
        <f>HLOOKUP($B86,prodTab!$B$19:$L$24,6,FALSE)</f>
        <v>0.70742239090646231</v>
      </c>
      <c r="K86" s="3">
        <f>G86*EXP(A$107+$D$107*IF($A86=67,1,0)+$E$107*data!$AM86+$F$107*data!$AN86+$G$107*data!$AO86+$H$107*data!$AP86+$I$107*data!$AQ86+$J$107*data!$AR86+$K$107*data!$AS86+$L$107*data!$AT86+$M$107*data!$C86+$N$107*data!$D86)</f>
        <v>2.8393962262443635E-2</v>
      </c>
      <c r="L86" s="3">
        <f>H86*EXP(B$107+$D$107*IF($A86=67,1,0)+$E$107*data!$AM86+$F$107*data!$AN86+$G$107*data!$AO86+$H$107*data!$AP86+$I$107*data!$AQ86+$J$107*data!$AR86+$K$107*data!$AS86+$L$107*data!$AT86+$M$107*data!$C86+$N$107*data!$D86)</f>
        <v>7.4118991429302131E-2</v>
      </c>
      <c r="M86" s="3">
        <f>I86*EXP(C$107+$D$107*IF($A86=67,1,0)+$E$107*data!$AM86+$F$107*data!$AN86+$G$107*data!$AO86+$H$107*data!$AP86+$I$107*data!$AQ86+$J$107*data!$AR86+$K$107*data!$AS86+$L$107*data!$AT86+$M$107*data!$C86+$N$107*data!$D86)</f>
        <v>0.2114825768105015</v>
      </c>
      <c r="N86" s="3">
        <f t="shared" si="10"/>
        <v>0.70742239090646231</v>
      </c>
      <c r="O86" s="3">
        <f t="shared" si="11"/>
        <v>2.7798574576881827E-2</v>
      </c>
      <c r="P86" s="3">
        <f t="shared" si="12"/>
        <v>7.2564804156832682E-2</v>
      </c>
      <c r="Q86" s="3">
        <f t="shared" si="13"/>
        <v>0.20704803820049578</v>
      </c>
      <c r="R86" s="3">
        <f t="shared" si="14"/>
        <v>0.69258858306578974</v>
      </c>
      <c r="S86" s="3">
        <f t="shared" si="15"/>
        <v>-1.0831523952901756</v>
      </c>
      <c r="T86" s="3">
        <f t="shared" si="16"/>
        <v>7.7276074850646064E-4</v>
      </c>
      <c r="U86" s="3">
        <f t="shared" si="17"/>
        <v>2.9547523351067155E-3</v>
      </c>
      <c r="V86" s="3">
        <f t="shared" si="18"/>
        <v>2.2097229964416518E-2</v>
      </c>
      <c r="W86" s="3">
        <f t="shared" si="19"/>
        <v>3.0698694643419275E-2</v>
      </c>
      <c r="X86" s="2">
        <f>O86*SUM(data!$E86:$H86)</f>
        <v>910.04415980934652</v>
      </c>
      <c r="Y86" s="2">
        <f>P86*SUM(data!$E86:$H86)</f>
        <v>2375.5597988665641</v>
      </c>
      <c r="Z86" s="2">
        <f>Q86*SUM(data!$E86:$H86)</f>
        <v>6778.1481904126867</v>
      </c>
      <c r="AA86" s="2">
        <f>R86*SUM(data!$E86:$H86)</f>
        <v>22673.327850911406</v>
      </c>
    </row>
    <row r="87" spans="1:27" x14ac:dyDescent="0.25">
      <c r="A87" s="1">
        <f>data!AL87</f>
        <v>86</v>
      </c>
      <c r="B87" s="1">
        <f>data!Q87</f>
        <v>10</v>
      </c>
      <c r="C87" s="3">
        <f>data!E87/SUM(data!$E87:$H87)</f>
        <v>4.8019253898596865E-3</v>
      </c>
      <c r="D87" s="3">
        <f>data!F87/SUM(data!$E87:$H87)</f>
        <v>3.8174793548968702E-2</v>
      </c>
      <c r="E87" s="3">
        <f>data!G87/SUM(data!$E87:$H87)</f>
        <v>0.1329476950084422</v>
      </c>
      <c r="F87" s="3">
        <f>data!H87/SUM(data!$E87:$H87)</f>
        <v>0.82407558605272946</v>
      </c>
      <c r="G87" s="3">
        <f>HLOOKUP($B87,prodTab!$B$19:$L$24,3,FALSE)</f>
        <v>2.5690096786737723E-2</v>
      </c>
      <c r="H87" s="3">
        <f>HLOOKUP($B87,prodTab!$B$19:$L$24,4,FALSE)</f>
        <v>6.7734851894402023E-2</v>
      </c>
      <c r="I87" s="3">
        <f>HLOOKUP($B87,prodTab!$B$19:$L$24,5,FALSE)</f>
        <v>0.19915266041239793</v>
      </c>
      <c r="J87" s="3">
        <f>HLOOKUP($B87,prodTab!$B$19:$L$24,6,FALSE)</f>
        <v>0.70742239090646231</v>
      </c>
      <c r="K87" s="3">
        <f>G87*EXP(A$107+$D$107*IF($A87=67,1,0)+$E$107*data!$AM87+$F$107*data!$AN87+$G$107*data!$AO87+$H$107*data!$AP87+$I$107*data!$AQ87+$J$107*data!$AR87+$K$107*data!$AS87+$L$107*data!$AT87+$M$107*data!$C87+$N$107*data!$D87)</f>
        <v>2.7101965778866612E-2</v>
      </c>
      <c r="L87" s="3">
        <f>H87*EXP(B$107+$D$107*IF($A87=67,1,0)+$E$107*data!$AM87+$F$107*data!$AN87+$G$107*data!$AO87+$H$107*data!$AP87+$I$107*data!$AQ87+$J$107*data!$AR87+$K$107*data!$AS87+$L$107*data!$AT87+$M$107*data!$C87+$N$107*data!$D87)</f>
        <v>7.0746391458652871E-2</v>
      </c>
      <c r="M87" s="3">
        <f>I87*EXP(C$107+$D$107*IF($A87=67,1,0)+$E$107*data!$AM87+$F$107*data!$AN87+$G$107*data!$AO87+$H$107*data!$AP87+$I$107*data!$AQ87+$J$107*data!$AR87+$K$107*data!$AS87+$L$107*data!$AT87+$M$107*data!$C87+$N$107*data!$D87)</f>
        <v>0.20185958925239025</v>
      </c>
      <c r="N87" s="3">
        <f t="shared" si="10"/>
        <v>0.70742239090646231</v>
      </c>
      <c r="O87" s="3">
        <f t="shared" si="11"/>
        <v>2.6910087773674329E-2</v>
      </c>
      <c r="P87" s="3">
        <f t="shared" si="12"/>
        <v>7.0245517220289544E-2</v>
      </c>
      <c r="Q87" s="3">
        <f t="shared" si="13"/>
        <v>0.2004304525015467</v>
      </c>
      <c r="R87" s="3">
        <f t="shared" si="14"/>
        <v>0.70241394250448941</v>
      </c>
      <c r="S87" s="3">
        <f t="shared" si="15"/>
        <v>-0.6235186397751814</v>
      </c>
      <c r="T87" s="3">
        <f t="shared" si="16"/>
        <v>4.8877084398911668E-4</v>
      </c>
      <c r="U87" s="3">
        <f t="shared" si="17"/>
        <v>1.0285313168022189E-3</v>
      </c>
      <c r="V87" s="3">
        <f t="shared" si="18"/>
        <v>4.5539225588731519E-3</v>
      </c>
      <c r="W87" s="3">
        <f t="shared" si="19"/>
        <v>1.4801555510859019E-2</v>
      </c>
      <c r="X87" s="2">
        <f>O87*SUM(data!$E87:$H87)</f>
        <v>838.80977127828089</v>
      </c>
      <c r="Y87" s="2">
        <f>P87*SUM(data!$E87:$H87)</f>
        <v>2189.6110755357176</v>
      </c>
      <c r="Z87" s="2">
        <f>Q87*SUM(data!$E87:$H87)</f>
        <v>6247.5835617487865</v>
      </c>
      <c r="AA87" s="2">
        <f>R87*SUM(data!$E87:$H87)</f>
        <v>21894.825591437213</v>
      </c>
    </row>
    <row r="88" spans="1:27" x14ac:dyDescent="0.25">
      <c r="A88" s="1">
        <f>data!AL88</f>
        <v>87</v>
      </c>
      <c r="B88" s="1">
        <f>data!Q88</f>
        <v>10</v>
      </c>
      <c r="C88" s="3">
        <f>data!E88/SUM(data!$E88:$H88)</f>
        <v>0</v>
      </c>
      <c r="D88" s="3">
        <f>data!F88/SUM(data!$E88:$H88)</f>
        <v>0.16567980838794422</v>
      </c>
      <c r="E88" s="3">
        <f>data!G88/SUM(data!$E88:$H88)</f>
        <v>0.13368171888938057</v>
      </c>
      <c r="F88" s="3">
        <f>data!H88/SUM(data!$E88:$H88)</f>
        <v>0.70063847272267532</v>
      </c>
      <c r="G88" s="3">
        <f>HLOOKUP($B88,prodTab!$B$19:$L$24,3,FALSE)</f>
        <v>2.5690096786737723E-2</v>
      </c>
      <c r="H88" s="3">
        <f>HLOOKUP($B88,prodTab!$B$19:$L$24,4,FALSE)</f>
        <v>6.7734851894402023E-2</v>
      </c>
      <c r="I88" s="3">
        <f>HLOOKUP($B88,prodTab!$B$19:$L$24,5,FALSE)</f>
        <v>0.19915266041239793</v>
      </c>
      <c r="J88" s="3">
        <f>HLOOKUP($B88,prodTab!$B$19:$L$24,6,FALSE)</f>
        <v>0.70742239090646231</v>
      </c>
      <c r="K88" s="3">
        <f>G88*EXP(A$107+$D$107*IF($A88=67,1,0)+$E$107*data!$AM88+$F$107*data!$AN88+$G$107*data!$AO88+$H$107*data!$AP88+$I$107*data!$AQ88+$J$107*data!$AR88+$K$107*data!$AS88+$L$107*data!$AT88+$M$107*data!$C88+$N$107*data!$D88)</f>
        <v>6.2578782085554618E-2</v>
      </c>
      <c r="L88" s="3">
        <f>H88*EXP(B$107+$D$107*IF($A88=67,1,0)+$E$107*data!$AM88+$F$107*data!$AN88+$G$107*data!$AO88+$H$107*data!$AP88+$I$107*data!$AQ88+$J$107*data!$AR88+$K$107*data!$AS88+$L$107*data!$AT88+$M$107*data!$C88+$N$107*data!$D88)</f>
        <v>0.1633543135045433</v>
      </c>
      <c r="M88" s="3">
        <f>I88*EXP(C$107+$D$107*IF($A88=67,1,0)+$E$107*data!$AM88+$F$107*data!$AN88+$G$107*data!$AO88+$H$107*data!$AP88+$I$107*data!$AQ88+$J$107*data!$AR88+$K$107*data!$AS88+$L$107*data!$AT88+$M$107*data!$C88+$N$107*data!$D88)</f>
        <v>0.46609634706110842</v>
      </c>
      <c r="N88" s="3">
        <f t="shared" si="10"/>
        <v>0.70742239090646231</v>
      </c>
      <c r="O88" s="3">
        <f t="shared" si="11"/>
        <v>4.4716638747378419E-2</v>
      </c>
      <c r="P88" s="3">
        <f t="shared" si="12"/>
        <v>0.11672735680317488</v>
      </c>
      <c r="Q88" s="3">
        <f t="shared" si="13"/>
        <v>0.33305636956164775</v>
      </c>
      <c r="R88" s="3">
        <f t="shared" si="14"/>
        <v>0.50549963488779892</v>
      </c>
      <c r="S88" s="3">
        <f t="shared" si="15"/>
        <v>-0.98082268291566477</v>
      </c>
      <c r="T88" s="3">
        <f t="shared" si="16"/>
        <v>1.999577780863545E-3</v>
      </c>
      <c r="U88" s="3">
        <f t="shared" si="17"/>
        <v>2.3963425161591862E-3</v>
      </c>
      <c r="V88" s="3">
        <f t="shared" si="18"/>
        <v>3.9750251330688567E-2</v>
      </c>
      <c r="W88" s="3">
        <f t="shared" si="19"/>
        <v>3.8079166031546187E-2</v>
      </c>
      <c r="X88" s="2">
        <f>O88*SUM(data!$E88:$H88)</f>
        <v>636.63525751030124</v>
      </c>
      <c r="Y88" s="2">
        <f>P88*SUM(data!$E88:$H88)</f>
        <v>1661.859051542481</v>
      </c>
      <c r="Z88" s="2">
        <f>Q88*SUM(data!$E88:$H88)</f>
        <v>4741.7568390861343</v>
      </c>
      <c r="AA88" s="2">
        <f>R88*SUM(data!$E88:$H88)</f>
        <v>7196.8488518610811</v>
      </c>
    </row>
    <row r="89" spans="1:27" x14ac:dyDescent="0.25">
      <c r="A89" s="1">
        <f>data!AL89</f>
        <v>88</v>
      </c>
      <c r="B89" s="1">
        <f>data!Q89</f>
        <v>10</v>
      </c>
      <c r="C89" s="3">
        <f>data!E89/SUM(data!$E89:$H89)</f>
        <v>4.4797900349849214E-2</v>
      </c>
      <c r="D89" s="3">
        <f>data!F89/SUM(data!$E89:$H89)</f>
        <v>6.0708964851390379E-2</v>
      </c>
      <c r="E89" s="3">
        <f>data!G89/SUM(data!$E89:$H89)</f>
        <v>0.2037087900655031</v>
      </c>
      <c r="F89" s="3">
        <f>data!H89/SUM(data!$E89:$H89)</f>
        <v>0.69078434473325734</v>
      </c>
      <c r="G89" s="3">
        <f>HLOOKUP($B89,prodTab!$B$19:$L$24,3,FALSE)</f>
        <v>2.5690096786737723E-2</v>
      </c>
      <c r="H89" s="3">
        <f>HLOOKUP($B89,prodTab!$B$19:$L$24,4,FALSE)</f>
        <v>6.7734851894402023E-2</v>
      </c>
      <c r="I89" s="3">
        <f>HLOOKUP($B89,prodTab!$B$19:$L$24,5,FALSE)</f>
        <v>0.19915266041239793</v>
      </c>
      <c r="J89" s="3">
        <f>HLOOKUP($B89,prodTab!$B$19:$L$24,6,FALSE)</f>
        <v>0.70742239090646231</v>
      </c>
      <c r="K89" s="3">
        <f>G89*EXP(A$107+$D$107*IF($A89=67,1,0)+$E$107*data!$AM89+$F$107*data!$AN89+$G$107*data!$AO89+$H$107*data!$AP89+$I$107*data!$AQ89+$J$107*data!$AR89+$K$107*data!$AS89+$L$107*data!$AT89+$M$107*data!$C89+$N$107*data!$D89)</f>
        <v>3.0906358577653031E-2</v>
      </c>
      <c r="L89" s="3">
        <f>H89*EXP(B$107+$D$107*IF($A89=67,1,0)+$E$107*data!$AM89+$F$107*data!$AN89+$G$107*data!$AO89+$H$107*data!$AP89+$I$107*data!$AQ89+$J$107*data!$AR89+$K$107*data!$AS89+$L$107*data!$AT89+$M$107*data!$C89+$N$107*data!$D89)</f>
        <v>8.0677297002607826E-2</v>
      </c>
      <c r="M89" s="3">
        <f>I89*EXP(C$107+$D$107*IF($A89=67,1,0)+$E$107*data!$AM89+$F$107*data!$AN89+$G$107*data!$AO89+$H$107*data!$AP89+$I$107*data!$AQ89+$J$107*data!$AR89+$K$107*data!$AS89+$L$107*data!$AT89+$M$107*data!$C89+$N$107*data!$D89)</f>
        <v>0.23019528910470899</v>
      </c>
      <c r="N89" s="3">
        <f t="shared" si="10"/>
        <v>0.70742239090646231</v>
      </c>
      <c r="O89" s="3">
        <f t="shared" si="11"/>
        <v>2.9457033201574414E-2</v>
      </c>
      <c r="P89" s="3">
        <f t="shared" si="12"/>
        <v>7.6894009057975748E-2</v>
      </c>
      <c r="Q89" s="3">
        <f t="shared" si="13"/>
        <v>0.2194004918750399</v>
      </c>
      <c r="R89" s="3">
        <f t="shared" si="14"/>
        <v>0.6742484658654101</v>
      </c>
      <c r="S89" s="3">
        <f t="shared" si="15"/>
        <v>-0.89491721965724569</v>
      </c>
      <c r="T89" s="3">
        <f t="shared" si="16"/>
        <v>2.35342204861017E-4</v>
      </c>
      <c r="U89" s="3">
        <f t="shared" si="17"/>
        <v>2.6195565596912263E-4</v>
      </c>
      <c r="V89" s="3">
        <f t="shared" si="18"/>
        <v>2.4622950567942053E-4</v>
      </c>
      <c r="W89" s="3">
        <f t="shared" si="19"/>
        <v>2.7343528993211698E-4</v>
      </c>
      <c r="X89" s="2">
        <f>O89*SUM(data!$E89:$H89)</f>
        <v>212.35045008417364</v>
      </c>
      <c r="Y89" s="2">
        <f>P89*SUM(data!$E89:$H89)</f>
        <v>554.31507037731672</v>
      </c>
      <c r="Z89" s="2">
        <f>Q89*SUM(data!$E89:$H89)</f>
        <v>1581.6186538386251</v>
      </c>
      <c r="AA89" s="2">
        <f>R89*SUM(data!$E89:$H89)</f>
        <v>4860.5358256998852</v>
      </c>
    </row>
    <row r="90" spans="1:27" x14ac:dyDescent="0.25">
      <c r="A90" s="1">
        <f>data!AL90</f>
        <v>89</v>
      </c>
      <c r="B90" s="1">
        <f>data!Q90</f>
        <v>10</v>
      </c>
      <c r="C90" s="3">
        <f>data!E90/SUM(data!$E90:$H90)</f>
        <v>0</v>
      </c>
      <c r="D90" s="3">
        <f>data!F90/SUM(data!$E90:$H90)</f>
        <v>0.11532628055840448</v>
      </c>
      <c r="E90" s="3">
        <f>data!G90/SUM(data!$E90:$H90)</f>
        <v>6.0942095093467201E-2</v>
      </c>
      <c r="F90" s="3">
        <f>data!H90/SUM(data!$E90:$H90)</f>
        <v>0.82373162434812819</v>
      </c>
      <c r="G90" s="3">
        <f>HLOOKUP($B90,prodTab!$B$19:$L$24,3,FALSE)</f>
        <v>2.5690096786737723E-2</v>
      </c>
      <c r="H90" s="3">
        <f>HLOOKUP($B90,prodTab!$B$19:$L$24,4,FALSE)</f>
        <v>6.7734851894402023E-2</v>
      </c>
      <c r="I90" s="3">
        <f>HLOOKUP($B90,prodTab!$B$19:$L$24,5,FALSE)</f>
        <v>0.19915266041239793</v>
      </c>
      <c r="J90" s="3">
        <f>HLOOKUP($B90,prodTab!$B$19:$L$24,6,FALSE)</f>
        <v>0.70742239090646231</v>
      </c>
      <c r="K90" s="3">
        <f>G90*EXP(A$107+$D$107*IF($A90=67,1,0)+$E$107*data!$AM90+$F$107*data!$AN90+$G$107*data!$AO90+$H$107*data!$AP90+$I$107*data!$AQ90+$J$107*data!$AR90+$K$107*data!$AS90+$L$107*data!$AT90+$M$107*data!$C90+$N$107*data!$D90)</f>
        <v>3.8620016318640066E-2</v>
      </c>
      <c r="L90" s="3">
        <f>H90*EXP(B$107+$D$107*IF($A90=67,1,0)+$E$107*data!$AM90+$F$107*data!$AN90+$G$107*data!$AO90+$H$107*data!$AP90+$I$107*data!$AQ90+$J$107*data!$AR90+$K$107*data!$AS90+$L$107*data!$AT90+$M$107*data!$C90+$N$107*data!$D90)</f>
        <v>0.10081286408931225</v>
      </c>
      <c r="M90" s="3">
        <f>I90*EXP(C$107+$D$107*IF($A90=67,1,0)+$E$107*data!$AM90+$F$107*data!$AN90+$G$107*data!$AO90+$H$107*data!$AP90+$I$107*data!$AQ90+$J$107*data!$AR90+$K$107*data!$AS90+$L$107*data!$AT90+$M$107*data!$C90+$N$107*data!$D90)</f>
        <v>0.28764779258485612</v>
      </c>
      <c r="N90" s="3">
        <f t="shared" si="10"/>
        <v>0.70742239090646231</v>
      </c>
      <c r="O90" s="3">
        <f t="shared" si="11"/>
        <v>3.4041350391689221E-2</v>
      </c>
      <c r="P90" s="3">
        <f t="shared" si="12"/>
        <v>8.8860812541854128E-2</v>
      </c>
      <c r="Q90" s="3">
        <f t="shared" si="13"/>
        <v>0.25354518796645181</v>
      </c>
      <c r="R90" s="3">
        <f t="shared" si="14"/>
        <v>0.62355264910000474</v>
      </c>
      <c r="S90" s="3">
        <f t="shared" si="15"/>
        <v>-0.751860665767486</v>
      </c>
      <c r="T90" s="3">
        <f t="shared" si="16"/>
        <v>1.1588135364897598E-3</v>
      </c>
      <c r="U90" s="3">
        <f t="shared" si="17"/>
        <v>7.004209973350495E-4</v>
      </c>
      <c r="V90" s="3">
        <f t="shared" si="18"/>
        <v>3.7095951384239531E-2</v>
      </c>
      <c r="W90" s="3">
        <f t="shared" si="19"/>
        <v>4.0071622131388818E-2</v>
      </c>
      <c r="X90" s="2">
        <f>O90*SUM(data!$E90:$H90)</f>
        <v>180.22750427324769</v>
      </c>
      <c r="Y90" s="2">
        <f>P90*SUM(data!$E90:$H90)</f>
        <v>470.46202009721634</v>
      </c>
      <c r="Z90" s="2">
        <f>Q90*SUM(data!$E90:$H90)</f>
        <v>1342.3620368139436</v>
      </c>
      <c r="AA90" s="2">
        <f>R90*SUM(data!$E90:$H90)</f>
        <v>3301.3184388155928</v>
      </c>
    </row>
    <row r="91" spans="1:27" x14ac:dyDescent="0.25">
      <c r="A91" s="1">
        <f>data!AL91</f>
        <v>90</v>
      </c>
      <c r="B91" s="1">
        <f>data!Q91</f>
        <v>10</v>
      </c>
      <c r="C91" s="3">
        <f>data!E91/SUM(data!$E91:$H91)</f>
        <v>0</v>
      </c>
      <c r="D91" s="3">
        <f>data!F91/SUM(data!$E91:$H91)</f>
        <v>5.9414973485640427E-2</v>
      </c>
      <c r="E91" s="3">
        <f>data!G91/SUM(data!$E91:$H91)</f>
        <v>0.50628035982416075</v>
      </c>
      <c r="F91" s="3">
        <f>data!H91/SUM(data!$E91:$H91)</f>
        <v>0.43430466669019879</v>
      </c>
      <c r="G91" s="3">
        <f>HLOOKUP($B91,prodTab!$B$19:$L$24,3,FALSE)</f>
        <v>2.5690096786737723E-2</v>
      </c>
      <c r="H91" s="3">
        <f>HLOOKUP($B91,prodTab!$B$19:$L$24,4,FALSE)</f>
        <v>6.7734851894402023E-2</v>
      </c>
      <c r="I91" s="3">
        <f>HLOOKUP($B91,prodTab!$B$19:$L$24,5,FALSE)</f>
        <v>0.19915266041239793</v>
      </c>
      <c r="J91" s="3">
        <f>HLOOKUP($B91,prodTab!$B$19:$L$24,6,FALSE)</f>
        <v>0.70742239090646231</v>
      </c>
      <c r="K91" s="3">
        <f>G91*EXP(A$107+$D$107*IF($A91=67,1,0)+$E$107*data!$AM91+$F$107*data!$AN91+$G$107*data!$AO91+$H$107*data!$AP91+$I$107*data!$AQ91+$J$107*data!$AR91+$K$107*data!$AS91+$L$107*data!$AT91+$M$107*data!$C91+$N$107*data!$D91)</f>
        <v>2.9520433200646286E-2</v>
      </c>
      <c r="L91" s="3">
        <f>H91*EXP(B$107+$D$107*IF($A91=67,1,0)+$E$107*data!$AM91+$F$107*data!$AN91+$G$107*data!$AO91+$H$107*data!$AP91+$I$107*data!$AQ91+$J$107*data!$AR91+$K$107*data!$AS91+$L$107*data!$AT91+$M$107*data!$C91+$N$107*data!$D91)</f>
        <v>7.7059507058726454E-2</v>
      </c>
      <c r="M91" s="3">
        <f>I91*EXP(C$107+$D$107*IF($A91=67,1,0)+$E$107*data!$AM91+$F$107*data!$AN91+$G$107*data!$AO91+$H$107*data!$AP91+$I$107*data!$AQ91+$J$107*data!$AR91+$K$107*data!$AS91+$L$107*data!$AT91+$M$107*data!$C91+$N$107*data!$D91)</f>
        <v>0.21987270477190771</v>
      </c>
      <c r="N91" s="3">
        <f t="shared" si="10"/>
        <v>0.70742239090646231</v>
      </c>
      <c r="O91" s="3">
        <f t="shared" si="11"/>
        <v>2.8553192769444076E-2</v>
      </c>
      <c r="P91" s="3">
        <f t="shared" si="12"/>
        <v>7.453464333707617E-2</v>
      </c>
      <c r="Q91" s="3">
        <f t="shared" si="13"/>
        <v>0.21266854999790119</v>
      </c>
      <c r="R91" s="3">
        <f t="shared" si="14"/>
        <v>0.68424361389557864</v>
      </c>
      <c r="S91" s="3">
        <f t="shared" si="15"/>
        <v>-1.1027959101200038</v>
      </c>
      <c r="T91" s="3">
        <f t="shared" si="16"/>
        <v>8.1528481732903344E-4</v>
      </c>
      <c r="U91" s="3">
        <f t="shared" si="17"/>
        <v>2.2860441641641495E-4</v>
      </c>
      <c r="V91" s="3">
        <f t="shared" si="18"/>
        <v>8.6207894869451615E-2</v>
      </c>
      <c r="W91" s="3">
        <f t="shared" si="19"/>
        <v>6.2469477330133652E-2</v>
      </c>
      <c r="X91" s="2">
        <f>O91*SUM(data!$E91:$H91)</f>
        <v>210.31767836502658</v>
      </c>
      <c r="Y91" s="2">
        <f>P91*SUM(data!$E91:$H91)</f>
        <v>549.00876658510242</v>
      </c>
      <c r="Z91" s="2">
        <f>Q91*SUM(data!$E91:$H91)</f>
        <v>1566.4782589455406</v>
      </c>
      <c r="AA91" s="2">
        <f>R91*SUM(data!$E91:$H91)</f>
        <v>5040.0152961043314</v>
      </c>
    </row>
    <row r="92" spans="1:27" x14ac:dyDescent="0.25">
      <c r="A92" s="1">
        <f>data!AL92</f>
        <v>91</v>
      </c>
      <c r="B92" s="1">
        <f>data!Q92</f>
        <v>10</v>
      </c>
      <c r="C92" s="3">
        <f>data!E92/SUM(data!$E92:$H92)</f>
        <v>0</v>
      </c>
      <c r="D92" s="3">
        <f>data!F92/SUM(data!$E92:$H92)</f>
        <v>0</v>
      </c>
      <c r="E92" s="3">
        <f>data!G92/SUM(data!$E92:$H92)</f>
        <v>0.29286383903614344</v>
      </c>
      <c r="F92" s="3">
        <f>data!H92/SUM(data!$E92:$H92)</f>
        <v>0.70713616096385667</v>
      </c>
      <c r="G92" s="3">
        <f>HLOOKUP($B92,prodTab!$B$19:$L$24,3,FALSE)</f>
        <v>2.5690096786737723E-2</v>
      </c>
      <c r="H92" s="3">
        <f>HLOOKUP($B92,prodTab!$B$19:$L$24,4,FALSE)</f>
        <v>6.7734851894402023E-2</v>
      </c>
      <c r="I92" s="3">
        <f>HLOOKUP($B92,prodTab!$B$19:$L$24,5,FALSE)</f>
        <v>0.19915266041239793</v>
      </c>
      <c r="J92" s="3">
        <f>HLOOKUP($B92,prodTab!$B$19:$L$24,6,FALSE)</f>
        <v>0.70742239090646231</v>
      </c>
      <c r="K92" s="3">
        <f>G92*EXP(A$107+$D$107*IF($A92=67,1,0)+$E$107*data!$AM92+$F$107*data!$AN92+$G$107*data!$AO92+$H$107*data!$AP92+$I$107*data!$AQ92+$J$107*data!$AR92+$K$107*data!$AS92+$L$107*data!$AT92+$M$107*data!$C92+$N$107*data!$D92)</f>
        <v>2.4155186651310306E-2</v>
      </c>
      <c r="L92" s="3">
        <f>H92*EXP(B$107+$D$107*IF($A92=67,1,0)+$E$107*data!$AM92+$F$107*data!$AN92+$G$107*data!$AO92+$H$107*data!$AP92+$I$107*data!$AQ92+$J$107*data!$AR92+$K$107*data!$AS92+$L$107*data!$AT92+$M$107*data!$C92+$N$107*data!$D92)</f>
        <v>6.3054182288244706E-2</v>
      </c>
      <c r="M92" s="3">
        <f>I92*EXP(C$107+$D$107*IF($A92=67,1,0)+$E$107*data!$AM92+$F$107*data!$AN92+$G$107*data!$AO92+$H$107*data!$AP92+$I$107*data!$AQ92+$J$107*data!$AR92+$K$107*data!$AS92+$L$107*data!$AT92+$M$107*data!$C92+$N$107*data!$D92)</f>
        <v>0.17991152728672025</v>
      </c>
      <c r="N92" s="3">
        <f t="shared" si="10"/>
        <v>0.70742239090646231</v>
      </c>
      <c r="O92" s="3">
        <f t="shared" si="11"/>
        <v>2.4786160830658158E-2</v>
      </c>
      <c r="P92" s="3">
        <f t="shared" si="12"/>
        <v>6.4701263782504945E-2</v>
      </c>
      <c r="Q92" s="3">
        <f t="shared" si="13"/>
        <v>0.1846111195491878</v>
      </c>
      <c r="R92" s="3">
        <f t="shared" si="14"/>
        <v>0.7259014558376492</v>
      </c>
      <c r="S92" s="3">
        <f t="shared" si="15"/>
        <v>-0.72131925772611227</v>
      </c>
      <c r="T92" s="3">
        <f t="shared" si="16"/>
        <v>6.1435376872325269E-4</v>
      </c>
      <c r="U92" s="3">
        <f t="shared" si="17"/>
        <v>4.1862535350532864E-3</v>
      </c>
      <c r="V92" s="3">
        <f t="shared" si="18"/>
        <v>1.1718651276321506E-2</v>
      </c>
      <c r="W92" s="3">
        <f t="shared" si="19"/>
        <v>3.5213629170038408E-4</v>
      </c>
      <c r="X92" s="2">
        <f>O92*SUM(data!$E92:$H92)</f>
        <v>201.73381941590182</v>
      </c>
      <c r="Y92" s="2">
        <f>P92*SUM(data!$E92:$H92)</f>
        <v>526.60164488789428</v>
      </c>
      <c r="Z92" s="2">
        <f>Q92*SUM(data!$E92:$H92)</f>
        <v>1502.5443636772529</v>
      </c>
      <c r="AA92" s="2">
        <f>R92*SUM(data!$E92:$H92)</f>
        <v>5908.0901720189513</v>
      </c>
    </row>
    <row r="93" spans="1:27" x14ac:dyDescent="0.25">
      <c r="A93" s="1">
        <f>data!AL93</f>
        <v>92</v>
      </c>
      <c r="B93" s="1">
        <f>data!Q93</f>
        <v>10</v>
      </c>
      <c r="C93" s="3">
        <f>data!E93/SUM(data!$E93:$H93)</f>
        <v>0</v>
      </c>
      <c r="D93" s="3">
        <f>data!F93/SUM(data!$E93:$H93)</f>
        <v>0.14560742327941001</v>
      </c>
      <c r="E93" s="3">
        <f>data!G93/SUM(data!$E93:$H93)</f>
        <v>6.1788394621880315E-2</v>
      </c>
      <c r="F93" s="3">
        <f>data!H93/SUM(data!$E93:$H93)</f>
        <v>0.79260418209870964</v>
      </c>
      <c r="G93" s="3">
        <f>HLOOKUP($B93,prodTab!$B$19:$L$24,3,FALSE)</f>
        <v>2.5690096786737723E-2</v>
      </c>
      <c r="H93" s="3">
        <f>HLOOKUP($B93,prodTab!$B$19:$L$24,4,FALSE)</f>
        <v>6.7734851894402023E-2</v>
      </c>
      <c r="I93" s="3">
        <f>HLOOKUP($B93,prodTab!$B$19:$L$24,5,FALSE)</f>
        <v>0.19915266041239793</v>
      </c>
      <c r="J93" s="3">
        <f>HLOOKUP($B93,prodTab!$B$19:$L$24,6,FALSE)</f>
        <v>0.70742239090646231</v>
      </c>
      <c r="K93" s="3">
        <f>G93*EXP(A$107+$D$107*IF($A93=67,1,0)+$E$107*data!$AM93+$F$107*data!$AN93+$G$107*data!$AO93+$H$107*data!$AP93+$I$107*data!$AQ93+$J$107*data!$AR93+$K$107*data!$AS93+$L$107*data!$AT93+$M$107*data!$C93+$N$107*data!$D93)</f>
        <v>3.7264235725421146E-2</v>
      </c>
      <c r="L93" s="3">
        <f>H93*EXP(B$107+$D$107*IF($A93=67,1,0)+$E$107*data!$AM93+$F$107*data!$AN93+$G$107*data!$AO93+$H$107*data!$AP93+$I$107*data!$AQ93+$J$107*data!$AR93+$K$107*data!$AS93+$L$107*data!$AT93+$M$107*data!$C93+$N$107*data!$D93)</f>
        <v>9.7273763443900652E-2</v>
      </c>
      <c r="M93" s="3">
        <f>I93*EXP(C$107+$D$107*IF($A93=67,1,0)+$E$107*data!$AM93+$F$107*data!$AN93+$G$107*data!$AO93+$H$107*data!$AP93+$I$107*data!$AQ93+$J$107*data!$AR93+$K$107*data!$AS93+$L$107*data!$AT93+$M$107*data!$C93+$N$107*data!$D93)</f>
        <v>0.27754973121556098</v>
      </c>
      <c r="N93" s="3">
        <f t="shared" si="10"/>
        <v>0.70742239090646231</v>
      </c>
      <c r="O93" s="3">
        <f t="shared" si="11"/>
        <v>3.3286198147487206E-2</v>
      </c>
      <c r="P93" s="3">
        <f t="shared" si="12"/>
        <v>8.6889579284639459E-2</v>
      </c>
      <c r="Q93" s="3">
        <f t="shared" si="13"/>
        <v>0.24792069847069345</v>
      </c>
      <c r="R93" s="3">
        <f t="shared" si="14"/>
        <v>0.63190352409717998</v>
      </c>
      <c r="S93" s="3">
        <f t="shared" si="15"/>
        <v>-0.8057289758137467</v>
      </c>
      <c r="T93" s="3">
        <f t="shared" si="16"/>
        <v>1.1079709871137807E-3</v>
      </c>
      <c r="U93" s="3">
        <f t="shared" si="17"/>
        <v>3.4477852033942117E-3</v>
      </c>
      <c r="V93" s="3">
        <f t="shared" si="18"/>
        <v>3.4645234536066896E-2</v>
      </c>
      <c r="W93" s="3">
        <f t="shared" si="19"/>
        <v>2.5824701482124599E-2</v>
      </c>
      <c r="X93" s="2">
        <f>O93*SUM(data!$E93:$H93)</f>
        <v>184.23977247030464</v>
      </c>
      <c r="Y93" s="2">
        <f>P93*SUM(data!$E93:$H93)</f>
        <v>480.93555913206512</v>
      </c>
      <c r="Z93" s="2">
        <f>Q93*SUM(data!$E93:$H93)</f>
        <v>1372.2460244492577</v>
      </c>
      <c r="AA93" s="2">
        <f>R93*SUM(data!$E93:$H93)</f>
        <v>3497.5986439483736</v>
      </c>
    </row>
    <row r="94" spans="1:27" x14ac:dyDescent="0.25">
      <c r="A94" s="1">
        <f>data!AL94</f>
        <v>93</v>
      </c>
      <c r="B94" s="1">
        <f>data!Q94</f>
        <v>10</v>
      </c>
      <c r="C94" s="3">
        <f>data!E94/SUM(data!$E94:$H94)</f>
        <v>0</v>
      </c>
      <c r="D94" s="3">
        <f>data!F94/SUM(data!$E94:$H94)</f>
        <v>1.3604707167808889E-2</v>
      </c>
      <c r="E94" s="3">
        <f>data!G94/SUM(data!$E94:$H94)</f>
        <v>0.3790432725560034</v>
      </c>
      <c r="F94" s="3">
        <f>data!H94/SUM(data!$E94:$H94)</f>
        <v>0.60735202027618773</v>
      </c>
      <c r="G94" s="3">
        <f>HLOOKUP($B94,prodTab!$B$19:$L$24,3,FALSE)</f>
        <v>2.5690096786737723E-2</v>
      </c>
      <c r="H94" s="3">
        <f>HLOOKUP($B94,prodTab!$B$19:$L$24,4,FALSE)</f>
        <v>6.7734851894402023E-2</v>
      </c>
      <c r="I94" s="3">
        <f>HLOOKUP($B94,prodTab!$B$19:$L$24,5,FALSE)</f>
        <v>0.19915266041239793</v>
      </c>
      <c r="J94" s="3">
        <f>HLOOKUP($B94,prodTab!$B$19:$L$24,6,FALSE)</f>
        <v>0.70742239090646231</v>
      </c>
      <c r="K94" s="3">
        <f>G94*EXP(A$107+$D$107*IF($A94=67,1,0)+$E$107*data!$AM94+$F$107*data!$AN94+$G$107*data!$AO94+$H$107*data!$AP94+$I$107*data!$AQ94+$J$107*data!$AR94+$K$107*data!$AS94+$L$107*data!$AT94+$M$107*data!$C94+$N$107*data!$D94)</f>
        <v>3.340676042481544E-2</v>
      </c>
      <c r="L94" s="3">
        <f>H94*EXP(B$107+$D$107*IF($A94=67,1,0)+$E$107*data!$AM94+$F$107*data!$AN94+$G$107*data!$AO94+$H$107*data!$AP94+$I$107*data!$AQ94+$J$107*data!$AR94+$K$107*data!$AS94+$L$107*data!$AT94+$M$107*data!$C94+$N$107*data!$D94)</f>
        <v>8.7204292473217856E-2</v>
      </c>
      <c r="M94" s="3">
        <f>I94*EXP(C$107+$D$107*IF($A94=67,1,0)+$E$107*data!$AM94+$F$107*data!$AN94+$G$107*data!$AO94+$H$107*data!$AP94+$I$107*data!$AQ94+$J$107*data!$AR94+$K$107*data!$AS94+$L$107*data!$AT94+$M$107*data!$C94+$N$107*data!$D94)</f>
        <v>0.2488186647650715</v>
      </c>
      <c r="N94" s="3">
        <f t="shared" si="10"/>
        <v>0.70742239090646231</v>
      </c>
      <c r="O94" s="3">
        <f t="shared" si="11"/>
        <v>3.1022607616185291E-2</v>
      </c>
      <c r="P94" s="3">
        <f t="shared" si="12"/>
        <v>8.0980751004941051E-2</v>
      </c>
      <c r="Q94" s="3">
        <f t="shared" si="13"/>
        <v>0.23106112973636553</v>
      </c>
      <c r="R94" s="3">
        <f t="shared" si="14"/>
        <v>0.65693551164250819</v>
      </c>
      <c r="S94" s="3">
        <f t="shared" si="15"/>
        <v>-0.84471282810523007</v>
      </c>
      <c r="T94" s="3">
        <f t="shared" si="16"/>
        <v>9.6240218330779766E-4</v>
      </c>
      <c r="U94" s="3">
        <f t="shared" si="17"/>
        <v>4.5395312831431551E-3</v>
      </c>
      <c r="V94" s="3">
        <f t="shared" si="18"/>
        <v>2.18987145934917E-2</v>
      </c>
      <c r="W94" s="3">
        <f t="shared" si="19"/>
        <v>2.4585226160739751E-3</v>
      </c>
      <c r="X94" s="2">
        <f>O94*SUM(data!$E94:$H94)</f>
        <v>407.71493082179137</v>
      </c>
      <c r="Y94" s="2">
        <f>P94*SUM(data!$E94:$H94)</f>
        <v>1064.2903298899478</v>
      </c>
      <c r="Z94" s="2">
        <f>Q94*SUM(data!$E94:$H94)</f>
        <v>3036.7232081714815</v>
      </c>
      <c r="AA94" s="2">
        <f>R94*SUM(data!$E94:$H94)</f>
        <v>8633.7815311167797</v>
      </c>
    </row>
    <row r="95" spans="1:27" x14ac:dyDescent="0.25">
      <c r="A95" s="1">
        <f>data!AL95</f>
        <v>94</v>
      </c>
      <c r="B95" s="1">
        <f>data!Q95</f>
        <v>10</v>
      </c>
      <c r="C95" s="3">
        <f>data!E95/SUM(data!$E95:$H95)</f>
        <v>0</v>
      </c>
      <c r="D95" s="3">
        <f>data!F95/SUM(data!$E95:$H95)</f>
        <v>7.8473141184950884E-2</v>
      </c>
      <c r="E95" s="3">
        <f>data!G95/SUM(data!$E95:$H95)</f>
        <v>0.73732548673645404</v>
      </c>
      <c r="F95" s="3">
        <f>data!H95/SUM(data!$E95:$H95)</f>
        <v>0.18420137207859505</v>
      </c>
      <c r="G95" s="3">
        <f>HLOOKUP($B95,prodTab!$B$19:$L$24,3,FALSE)</f>
        <v>2.5690096786737723E-2</v>
      </c>
      <c r="H95" s="3">
        <f>HLOOKUP($B95,prodTab!$B$19:$L$24,4,FALSE)</f>
        <v>6.7734851894402023E-2</v>
      </c>
      <c r="I95" s="3">
        <f>HLOOKUP($B95,prodTab!$B$19:$L$24,5,FALSE)</f>
        <v>0.19915266041239793</v>
      </c>
      <c r="J95" s="3">
        <f>HLOOKUP($B95,prodTab!$B$19:$L$24,6,FALSE)</f>
        <v>0.70742239090646231</v>
      </c>
      <c r="K95" s="3">
        <f>G95*EXP(A$107+$D$107*IF($A95=67,1,0)+$E$107*data!$AM95+$F$107*data!$AN95+$G$107*data!$AO95+$H$107*data!$AP95+$I$107*data!$AQ95+$J$107*data!$AR95+$K$107*data!$AS95+$L$107*data!$AT95+$M$107*data!$C95+$N$107*data!$D95)</f>
        <v>5.9709721801593452E-2</v>
      </c>
      <c r="L95" s="3">
        <f>H95*EXP(B$107+$D$107*IF($A95=67,1,0)+$E$107*data!$AM95+$F$107*data!$AN95+$G$107*data!$AO95+$H$107*data!$AP95+$I$107*data!$AQ95+$J$107*data!$AR95+$K$107*data!$AS95+$L$107*data!$AT95+$M$107*data!$C95+$N$107*data!$D95)</f>
        <v>0.15586497994019105</v>
      </c>
      <c r="M95" s="3">
        <f>I95*EXP(C$107+$D$107*IF($A95=67,1,0)+$E$107*data!$AM95+$F$107*data!$AN95+$G$107*data!$AO95+$H$107*data!$AP95+$I$107*data!$AQ95+$J$107*data!$AR95+$K$107*data!$AS95+$L$107*data!$AT95+$M$107*data!$C95+$N$107*data!$D95)</f>
        <v>0.44472714693790721</v>
      </c>
      <c r="N95" s="3">
        <f t="shared" si="10"/>
        <v>0.70742239090646231</v>
      </c>
      <c r="O95" s="3">
        <f t="shared" si="11"/>
        <v>4.3656257652975733E-2</v>
      </c>
      <c r="P95" s="3">
        <f t="shared" si="12"/>
        <v>0.11395936068761396</v>
      </c>
      <c r="Q95" s="3">
        <f t="shared" si="13"/>
        <v>0.32515848887234228</v>
      </c>
      <c r="R95" s="3">
        <f t="shared" si="14"/>
        <v>0.5172258927870681</v>
      </c>
      <c r="S95" s="3">
        <f t="shared" si="15"/>
        <v>-1.120219160312462</v>
      </c>
      <c r="T95" s="3">
        <f t="shared" si="16"/>
        <v>1.9058688322630022E-3</v>
      </c>
      <c r="U95" s="3">
        <f t="shared" si="17"/>
        <v>1.2592717745911854E-3</v>
      </c>
      <c r="V95" s="3">
        <f t="shared" si="18"/>
        <v>0.1698816341283147</v>
      </c>
      <c r="W95" s="3">
        <f t="shared" si="19"/>
        <v>0.11090533139310819</v>
      </c>
      <c r="X95" s="2">
        <f>O95*SUM(data!$E95:$H95)</f>
        <v>243.4683295551865</v>
      </c>
      <c r="Y95" s="2">
        <f>P95*SUM(data!$E95:$H95)</f>
        <v>635.5445169931819</v>
      </c>
      <c r="Z95" s="2">
        <f>Q95*SUM(data!$E95:$H95)</f>
        <v>1813.3893829317208</v>
      </c>
      <c r="AA95" s="2">
        <f>R95*SUM(data!$E95:$H95)</f>
        <v>2884.5377705199116</v>
      </c>
    </row>
    <row r="96" spans="1:27" x14ac:dyDescent="0.25">
      <c r="A96" s="1">
        <f>data!AL96</f>
        <v>95</v>
      </c>
      <c r="B96" s="1">
        <f>data!Q96</f>
        <v>10</v>
      </c>
      <c r="C96" s="3">
        <f>data!E96/SUM(data!$E96:$H96)</f>
        <v>4.256776162774327E-2</v>
      </c>
      <c r="D96" s="3">
        <f>data!F96/SUM(data!$E96:$H96)</f>
        <v>0.28682273569445466</v>
      </c>
      <c r="E96" s="3">
        <f>data!G96/SUM(data!$E96:$H96)</f>
        <v>0.11265803537739835</v>
      </c>
      <c r="F96" s="3">
        <f>data!H96/SUM(data!$E96:$H96)</f>
        <v>0.5579514673004039</v>
      </c>
      <c r="G96" s="3">
        <f>HLOOKUP($B96,prodTab!$B$19:$L$24,3,FALSE)</f>
        <v>2.5690096786737723E-2</v>
      </c>
      <c r="H96" s="3">
        <f>HLOOKUP($B96,prodTab!$B$19:$L$24,4,FALSE)</f>
        <v>6.7734851894402023E-2</v>
      </c>
      <c r="I96" s="3">
        <f>HLOOKUP($B96,prodTab!$B$19:$L$24,5,FALSE)</f>
        <v>0.19915266041239793</v>
      </c>
      <c r="J96" s="3">
        <f>HLOOKUP($B96,prodTab!$B$19:$L$24,6,FALSE)</f>
        <v>0.70742239090646231</v>
      </c>
      <c r="K96" s="3">
        <f>G96*EXP(A$107+$D$107*IF($A96=67,1,0)+$E$107*data!$AM96+$F$107*data!$AN96+$G$107*data!$AO96+$H$107*data!$AP96+$I$107*data!$AQ96+$J$107*data!$AR96+$K$107*data!$AS96+$L$107*data!$AT96+$M$107*data!$C96+$N$107*data!$D96)</f>
        <v>2.2816449049735153E-2</v>
      </c>
      <c r="L96" s="3">
        <f>H96*EXP(B$107+$D$107*IF($A96=67,1,0)+$E$107*data!$AM96+$F$107*data!$AN96+$G$107*data!$AO96+$H$107*data!$AP96+$I$107*data!$AQ96+$J$107*data!$AR96+$K$107*data!$AS96+$L$107*data!$AT96+$M$107*data!$C96+$N$107*data!$D96)</f>
        <v>5.9559570303482072E-2</v>
      </c>
      <c r="M96" s="3">
        <f>I96*EXP(C$107+$D$107*IF($A96=67,1,0)+$E$107*data!$AM96+$F$107*data!$AN96+$G$107*data!$AO96+$H$107*data!$AP96+$I$107*data!$AQ96+$J$107*data!$AR96+$K$107*data!$AS96+$L$107*data!$AT96+$M$107*data!$C96+$N$107*data!$D96)</f>
        <v>0.16994040472772806</v>
      </c>
      <c r="N96" s="3">
        <f t="shared" si="10"/>
        <v>0.70742239090646231</v>
      </c>
      <c r="O96" s="3">
        <f t="shared" si="11"/>
        <v>2.3773602456658504E-2</v>
      </c>
      <c r="P96" s="3">
        <f t="shared" si="12"/>
        <v>6.2058103072827719E-2</v>
      </c>
      <c r="Q96" s="3">
        <f t="shared" si="13"/>
        <v>0.17706942980102122</v>
      </c>
      <c r="R96" s="3">
        <f t="shared" si="14"/>
        <v>0.73709886466949259</v>
      </c>
      <c r="S96" s="3">
        <f t="shared" si="15"/>
        <v>-1.3216739688908519</v>
      </c>
      <c r="T96" s="3">
        <f t="shared" si="16"/>
        <v>3.5322041894806961E-4</v>
      </c>
      <c r="U96" s="3">
        <f t="shared" si="17"/>
        <v>5.0519140077534927E-2</v>
      </c>
      <c r="V96" s="3">
        <f t="shared" si="18"/>
        <v>4.148827731595515E-3</v>
      </c>
      <c r="W96" s="3">
        <f t="shared" si="19"/>
        <v>3.2093789984118166E-2</v>
      </c>
      <c r="X96" s="2">
        <f>O96*SUM(data!$E96:$H96)</f>
        <v>211.07511809156534</v>
      </c>
      <c r="Y96" s="2">
        <f>P96*SUM(data!$E96:$H96)</f>
        <v>550.98597103725456</v>
      </c>
      <c r="Z96" s="2">
        <f>Q96*SUM(data!$E96:$H96)</f>
        <v>1572.1197859598569</v>
      </c>
      <c r="AA96" s="2">
        <f>R96*SUM(data!$E96:$H96)</f>
        <v>6544.3691249113226</v>
      </c>
    </row>
    <row r="97" spans="1:27" x14ac:dyDescent="0.25">
      <c r="A97" s="1">
        <f>data!AL97</f>
        <v>96</v>
      </c>
      <c r="B97" s="1">
        <f>data!Q97</f>
        <v>10</v>
      </c>
      <c r="C97" s="3">
        <f>data!E97/SUM(data!$E97:$H97)</f>
        <v>0</v>
      </c>
      <c r="D97" s="3">
        <f>data!F97/SUM(data!$E97:$H97)</f>
        <v>0</v>
      </c>
      <c r="E97" s="3">
        <f>data!G97/SUM(data!$E97:$H97)</f>
        <v>0.17893787908086423</v>
      </c>
      <c r="F97" s="3">
        <f>data!H97/SUM(data!$E97:$H97)</f>
        <v>0.82106212091913577</v>
      </c>
      <c r="G97" s="3">
        <f>HLOOKUP($B97,prodTab!$B$19:$L$24,3,FALSE)</f>
        <v>2.5690096786737723E-2</v>
      </c>
      <c r="H97" s="3">
        <f>HLOOKUP($B97,prodTab!$B$19:$L$24,4,FALSE)</f>
        <v>6.7734851894402023E-2</v>
      </c>
      <c r="I97" s="3">
        <f>HLOOKUP($B97,prodTab!$B$19:$L$24,5,FALSE)</f>
        <v>0.19915266041239793</v>
      </c>
      <c r="J97" s="3">
        <f>HLOOKUP($B97,prodTab!$B$19:$L$24,6,FALSE)</f>
        <v>0.70742239090646231</v>
      </c>
      <c r="K97" s="3">
        <f>G97*EXP(A$107+$D$107*IF($A97=67,1,0)+$E$107*data!$AM97+$F$107*data!$AN97+$G$107*data!$AO97+$H$107*data!$AP97+$I$107*data!$AQ97+$J$107*data!$AR97+$K$107*data!$AS97+$L$107*data!$AT97+$M$107*data!$C97+$N$107*data!$D97)</f>
        <v>3.3543460628497911E-2</v>
      </c>
      <c r="L97" s="3">
        <f>H97*EXP(B$107+$D$107*IF($A97=67,1,0)+$E$107*data!$AM97+$F$107*data!$AN97+$G$107*data!$AO97+$H$107*data!$AP97+$I$107*data!$AQ97+$J$107*data!$AR97+$K$107*data!$AS97+$L$107*data!$AT97+$M$107*data!$C97+$N$107*data!$D97)</f>
        <v>8.7561131759382793E-2</v>
      </c>
      <c r="M97" s="3">
        <f>I97*EXP(C$107+$D$107*IF($A97=67,1,0)+$E$107*data!$AM97+$F$107*data!$AN97+$G$107*data!$AO97+$H$107*data!$AP97+$I$107*data!$AQ97+$J$107*data!$AR97+$K$107*data!$AS97+$L$107*data!$AT97+$M$107*data!$C97+$N$107*data!$D97)</f>
        <v>0.24983682880495003</v>
      </c>
      <c r="N97" s="3">
        <f t="shared" si="10"/>
        <v>0.70742239090646231</v>
      </c>
      <c r="O97" s="3">
        <f t="shared" si="11"/>
        <v>3.1105884908357171E-2</v>
      </c>
      <c r="P97" s="3">
        <f t="shared" si="12"/>
        <v>8.1198136266205104E-2</v>
      </c>
      <c r="Q97" s="3">
        <f t="shared" si="13"/>
        <v>0.23168139175459057</v>
      </c>
      <c r="R97" s="3">
        <f t="shared" si="14"/>
        <v>0.65601458707084703</v>
      </c>
      <c r="S97" s="3">
        <f t="shared" si="15"/>
        <v>-0.60781436086076845</v>
      </c>
      <c r="T97" s="3">
        <f t="shared" si="16"/>
        <v>9.6757607593196237E-4</v>
      </c>
      <c r="U97" s="3">
        <f t="shared" si="17"/>
        <v>6.5931373331052125E-3</v>
      </c>
      <c r="V97" s="3">
        <f t="shared" si="18"/>
        <v>2.7818781291635316E-3</v>
      </c>
      <c r="W97" s="3">
        <f t="shared" si="19"/>
        <v>2.7240688429402016E-2</v>
      </c>
      <c r="X97" s="2">
        <f>O97*SUM(data!$E97:$H97)</f>
        <v>571.05894338432051</v>
      </c>
      <c r="Y97" s="2">
        <f>P97*SUM(data!$E97:$H97)</f>
        <v>1490.6800445499396</v>
      </c>
      <c r="Z97" s="2">
        <f>Q97*SUM(data!$E97:$H97)</f>
        <v>4253.3344145962383</v>
      </c>
      <c r="AA97" s="2">
        <f>R97*SUM(data!$E97:$H97)</f>
        <v>12043.476597469498</v>
      </c>
    </row>
    <row r="98" spans="1:27" x14ac:dyDescent="0.25">
      <c r="A98" s="1">
        <f>data!AL98</f>
        <v>97</v>
      </c>
      <c r="B98" s="1">
        <f>data!Q98</f>
        <v>10</v>
      </c>
      <c r="C98" s="3">
        <f>data!E98/SUM(data!$E98:$H98)</f>
        <v>1.0709520010589318E-2</v>
      </c>
      <c r="D98" s="3">
        <f>data!F98/SUM(data!$E98:$H98)</f>
        <v>4.9083272814432949E-2</v>
      </c>
      <c r="E98" s="3">
        <f>data!G98/SUM(data!$E98:$H98)</f>
        <v>0.1093726187452375</v>
      </c>
      <c r="F98" s="3">
        <f>data!H98/SUM(data!$E98:$H98)</f>
        <v>0.83083458842974023</v>
      </c>
      <c r="G98" s="3">
        <f>HLOOKUP($B98,prodTab!$B$19:$L$24,3,FALSE)</f>
        <v>2.5690096786737723E-2</v>
      </c>
      <c r="H98" s="3">
        <f>HLOOKUP($B98,prodTab!$B$19:$L$24,4,FALSE)</f>
        <v>6.7734851894402023E-2</v>
      </c>
      <c r="I98" s="3">
        <f>HLOOKUP($B98,prodTab!$B$19:$L$24,5,FALSE)</f>
        <v>0.19915266041239793</v>
      </c>
      <c r="J98" s="3">
        <f>HLOOKUP($B98,prodTab!$B$19:$L$24,6,FALSE)</f>
        <v>0.70742239090646231</v>
      </c>
      <c r="K98" s="3">
        <f>G98*EXP(A$107+$D$107*IF($A98=67,1,0)+$E$107*data!$AM98+$F$107*data!$AN98+$G$107*data!$AO98+$H$107*data!$AP98+$I$107*data!$AQ98+$J$107*data!$AR98+$K$107*data!$AS98+$L$107*data!$AT98+$M$107*data!$C98+$N$107*data!$D98)</f>
        <v>1.7609176704758943E-2</v>
      </c>
      <c r="L98" s="3">
        <f>H98*EXP(B$107+$D$107*IF($A98=67,1,0)+$E$107*data!$AM98+$F$107*data!$AN98+$G$107*data!$AO98+$H$107*data!$AP98+$I$107*data!$AQ98+$J$107*data!$AR98+$K$107*data!$AS98+$L$107*data!$AT98+$M$107*data!$C98+$N$107*data!$D98)</f>
        <v>4.5966618015247353E-2</v>
      </c>
      <c r="M98" s="3">
        <f>I98*EXP(C$107+$D$107*IF($A98=67,1,0)+$E$107*data!$AM98+$F$107*data!$AN98+$G$107*data!$AO98+$H$107*data!$AP98+$I$107*data!$AQ98+$J$107*data!$AR98+$K$107*data!$AS98+$L$107*data!$AT98+$M$107*data!$C98+$N$107*data!$D98)</f>
        <v>0.13115584329558735</v>
      </c>
      <c r="N98" s="3">
        <f t="shared" si="10"/>
        <v>0.70742239090646231</v>
      </c>
      <c r="O98" s="3">
        <f t="shared" si="11"/>
        <v>1.9519035708125552E-2</v>
      </c>
      <c r="P98" s="3">
        <f t="shared" si="12"/>
        <v>5.0952073084649233E-2</v>
      </c>
      <c r="Q98" s="3">
        <f t="shared" si="13"/>
        <v>0.14538076546895176</v>
      </c>
      <c r="R98" s="3">
        <f t="shared" si="14"/>
        <v>0.78414812573827342</v>
      </c>
      <c r="S98" s="3">
        <f t="shared" si="15"/>
        <v>-0.60120867353602281</v>
      </c>
      <c r="T98" s="3">
        <f t="shared" si="16"/>
        <v>7.7607566825137314E-5</v>
      </c>
      <c r="U98" s="3">
        <f t="shared" si="17"/>
        <v>3.4924144499604549E-6</v>
      </c>
      <c r="V98" s="3">
        <f t="shared" si="18"/>
        <v>1.296586630476534E-3</v>
      </c>
      <c r="W98" s="3">
        <f t="shared" si="19"/>
        <v>2.1796257986417228E-3</v>
      </c>
      <c r="X98" s="2">
        <f>O98*SUM(data!$E98:$H98)</f>
        <v>545.60974943852113</v>
      </c>
      <c r="Y98" s="2">
        <f>P98*SUM(data!$E98:$H98)</f>
        <v>1424.2480133132747</v>
      </c>
      <c r="Z98" s="2">
        <f>Q98*SUM(data!$E98:$H98)</f>
        <v>4063.7849229239682</v>
      </c>
      <c r="AA98" s="2">
        <f>R98*SUM(data!$E98:$H98)</f>
        <v>21919.057314324236</v>
      </c>
    </row>
    <row r="99" spans="1:27" x14ac:dyDescent="0.25">
      <c r="A99" s="1">
        <f>data!AL99</f>
        <v>98</v>
      </c>
      <c r="B99" s="1">
        <f>data!Q99</f>
        <v>10</v>
      </c>
      <c r="C99" s="3">
        <f>data!E99/SUM(data!$E99:$H99)</f>
        <v>2.5404990215186943E-2</v>
      </c>
      <c r="D99" s="3">
        <f>data!F99/SUM(data!$E99:$H99)</f>
        <v>5.4164999025071069E-2</v>
      </c>
      <c r="E99" s="3">
        <f>data!G99/SUM(data!$E99:$H99)</f>
        <v>0.13929800380340696</v>
      </c>
      <c r="F99" s="3">
        <f>data!H99/SUM(data!$E99:$H99)</f>
        <v>0.781132006956335</v>
      </c>
      <c r="G99" s="3">
        <f>HLOOKUP($B99,prodTab!$B$19:$L$24,3,FALSE)</f>
        <v>2.5690096786737723E-2</v>
      </c>
      <c r="H99" s="3">
        <f>HLOOKUP($B99,prodTab!$B$19:$L$24,4,FALSE)</f>
        <v>6.7734851894402023E-2</v>
      </c>
      <c r="I99" s="3">
        <f>HLOOKUP($B99,prodTab!$B$19:$L$24,5,FALSE)</f>
        <v>0.19915266041239793</v>
      </c>
      <c r="J99" s="3">
        <f>HLOOKUP($B99,prodTab!$B$19:$L$24,6,FALSE)</f>
        <v>0.70742239090646231</v>
      </c>
      <c r="K99" s="3">
        <f>G99*EXP(A$107+$D$107*IF($A99=67,1,0)+$E$107*data!$AM99+$F$107*data!$AN99+$G$107*data!$AO99+$H$107*data!$AP99+$I$107*data!$AQ99+$J$107*data!$AR99+$K$107*data!$AS99+$L$107*data!$AT99+$M$107*data!$C99+$N$107*data!$D99)</f>
        <v>2.8071738362825921E-2</v>
      </c>
      <c r="L99" s="3">
        <f>H99*EXP(B$107+$D$107*IF($A99=67,1,0)+$E$107*data!$AM99+$F$107*data!$AN99+$G$107*data!$AO99+$H$107*data!$AP99+$I$107*data!$AQ99+$J$107*data!$AR99+$K$107*data!$AS99+$L$107*data!$AT99+$M$107*data!$C99+$N$107*data!$D99)</f>
        <v>7.3277865057669561E-2</v>
      </c>
      <c r="M99" s="3">
        <f>I99*EXP(C$107+$D$107*IF($A99=67,1,0)+$E$107*data!$AM99+$F$107*data!$AN99+$G$107*data!$AO99+$H$107*data!$AP99+$I$107*data!$AQ99+$J$107*data!$AR99+$K$107*data!$AS99+$L$107*data!$AT99+$M$107*data!$C99+$N$107*data!$D99)</f>
        <v>0.20908260388769404</v>
      </c>
      <c r="N99" s="3">
        <f t="shared" si="10"/>
        <v>0.70742239090646231</v>
      </c>
      <c r="O99" s="3">
        <f t="shared" si="11"/>
        <v>2.7579320673173369E-2</v>
      </c>
      <c r="P99" s="3">
        <f t="shared" si="12"/>
        <v>7.1992468458855693E-2</v>
      </c>
      <c r="Q99" s="3">
        <f t="shared" si="13"/>
        <v>0.20541500156744522</v>
      </c>
      <c r="R99" s="3">
        <f t="shared" si="14"/>
        <v>0.69501320930052568</v>
      </c>
      <c r="S99" s="3">
        <f t="shared" si="15"/>
        <v>-0.73840508030672702</v>
      </c>
      <c r="T99" s="3">
        <f t="shared" si="16"/>
        <v>4.7277129405274572E-6</v>
      </c>
      <c r="U99" s="3">
        <f t="shared" si="17"/>
        <v>3.1781866641252508E-4</v>
      </c>
      <c r="V99" s="3">
        <f t="shared" si="18"/>
        <v>4.3714573933298405E-3</v>
      </c>
      <c r="W99" s="3">
        <f t="shared" si="19"/>
        <v>7.4164473096822291E-3</v>
      </c>
      <c r="X99" s="2">
        <f>O99*SUM(data!$E99:$H99)</f>
        <v>349.36352676628422</v>
      </c>
      <c r="Y99" s="2">
        <f>P99*SUM(data!$E99:$H99)</f>
        <v>911.97107352471585</v>
      </c>
      <c r="Z99" s="2">
        <f>Q99*SUM(data!$E99:$H99)</f>
        <v>2602.1130197057532</v>
      </c>
      <c r="AA99" s="2">
        <f>R99*SUM(data!$E99:$H99)</f>
        <v>8804.1423800032462</v>
      </c>
    </row>
    <row r="100" spans="1:27" x14ac:dyDescent="0.25">
      <c r="A100" s="1">
        <f>data!AL100</f>
        <v>99</v>
      </c>
      <c r="B100" s="1">
        <f>data!Q100</f>
        <v>10</v>
      </c>
      <c r="C100" s="3">
        <f>data!E100/SUM(data!$E100:$H100)</f>
        <v>0</v>
      </c>
      <c r="D100" s="3">
        <f>data!F100/SUM(data!$E100:$H100)</f>
        <v>0.10831366667982162</v>
      </c>
      <c r="E100" s="3">
        <f>data!G100/SUM(data!$E100:$H100)</f>
        <v>0.21395950905718458</v>
      </c>
      <c r="F100" s="3">
        <f>data!H100/SUM(data!$E100:$H100)</f>
        <v>0.67772682426299369</v>
      </c>
      <c r="G100" s="3">
        <f>HLOOKUP($B100,prodTab!$B$19:$L$24,3,FALSE)</f>
        <v>2.5690096786737723E-2</v>
      </c>
      <c r="H100" s="3">
        <f>HLOOKUP($B100,prodTab!$B$19:$L$24,4,FALSE)</f>
        <v>6.7734851894402023E-2</v>
      </c>
      <c r="I100" s="3">
        <f>HLOOKUP($B100,prodTab!$B$19:$L$24,5,FALSE)</f>
        <v>0.19915266041239793</v>
      </c>
      <c r="J100" s="3">
        <f>HLOOKUP($B100,prodTab!$B$19:$L$24,6,FALSE)</f>
        <v>0.70742239090646231</v>
      </c>
      <c r="K100" s="3">
        <f>G100*EXP(A$107+$D$107*IF($A100=67,1,0)+$E$107*data!$AM100+$F$107*data!$AN100+$G$107*data!$AO100+$H$107*data!$AP100+$I$107*data!$AQ100+$J$107*data!$AR100+$K$107*data!$AS100+$L$107*data!$AT100+$M$107*data!$C100+$N$107*data!$D100)</f>
        <v>2.4416768268178502E-2</v>
      </c>
      <c r="L100" s="3">
        <f>H100*EXP(B$107+$D$107*IF($A100=67,1,0)+$E$107*data!$AM100+$F$107*data!$AN100+$G$107*data!$AO100+$H$107*data!$AP100+$I$107*data!$AQ100+$J$107*data!$AR100+$K$107*data!$AS100+$L$107*data!$AT100+$M$107*data!$C100+$N$107*data!$D100)</f>
        <v>6.3737009342796414E-2</v>
      </c>
      <c r="M100" s="3">
        <f>I100*EXP(C$107+$D$107*IF($A100=67,1,0)+$E$107*data!$AM100+$F$107*data!$AN100+$G$107*data!$AO100+$H$107*data!$AP100+$I$107*data!$AQ100+$J$107*data!$AR100+$K$107*data!$AS100+$L$107*data!$AT100+$M$107*data!$C100+$N$107*data!$D100)</f>
        <v>0.1818598272059152</v>
      </c>
      <c r="N100" s="3">
        <f t="shared" si="10"/>
        <v>0.70742239090646231</v>
      </c>
      <c r="O100" s="3">
        <f t="shared" si="11"/>
        <v>2.4980426723602345E-2</v>
      </c>
      <c r="P100" s="3">
        <f t="shared" si="12"/>
        <v>6.5208371311952534E-2</v>
      </c>
      <c r="Q100" s="3">
        <f t="shared" si="13"/>
        <v>0.18605804165348919</v>
      </c>
      <c r="R100" s="3">
        <f t="shared" si="14"/>
        <v>0.72375316031095582</v>
      </c>
      <c r="S100" s="3">
        <f t="shared" si="15"/>
        <v>-0.87464181567433952</v>
      </c>
      <c r="T100" s="3">
        <f t="shared" si="16"/>
        <v>6.2402171929326622E-4</v>
      </c>
      <c r="U100" s="3">
        <f t="shared" si="17"/>
        <v>1.8580664887512359E-3</v>
      </c>
      <c r="V100" s="3">
        <f t="shared" si="18"/>
        <v>7.7849188327947666E-4</v>
      </c>
      <c r="W100" s="3">
        <f t="shared" si="19"/>
        <v>2.1184236099999385E-3</v>
      </c>
      <c r="X100" s="2">
        <f>O100*SUM(data!$E100:$H100)</f>
        <v>158.24475818733995</v>
      </c>
      <c r="Y100" s="2">
        <f>P100*SUM(data!$E100:$H100)</f>
        <v>413.0787301683913</v>
      </c>
      <c r="Z100" s="2">
        <f>Q100*SUM(data!$E100:$H100)</f>
        <v>1178.6311793644406</v>
      </c>
      <c r="AA100" s="2">
        <f>R100*SUM(data!$E100:$H100)</f>
        <v>4584.7953322798276</v>
      </c>
    </row>
    <row r="101" spans="1:27" x14ac:dyDescent="0.25">
      <c r="A101" s="1">
        <f>data!AL101</f>
        <v>100</v>
      </c>
      <c r="B101" s="1">
        <f>data!Q101</f>
        <v>10</v>
      </c>
      <c r="C101" s="3">
        <f>data!E101/SUM(data!$E101:$H101)</f>
        <v>2.8817770036086907E-2</v>
      </c>
      <c r="D101" s="3">
        <f>data!F101/SUM(data!$E101:$H101)</f>
        <v>8.2675071477778528E-2</v>
      </c>
      <c r="E101" s="3">
        <f>data!G101/SUM(data!$E101:$H101)</f>
        <v>0.31148605960229442</v>
      </c>
      <c r="F101" s="3">
        <f>data!H101/SUM(data!$E101:$H101)</f>
        <v>0.57702109888384012</v>
      </c>
      <c r="G101" s="3">
        <f>HLOOKUP($B101,prodTab!$B$19:$L$24,3,FALSE)</f>
        <v>2.5690096786737723E-2</v>
      </c>
      <c r="H101" s="3">
        <f>HLOOKUP($B101,prodTab!$B$19:$L$24,4,FALSE)</f>
        <v>6.7734851894402023E-2</v>
      </c>
      <c r="I101" s="3">
        <f>HLOOKUP($B101,prodTab!$B$19:$L$24,5,FALSE)</f>
        <v>0.19915266041239793</v>
      </c>
      <c r="J101" s="3">
        <f>HLOOKUP($B101,prodTab!$B$19:$L$24,6,FALSE)</f>
        <v>0.70742239090646231</v>
      </c>
      <c r="K101" s="3">
        <f>G101*EXP(A$107+$D$107*IF($A101=67,1,0)+$E$107*data!$AM101+$F$107*data!$AN101+$G$107*data!$AO101+$H$107*data!$AP101+$I$107*data!$AQ101+$J$107*data!$AR101+$K$107*data!$AS101+$L$107*data!$AT101+$M$107*data!$C101+$N$107*data!$D101)</f>
        <v>2.6182718136931821E-2</v>
      </c>
      <c r="L101" s="3">
        <f>H101*EXP(B$107+$D$107*IF($A101=67,1,0)+$E$107*data!$AM101+$F$107*data!$AN101+$G$107*data!$AO101+$H$107*data!$AP101+$I$107*data!$AQ101+$J$107*data!$AR101+$K$107*data!$AS101+$L$107*data!$AT101+$M$107*data!$C101+$N$107*data!$D101)</f>
        <v>6.83468070870102E-2</v>
      </c>
      <c r="M101" s="3">
        <f>I101*EXP(C$107+$D$107*IF($A101=67,1,0)+$E$107*data!$AM101+$F$107*data!$AN101+$G$107*data!$AO101+$H$107*data!$AP101+$I$107*data!$AQ101+$J$107*data!$AR101+$K$107*data!$AS101+$L$107*data!$AT101+$M$107*data!$C101+$N$107*data!$D101)</f>
        <v>0.19501289211845471</v>
      </c>
      <c r="N101" s="3">
        <f t="shared" si="10"/>
        <v>0.70742239090646231</v>
      </c>
      <c r="O101" s="3">
        <f t="shared" si="11"/>
        <v>2.626242964676059E-2</v>
      </c>
      <c r="P101" s="3">
        <f t="shared" si="12"/>
        <v>6.8554884306357283E-2</v>
      </c>
      <c r="Q101" s="3">
        <f t="shared" si="13"/>
        <v>0.19560659564402222</v>
      </c>
      <c r="R101" s="3">
        <f t="shared" si="14"/>
        <v>0.70957609040285996</v>
      </c>
      <c r="S101" s="3">
        <f t="shared" si="15"/>
        <v>-1.0326696964569657</v>
      </c>
      <c r="T101" s="3">
        <f t="shared" si="16"/>
        <v>6.5297645053223757E-6</v>
      </c>
      <c r="U101" s="3">
        <f t="shared" si="17"/>
        <v>1.9937968575596909E-4</v>
      </c>
      <c r="V101" s="3">
        <f t="shared" si="18"/>
        <v>1.3428050167256506E-2</v>
      </c>
      <c r="W101" s="3">
        <f t="shared" si="19"/>
        <v>1.7570825776607422E-2</v>
      </c>
      <c r="X101" s="2">
        <f>O101*SUM(data!$E101:$H101)</f>
        <v>294.30414010190026</v>
      </c>
      <c r="Y101" s="2">
        <f>P101*SUM(data!$E101:$H101)</f>
        <v>768.2452289046455</v>
      </c>
      <c r="Z101" s="2">
        <f>Q101*SUM(data!$E101:$H101)</f>
        <v>2192.0222806336933</v>
      </c>
      <c r="AA101" s="2">
        <f>R101*SUM(data!$E101:$H101)</f>
        <v>7951.7083503597623</v>
      </c>
    </row>
    <row r="102" spans="1:27" x14ac:dyDescent="0.25">
      <c r="A102" s="1">
        <f>data!AL102</f>
        <v>101</v>
      </c>
      <c r="B102" s="1">
        <f>data!Q102</f>
        <v>10</v>
      </c>
      <c r="C102" s="3">
        <f>data!E102/SUM(data!$E102:$H102)</f>
        <v>7.8909886689956577E-2</v>
      </c>
      <c r="D102" s="3">
        <f>data!F102/SUM(data!$E102:$H102)</f>
        <v>4.3645246771608415E-2</v>
      </c>
      <c r="E102" s="3">
        <f>data!G102/SUM(data!$E102:$H102)</f>
        <v>0.31282091324283684</v>
      </c>
      <c r="F102" s="3">
        <f>data!H102/SUM(data!$E102:$H102)</f>
        <v>0.56462395329559822</v>
      </c>
      <c r="G102" s="3">
        <f>HLOOKUP($B102,prodTab!$B$19:$L$24,3,FALSE)</f>
        <v>2.5690096786737723E-2</v>
      </c>
      <c r="H102" s="3">
        <f>HLOOKUP($B102,prodTab!$B$19:$L$24,4,FALSE)</f>
        <v>6.7734851894402023E-2</v>
      </c>
      <c r="I102" s="3">
        <f>HLOOKUP($B102,prodTab!$B$19:$L$24,5,FALSE)</f>
        <v>0.19915266041239793</v>
      </c>
      <c r="J102" s="3">
        <f>HLOOKUP($B102,prodTab!$B$19:$L$24,6,FALSE)</f>
        <v>0.70742239090646231</v>
      </c>
      <c r="K102" s="3">
        <f>G102*EXP(A$107+$D$107*IF($A102=67,1,0)+$E$107*data!$AM102+$F$107*data!$AN102+$G$107*data!$AO102+$H$107*data!$AP102+$I$107*data!$AQ102+$J$107*data!$AR102+$K$107*data!$AS102+$L$107*data!$AT102+$M$107*data!$C102+$N$107*data!$D102)</f>
        <v>3.0124907777612196E-2</v>
      </c>
      <c r="L102" s="3">
        <f>H102*EXP(B$107+$D$107*IF($A102=67,1,0)+$E$107*data!$AM102+$F$107*data!$AN102+$G$107*data!$AO102+$H$107*data!$AP102+$I$107*data!$AQ102+$J$107*data!$AR102+$K$107*data!$AS102+$L$107*data!$AT102+$M$107*data!$C102+$N$107*data!$D102)</f>
        <v>7.8637414558048166E-2</v>
      </c>
      <c r="M102" s="3">
        <f>I102*EXP(C$107+$D$107*IF($A102=67,1,0)+$E$107*data!$AM102+$F$107*data!$AN102+$G$107*data!$AO102+$H$107*data!$AP102+$I$107*data!$AQ102+$J$107*data!$AR102+$K$107*data!$AS102+$L$107*data!$AT102+$M$107*data!$C102+$N$107*data!$D102)</f>
        <v>0.22437492393989872</v>
      </c>
      <c r="N102" s="3">
        <f t="shared" si="10"/>
        <v>0.70742239090646231</v>
      </c>
      <c r="O102" s="3">
        <f t="shared" si="11"/>
        <v>2.8950678751286749E-2</v>
      </c>
      <c r="P102" s="3">
        <f t="shared" si="12"/>
        <v>7.5572232237461276E-2</v>
      </c>
      <c r="Q102" s="3">
        <f t="shared" si="13"/>
        <v>0.21562908642846929</v>
      </c>
      <c r="R102" s="3">
        <f t="shared" si="14"/>
        <v>0.67984800258278266</v>
      </c>
      <c r="S102" s="3">
        <f t="shared" si="15"/>
        <v>-1.090041629952434</v>
      </c>
      <c r="T102" s="3">
        <f t="shared" si="16"/>
        <v>2.4959224578592503E-3</v>
      </c>
      <c r="U102" s="3">
        <f t="shared" si="17"/>
        <v>1.0193324009367798E-3</v>
      </c>
      <c r="V102" s="3">
        <f t="shared" si="18"/>
        <v>9.4462511995140157E-3</v>
      </c>
      <c r="W102" s="3">
        <f t="shared" si="19"/>
        <v>1.3276581534135509E-2</v>
      </c>
      <c r="X102" s="2">
        <f>O102*SUM(data!$E102:$H102)</f>
        <v>415.26361439306942</v>
      </c>
      <c r="Y102" s="2">
        <f>P102*SUM(data!$E102:$H102)</f>
        <v>1083.9952519346641</v>
      </c>
      <c r="Z102" s="2">
        <f>Q102*SUM(data!$E102:$H102)</f>
        <v>3092.9469587852705</v>
      </c>
      <c r="AA102" s="2">
        <f>R102*SUM(data!$E102:$H102)</f>
        <v>9751.6241748869961</v>
      </c>
    </row>
    <row r="103" spans="1:27" x14ac:dyDescent="0.25">
      <c r="A103" s="1">
        <f>data!AL103</f>
        <v>102</v>
      </c>
      <c r="B103" s="1">
        <f>data!Q103</f>
        <v>10</v>
      </c>
      <c r="C103" s="3">
        <f>data!E103/SUM(data!$E103:$H103)</f>
        <v>8.3764879665555722E-2</v>
      </c>
      <c r="D103" s="3">
        <f>data!F103/SUM(data!$E103:$H103)</f>
        <v>7.4118702766763689E-2</v>
      </c>
      <c r="E103" s="3">
        <f>data!G103/SUM(data!$E103:$H103)</f>
        <v>0.2074130043705141</v>
      </c>
      <c r="F103" s="3">
        <f>data!H103/SUM(data!$E103:$H103)</f>
        <v>0.6347034131971665</v>
      </c>
      <c r="G103" s="3">
        <f>HLOOKUP($B103,prodTab!$B$19:$L$24,3,FALSE)</f>
        <v>2.5690096786737723E-2</v>
      </c>
      <c r="H103" s="3">
        <f>HLOOKUP($B103,prodTab!$B$19:$L$24,4,FALSE)</f>
        <v>6.7734851894402023E-2</v>
      </c>
      <c r="I103" s="3">
        <f>HLOOKUP($B103,prodTab!$B$19:$L$24,5,FALSE)</f>
        <v>0.19915266041239793</v>
      </c>
      <c r="J103" s="3">
        <f>HLOOKUP($B103,prodTab!$B$19:$L$24,6,FALSE)</f>
        <v>0.70742239090646231</v>
      </c>
      <c r="K103" s="3">
        <f>G103*EXP(A$107+$D$107*IF($A103=67,1,0)+$E$107*data!$AM103+$F$107*data!$AN103+$G$107*data!$AO103+$H$107*data!$AP103+$I$107*data!$AQ103+$J$107*data!$AR103+$K$107*data!$AS103+$L$107*data!$AT103+$M$107*data!$C103+$N$107*data!$D103)</f>
        <v>2.1544948033860357E-2</v>
      </c>
      <c r="L103" s="3">
        <f>H103*EXP(B$107+$D$107*IF($A103=67,1,0)+$E$107*data!$AM103+$F$107*data!$AN103+$G$107*data!$AO103+$H$107*data!$AP103+$I$107*data!$AQ103+$J$107*data!$AR103+$K$107*data!$AS103+$L$107*data!$AT103+$M$107*data!$C103+$N$107*data!$D103)</f>
        <v>5.6240471263098182E-2</v>
      </c>
      <c r="M103" s="3">
        <f>I103*EXP(C$107+$D$107*IF($A103=67,1,0)+$E$107*data!$AM103+$F$107*data!$AN103+$G$107*data!$AO103+$H$107*data!$AP103+$I$107*data!$AQ103+$J$107*data!$AR103+$K$107*data!$AS103+$L$107*data!$AT103+$M$107*data!$C103+$N$107*data!$D103)</f>
        <v>0.16047007055002707</v>
      </c>
      <c r="N103" s="3">
        <f t="shared" si="10"/>
        <v>0.70742239090646231</v>
      </c>
      <c r="O103" s="3">
        <f t="shared" si="11"/>
        <v>2.2782544111843765E-2</v>
      </c>
      <c r="P103" s="3">
        <f t="shared" si="12"/>
        <v>5.9471065579211634E-2</v>
      </c>
      <c r="Q103" s="3">
        <f t="shared" si="13"/>
        <v>0.1696878755609427</v>
      </c>
      <c r="R103" s="3">
        <f t="shared" si="14"/>
        <v>0.74805851474800189</v>
      </c>
      <c r="S103" s="3">
        <f t="shared" si="15"/>
        <v>-1.0781073786114481</v>
      </c>
      <c r="T103" s="3">
        <f t="shared" si="16"/>
        <v>3.7188452495855212E-3</v>
      </c>
      <c r="U103" s="3">
        <f t="shared" si="17"/>
        <v>2.1455327517815788E-4</v>
      </c>
      <c r="V103" s="3">
        <f t="shared" si="18"/>
        <v>1.4231853436987546E-3</v>
      </c>
      <c r="W103" s="3">
        <f t="shared" si="19"/>
        <v>1.2849379047600204E-2</v>
      </c>
      <c r="X103" s="2">
        <f>O103*SUM(data!$E103:$H103)</f>
        <v>321.42023318783197</v>
      </c>
      <c r="Y103" s="2">
        <f>P103*SUM(data!$E103:$H103)</f>
        <v>839.02849798332204</v>
      </c>
      <c r="Z103" s="2">
        <f>Q103*SUM(data!$E103:$H103)</f>
        <v>2393.9870922313808</v>
      </c>
      <c r="AA103" s="2">
        <f>R103*SUM(data!$E103:$H103)</f>
        <v>10553.744176597465</v>
      </c>
    </row>
    <row r="104" spans="1:27" x14ac:dyDescent="0.25">
      <c r="N104" t="s">
        <v>106</v>
      </c>
      <c r="O104" s="2">
        <f>CORREL(C2:C103,O2:O103)</f>
        <v>0.32410552706288781</v>
      </c>
      <c r="P104" s="2">
        <f t="shared" ref="P104:R104" si="20">CORREL(D2:D103,P2:P103)</f>
        <v>0.55915337046293645</v>
      </c>
      <c r="Q104" s="2">
        <f t="shared" si="20"/>
        <v>0.26514427552272257</v>
      </c>
      <c r="R104" s="2">
        <f t="shared" si="20"/>
        <v>0.44910490390035018</v>
      </c>
    </row>
    <row r="105" spans="1:27" x14ac:dyDescent="0.25">
      <c r="A105" t="s">
        <v>102</v>
      </c>
      <c r="R105" t="s">
        <v>108</v>
      </c>
      <c r="S105" s="2">
        <f>SUM(S2:S103)</f>
        <v>-100.66877844969871</v>
      </c>
      <c r="T105" s="2"/>
      <c r="U105" s="2"/>
      <c r="V105" s="2"/>
      <c r="W105" s="2"/>
      <c r="X105" s="14">
        <f t="shared" ref="X105:AA105" si="21">SUM(X2:X103)</f>
        <v>37599.657309170245</v>
      </c>
      <c r="Y105" s="14">
        <f t="shared" si="21"/>
        <v>91704.777089439856</v>
      </c>
      <c r="Z105" s="14">
        <f t="shared" si="21"/>
        <v>223441.52238878998</v>
      </c>
      <c r="AA105" s="14">
        <f t="shared" si="21"/>
        <v>712977.46321260009</v>
      </c>
    </row>
    <row r="106" spans="1:27" x14ac:dyDescent="0.25">
      <c r="A106" s="35" t="s">
        <v>103</v>
      </c>
      <c r="B106" s="36" t="s">
        <v>104</v>
      </c>
      <c r="C106" s="36" t="s">
        <v>105</v>
      </c>
      <c r="D106" s="37" t="s">
        <v>139</v>
      </c>
      <c r="E106" s="43" t="s">
        <v>131</v>
      </c>
      <c r="F106" s="43" t="s">
        <v>132</v>
      </c>
      <c r="G106" s="43" t="s">
        <v>133</v>
      </c>
      <c r="H106" s="43" t="s">
        <v>134</v>
      </c>
      <c r="I106" s="43" t="s">
        <v>135</v>
      </c>
      <c r="J106" s="43" t="s">
        <v>136</v>
      </c>
      <c r="K106" s="43" t="s">
        <v>137</v>
      </c>
      <c r="L106" s="43" t="s">
        <v>138</v>
      </c>
      <c r="M106" s="38" t="s">
        <v>4</v>
      </c>
      <c r="N106" s="39" t="s">
        <v>5</v>
      </c>
      <c r="P106" s="42"/>
      <c r="Q106" s="42"/>
      <c r="R106" s="42"/>
      <c r="S106" s="42"/>
      <c r="T106" s="1" t="s">
        <v>109</v>
      </c>
      <c r="U106" s="2">
        <f>SUM(T2:W103)</f>
        <v>7.1757547929046144</v>
      </c>
      <c r="W106" t="s">
        <v>107</v>
      </c>
      <c r="X106" s="7">
        <f>X105/data!E105-1</f>
        <v>-3.2197538945636373E-3</v>
      </c>
      <c r="Y106" s="7">
        <f>Y105/data!F105-1</f>
        <v>-2.54748187423115E-3</v>
      </c>
      <c r="Z106" s="7">
        <f>Z105/data!G105-1</f>
        <v>1.4547635369595024E-3</v>
      </c>
      <c r="AA106" s="7">
        <f>AA105/data!H105-1</f>
        <v>4.3598247318588079E-5</v>
      </c>
    </row>
    <row r="107" spans="1:27" x14ac:dyDescent="0.25">
      <c r="A107" s="40">
        <v>-0.66</v>
      </c>
      <c r="B107" s="41">
        <v>-0.67</v>
      </c>
      <c r="C107" s="41">
        <v>-0.7</v>
      </c>
      <c r="D107" s="41">
        <v>-0.71</v>
      </c>
      <c r="E107" s="41">
        <v>0.5</v>
      </c>
      <c r="F107" s="41">
        <v>1.7</v>
      </c>
      <c r="G107" s="41">
        <v>0</v>
      </c>
      <c r="H107" s="41">
        <v>0</v>
      </c>
      <c r="I107" s="41">
        <v>4.5</v>
      </c>
      <c r="J107" s="41">
        <v>0</v>
      </c>
      <c r="K107" s="41">
        <v>0</v>
      </c>
      <c r="L107" s="41">
        <v>1.5</v>
      </c>
      <c r="M107" s="44">
        <v>0</v>
      </c>
      <c r="N107" s="45">
        <v>0</v>
      </c>
      <c r="O107" s="42"/>
      <c r="P107" s="42"/>
      <c r="Q107" s="42"/>
      <c r="R107" s="42"/>
      <c r="S107" s="42"/>
      <c r="W107" t="s">
        <v>110</v>
      </c>
      <c r="X107" s="16">
        <f>SUM(X106:AA106)</f>
        <v>-4.2688739845166968E-3</v>
      </c>
    </row>
    <row r="108" spans="1:27" x14ac:dyDescent="0.25">
      <c r="A108" s="2"/>
      <c r="B108" s="2"/>
      <c r="C108" s="2"/>
    </row>
    <row r="110" spans="1:27" x14ac:dyDescent="0.25">
      <c r="R110" s="12"/>
      <c r="S110" s="13"/>
      <c r="T110" s="3"/>
      <c r="U110" s="3"/>
      <c r="V110" s="3"/>
      <c r="W110" s="3"/>
      <c r="X110" s="14"/>
      <c r="Y110" s="14"/>
      <c r="Z110" s="14"/>
      <c r="AA110" s="14"/>
    </row>
    <row r="111" spans="1:27" x14ac:dyDescent="0.25">
      <c r="S111" s="13"/>
      <c r="X111" s="15"/>
      <c r="Y111" s="15"/>
      <c r="Z111" s="15"/>
      <c r="AA11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opLeftCell="B1" zoomScale="90" zoomScaleNormal="90" workbookViewId="0">
      <pane xSplit="11700" ySplit="6735" topLeftCell="P97"/>
      <selection activeCell="B1" sqref="B1:AA103"/>
      <selection pane="topRight" activeCell="D107" sqref="D107"/>
      <selection pane="bottomLeft" activeCell="B107" sqref="B107"/>
      <selection pane="bottomRight" activeCell="D107" sqref="D107"/>
    </sheetView>
  </sheetViews>
  <sheetFormatPr defaultRowHeight="15" x14ac:dyDescent="0.25"/>
  <sheetData>
    <row r="1" spans="1:27" x14ac:dyDescent="0.25">
      <c r="A1" t="s">
        <v>75</v>
      </c>
      <c r="B1" t="s">
        <v>101</v>
      </c>
      <c r="C1" t="s">
        <v>76</v>
      </c>
      <c r="D1" t="s">
        <v>77</v>
      </c>
      <c r="E1" t="s">
        <v>78</v>
      </c>
      <c r="F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</row>
    <row r="2" spans="1:27" x14ac:dyDescent="0.25">
      <c r="A2" s="1">
        <f>data!AL2</f>
        <v>1</v>
      </c>
      <c r="B2" s="1">
        <f>data!Q2</f>
        <v>0</v>
      </c>
      <c r="C2" s="3">
        <f>data!I2/SUM(data!$I2:$L2)</f>
        <v>0.15532999888566704</v>
      </c>
      <c r="D2" s="3">
        <f>data!J2/SUM(data!$I2:$L2)</f>
        <v>0.27467906809696785</v>
      </c>
      <c r="E2" s="3">
        <f>data!K2/SUM(data!$I2:$L2)</f>
        <v>6.8201987681409795E-2</v>
      </c>
      <c r="F2" s="3">
        <f>data!L2/SUM(data!$I2:$L2)</f>
        <v>0.50178894533595531</v>
      </c>
      <c r="G2" s="3">
        <f>HLOOKUP($B2,prodTab!$B$27:$L$32,3,FALSE)</f>
        <v>0.10286149535062949</v>
      </c>
      <c r="H2" s="3">
        <f>HLOOKUP($B2,prodTab!$B$27:$L$32,4,FALSE)</f>
        <v>0.13465830123543654</v>
      </c>
      <c r="I2" s="3">
        <f>HLOOKUP($B2,prodTab!$B$27:$L$32,5,FALSE)</f>
        <v>0.13260781947601305</v>
      </c>
      <c r="J2" s="3">
        <f>HLOOKUP($B2,prodTab!$B$27:$L$32,6,FALSE)</f>
        <v>0.62987238393792078</v>
      </c>
      <c r="K2" s="3">
        <f>G2*EXP(A$107+$D$107*IF($A2=67,1,0)+$E$107*data!$AM2+$F$107*data!$AN2+$G$107*data!$AO2+$H$107*data!$AP2+$I$107*data!$AQ2+$J$107*data!$AR2+$K$107*data!$AS2+$L$107*data!$AT2+$M$107*data!$C2+$N$107*data!$D2)</f>
        <v>0.10292686168387974</v>
      </c>
      <c r="L2" s="3">
        <f>H2*EXP(B$107+$D$107*IF($A2=67,1,0)+$E$107*data!$AM2+$F$107*data!$AN2+$G$107*data!$AO2+$H$107*data!$AP2+$I$107*data!$AQ2+$J$107*data!$AR2+$K$107*data!$AS2+$L$107*data!$AT2+$M$107*data!$C2+$N$107*data!$D2)</f>
        <v>0.13474387377512659</v>
      </c>
      <c r="M2" s="3">
        <f>I2*EXP(C$107+$D$107*IF($A2=67,1,0)+$E$107*data!$AM2+$F$107*data!$AN2+$G$107*data!$AO2+$H$107*data!$AP2+$I$107*data!$AQ2+$J$107*data!$AR2+$K$107*data!$AS2+$L$107*data!$AT2+$M$107*data!$C2+$N$107*data!$D2)</f>
        <v>0.13269208897734502</v>
      </c>
      <c r="N2" s="3">
        <f>J2</f>
        <v>0.62987238393792078</v>
      </c>
      <c r="O2" s="3">
        <f>K2/SUM($K2:$N2)</f>
        <v>0.10290265811695577</v>
      </c>
      <c r="P2" s="3">
        <f>L2/SUM($K2:$N2)</f>
        <v>0.13471218834031243</v>
      </c>
      <c r="Q2" s="3">
        <f>M2/SUM($K2:$N2)</f>
        <v>0.13266088602601336</v>
      </c>
      <c r="R2" s="3">
        <f>N2/SUM($K2:$N2)</f>
        <v>0.62972426751671851</v>
      </c>
      <c r="S2" s="3">
        <f>C2*LN(O2)+D2*LN(P2)+E2*LN(Q2)+F2*LN(R2)</f>
        <v>-1.2736709199783407</v>
      </c>
      <c r="T2" s="3">
        <f>(C2-O2)^2</f>
        <v>2.7486260600785742E-3</v>
      </c>
      <c r="U2" s="3">
        <f>(D2-P2)^2</f>
        <v>1.9590727428814039E-2</v>
      </c>
      <c r="V2" s="3">
        <f>(E2-Q2)^2</f>
        <v>4.154949575799937E-3</v>
      </c>
      <c r="W2" s="3">
        <f>(F2-R2)^2</f>
        <v>1.6367446661495682E-2</v>
      </c>
      <c r="X2" s="2">
        <f>O2*SUM(data!$I2:$L2)</f>
        <v>1283.5902638990265</v>
      </c>
      <c r="Y2" s="2">
        <f>P2*SUM(data!$I2:$L2)</f>
        <v>1680.3769362850394</v>
      </c>
      <c r="Z2" s="2">
        <f>Q2*SUM(data!$I2:$L2)</f>
        <v>1654.7893399378663</v>
      </c>
      <c r="AA2" s="2">
        <f>R2*SUM(data!$I2:$L2)</f>
        <v>7855.0734598780691</v>
      </c>
    </row>
    <row r="3" spans="1:27" x14ac:dyDescent="0.25">
      <c r="A3" s="1">
        <f>data!AL3</f>
        <v>2</v>
      </c>
      <c r="B3" s="1">
        <f>data!Q3</f>
        <v>0</v>
      </c>
      <c r="C3" s="3">
        <f>data!I3/SUM(data!$I3:$L3)</f>
        <v>0.15808717801240707</v>
      </c>
      <c r="D3" s="3">
        <f>data!J3/SUM(data!$I3:$L3)</f>
        <v>0.16813533866648916</v>
      </c>
      <c r="E3" s="3">
        <f>data!K3/SUM(data!$I3:$L3)</f>
        <v>0.17526713015857498</v>
      </c>
      <c r="F3" s="3">
        <f>data!L3/SUM(data!$I3:$L3)</f>
        <v>0.49851035316252879</v>
      </c>
      <c r="G3" s="3">
        <f>HLOOKUP($B3,prodTab!$B$27:$L$32,3,FALSE)</f>
        <v>0.10286149535062949</v>
      </c>
      <c r="H3" s="3">
        <f>HLOOKUP($B3,prodTab!$B$27:$L$32,4,FALSE)</f>
        <v>0.13465830123543654</v>
      </c>
      <c r="I3" s="3">
        <f>HLOOKUP($B3,prodTab!$B$27:$L$32,5,FALSE)</f>
        <v>0.13260781947601305</v>
      </c>
      <c r="J3" s="3">
        <f>HLOOKUP($B3,prodTab!$B$27:$L$32,6,FALSE)</f>
        <v>0.62987238393792078</v>
      </c>
      <c r="K3" s="3">
        <f>G3*EXP(A$107+$D$107*IF($A3=67,1,0)+$E$107*data!$AM3+$F$107*data!$AN3+$G$107*data!$AO3+$H$107*data!$AP3+$I$107*data!$AQ3+$J$107*data!$AR3+$K$107*data!$AS3+$L$107*data!$AT3+$M$107*data!$C3+$N$107*data!$D3)</f>
        <v>9.4275069801349032E-2</v>
      </c>
      <c r="L3" s="3">
        <f>H3*EXP(B$107+$D$107*IF($A3=67,1,0)+$E$107*data!$AM3+$F$107*data!$AN3+$G$107*data!$AO3+$H$107*data!$AP3+$I$107*data!$AQ3+$J$107*data!$AR3+$K$107*data!$AS3+$L$107*data!$AT3+$M$107*data!$C3+$N$107*data!$D3)</f>
        <v>0.12341761807980729</v>
      </c>
      <c r="M3" s="3">
        <f>I3*EXP(C$107+$D$107*IF($A3=67,1,0)+$E$107*data!$AM3+$F$107*data!$AN3+$G$107*data!$AO3+$H$107*data!$AP3+$I$107*data!$AQ3+$J$107*data!$AR3+$K$107*data!$AS3+$L$107*data!$AT3+$M$107*data!$C3+$N$107*data!$D3)</f>
        <v>0.12153830152566719</v>
      </c>
      <c r="N3" s="3">
        <f t="shared" ref="N3:N66" si="0">J3</f>
        <v>0.62987238393792078</v>
      </c>
      <c r="O3" s="3">
        <f t="shared" ref="O3:R66" si="1">K3/SUM($K3:$N3)</f>
        <v>9.7280715756844299E-2</v>
      </c>
      <c r="P3" s="3">
        <f t="shared" si="1"/>
        <v>0.12735237692326482</v>
      </c>
      <c r="Q3" s="3">
        <f t="shared" si="1"/>
        <v>0.12541314463305633</v>
      </c>
      <c r="R3" s="3">
        <f t="shared" si="1"/>
        <v>0.64995376268683458</v>
      </c>
      <c r="S3" s="3">
        <f t="shared" ref="S3:S66" si="2">C3*LN(O3)+D3*LN(P3)+E3*LN(Q3)+F3*LN(R3)</f>
        <v>-1.2935250479822904</v>
      </c>
      <c r="T3" s="3">
        <f t="shared" ref="T3:W66" si="3">(C3-O3)^2</f>
        <v>3.6974258520371798E-3</v>
      </c>
      <c r="U3" s="3">
        <f t="shared" si="3"/>
        <v>1.663249968549301E-3</v>
      </c>
      <c r="V3" s="3">
        <f t="shared" si="3"/>
        <v>2.4854198727786228E-3</v>
      </c>
      <c r="W3" s="3">
        <f t="shared" si="3"/>
        <v>2.2935106288346593E-2</v>
      </c>
      <c r="X3" s="2">
        <f>O3*SUM(data!$I3:$L3)</f>
        <v>1870.648822767504</v>
      </c>
      <c r="Y3" s="2">
        <f>P3*SUM(data!$I3:$L3)</f>
        <v>2448.9085232844591</v>
      </c>
      <c r="Z3" s="2">
        <f>Q3*SUM(data!$I3:$L3)</f>
        <v>2411.6182692754469</v>
      </c>
      <c r="AA3" s="2">
        <f>R3*SUM(data!$I3:$L3)</f>
        <v>12498.21438467259</v>
      </c>
    </row>
    <row r="4" spans="1:27" x14ac:dyDescent="0.25">
      <c r="A4" s="1">
        <f>data!AL4</f>
        <v>3</v>
      </c>
      <c r="B4" s="1">
        <f>data!Q4</f>
        <v>0</v>
      </c>
      <c r="C4" s="3">
        <f>data!I4/SUM(data!$I4:$L4)</f>
        <v>0.14928832598812719</v>
      </c>
      <c r="D4" s="3">
        <f>data!J4/SUM(data!$I4:$L4)</f>
        <v>0.11727842733806948</v>
      </c>
      <c r="E4" s="3">
        <f>data!K4/SUM(data!$I4:$L4)</f>
        <v>0.23798134271295304</v>
      </c>
      <c r="F4" s="3">
        <f>data!L4/SUM(data!$I4:$L4)</f>
        <v>0.49545190396085032</v>
      </c>
      <c r="G4" s="3">
        <f>HLOOKUP($B4,prodTab!$B$27:$L$32,3,FALSE)</f>
        <v>0.10286149535062949</v>
      </c>
      <c r="H4" s="3">
        <f>HLOOKUP($B4,prodTab!$B$27:$L$32,4,FALSE)</f>
        <v>0.13465830123543654</v>
      </c>
      <c r="I4" s="3">
        <f>HLOOKUP($B4,prodTab!$B$27:$L$32,5,FALSE)</f>
        <v>0.13260781947601305</v>
      </c>
      <c r="J4" s="3">
        <f>HLOOKUP($B4,prodTab!$B$27:$L$32,6,FALSE)</f>
        <v>0.62987238393792078</v>
      </c>
      <c r="K4" s="3">
        <f>G4*EXP(A$107+$D$107*IF($A4=67,1,0)+$E$107*data!$AM4+$F$107*data!$AN4+$G$107*data!$AO4+$H$107*data!$AP4+$I$107*data!$AQ4+$J$107*data!$AR4+$K$107*data!$AS4+$L$107*data!$AT4+$M$107*data!$C4+$N$107*data!$D4)</f>
        <v>8.4208237038770214E-2</v>
      </c>
      <c r="L4" s="3">
        <f>H4*EXP(B$107+$D$107*IF($A4=67,1,0)+$E$107*data!$AM4+$F$107*data!$AN4+$G$107*data!$AO4+$H$107*data!$AP4+$I$107*data!$AQ4+$J$107*data!$AR4+$K$107*data!$AS4+$L$107*data!$AT4+$M$107*data!$C4+$N$107*data!$D4)</f>
        <v>0.11023890048476112</v>
      </c>
      <c r="M4" s="3">
        <f>I4*EXP(C$107+$D$107*IF($A4=67,1,0)+$E$107*data!$AM4+$F$107*data!$AN4+$G$107*data!$AO4+$H$107*data!$AP4+$I$107*data!$AQ4+$J$107*data!$AR4+$K$107*data!$AS4+$L$107*data!$AT4+$M$107*data!$C4+$N$107*data!$D4)</f>
        <v>0.10856026015921826</v>
      </c>
      <c r="N4" s="3">
        <f t="shared" si="0"/>
        <v>0.62987238393792078</v>
      </c>
      <c r="O4" s="3">
        <f t="shared" si="1"/>
        <v>9.0266976193306703E-2</v>
      </c>
      <c r="P4" s="3">
        <f t="shared" si="1"/>
        <v>0.11817053242728193</v>
      </c>
      <c r="Q4" s="3">
        <f t="shared" si="1"/>
        <v>0.1163711147974705</v>
      </c>
      <c r="R4" s="3">
        <f t="shared" si="1"/>
        <v>0.67519137658194084</v>
      </c>
      <c r="S4" s="3">
        <f t="shared" si="2"/>
        <v>-1.3159830909511168</v>
      </c>
      <c r="T4" s="3">
        <f t="shared" si="3"/>
        <v>3.4835197316025563E-3</v>
      </c>
      <c r="U4" s="3">
        <f t="shared" si="3"/>
        <v>7.9585149019874821E-7</v>
      </c>
      <c r="V4" s="3">
        <f t="shared" si="3"/>
        <v>1.4789047533655609E-2</v>
      </c>
      <c r="W4" s="3">
        <f t="shared" si="3"/>
        <v>3.2306278018107752E-2</v>
      </c>
      <c r="X4" s="2">
        <f>O4*SUM(data!$I4:$L4)</f>
        <v>1623.2033326520896</v>
      </c>
      <c r="Y4" s="2">
        <f>P4*SUM(data!$I4:$L4)</f>
        <v>2124.9720567404906</v>
      </c>
      <c r="Z4" s="2">
        <f>Q4*SUM(data!$I4:$L4)</f>
        <v>2092.6144790668141</v>
      </c>
      <c r="AA4" s="2">
        <f>R4*SUM(data!$I4:$L4)</f>
        <v>12141.460131540605</v>
      </c>
    </row>
    <row r="5" spans="1:27" x14ac:dyDescent="0.25">
      <c r="A5" s="1">
        <f>data!AL5</f>
        <v>4</v>
      </c>
      <c r="B5" s="1">
        <f>data!Q5</f>
        <v>0</v>
      </c>
      <c r="C5" s="3">
        <f>data!I5/SUM(data!$I5:$L5)</f>
        <v>0.18021160642171555</v>
      </c>
      <c r="D5" s="3">
        <f>data!J5/SUM(data!$I5:$L5)</f>
        <v>0.15225948754001495</v>
      </c>
      <c r="E5" s="3">
        <f>data!K5/SUM(data!$I5:$L5)</f>
        <v>0.57154127076552363</v>
      </c>
      <c r="F5" s="3">
        <f>data!L5/SUM(data!$I5:$L5)</f>
        <v>9.5987635272745814E-2</v>
      </c>
      <c r="G5" s="3">
        <f>HLOOKUP($B5,prodTab!$B$27:$L$32,3,FALSE)</f>
        <v>0.10286149535062949</v>
      </c>
      <c r="H5" s="3">
        <f>HLOOKUP($B5,prodTab!$B$27:$L$32,4,FALSE)</f>
        <v>0.13465830123543654</v>
      </c>
      <c r="I5" s="3">
        <f>HLOOKUP($B5,prodTab!$B$27:$L$32,5,FALSE)</f>
        <v>0.13260781947601305</v>
      </c>
      <c r="J5" s="3">
        <f>HLOOKUP($B5,prodTab!$B$27:$L$32,6,FALSE)</f>
        <v>0.62987238393792078</v>
      </c>
      <c r="K5" s="3">
        <f>G5*EXP(A$107+$D$107*IF($A5=67,1,0)+$E$107*data!$AM5+$F$107*data!$AN5+$G$107*data!$AO5+$H$107*data!$AP5+$I$107*data!$AQ5+$J$107*data!$AR5+$K$107*data!$AS5+$L$107*data!$AT5+$M$107*data!$C5+$N$107*data!$D5)</f>
        <v>0.14020381395611028</v>
      </c>
      <c r="L5" s="3">
        <f>H5*EXP(B$107+$D$107*IF($A5=67,1,0)+$E$107*data!$AM5+$F$107*data!$AN5+$G$107*data!$AO5+$H$107*data!$AP5+$I$107*data!$AQ5+$J$107*data!$AR5+$K$107*data!$AS5+$L$107*data!$AT5+$M$107*data!$C5+$N$107*data!$D5)</f>
        <v>0.18354397191780142</v>
      </c>
      <c r="M5" s="3">
        <f>I5*EXP(C$107+$D$107*IF($A5=67,1,0)+$E$107*data!$AM5+$F$107*data!$AN5+$G$107*data!$AO5+$H$107*data!$AP5+$I$107*data!$AQ5+$J$107*data!$AR5+$K$107*data!$AS5+$L$107*data!$AT5+$M$107*data!$C5+$N$107*data!$D5)</f>
        <v>0.18074909359974234</v>
      </c>
      <c r="N5" s="3">
        <f t="shared" si="0"/>
        <v>0.62987238393792078</v>
      </c>
      <c r="O5" s="3">
        <f t="shared" si="1"/>
        <v>0.12359627369878866</v>
      </c>
      <c r="P5" s="3">
        <f t="shared" si="1"/>
        <v>0.16180266676637511</v>
      </c>
      <c r="Q5" s="3">
        <f t="shared" si="1"/>
        <v>0.15933884972883164</v>
      </c>
      <c r="R5" s="3">
        <f t="shared" si="1"/>
        <v>0.55526220980600471</v>
      </c>
      <c r="S5" s="3">
        <f t="shared" si="2"/>
        <v>-1.7603302383562922</v>
      </c>
      <c r="T5" s="3">
        <f t="shared" si="3"/>
        <v>3.2052958993277164E-3</v>
      </c>
      <c r="U5" s="3">
        <f t="shared" si="3"/>
        <v>9.1072269746432207E-5</v>
      </c>
      <c r="V5" s="3">
        <f t="shared" si="3"/>
        <v>0.16991083590851033</v>
      </c>
      <c r="W5" s="3">
        <f t="shared" si="3"/>
        <v>0.21093313481270601</v>
      </c>
      <c r="X5" s="2">
        <f>O5*SUM(data!$I5:$L5)</f>
        <v>460.60994108148674</v>
      </c>
      <c r="Y5" s="2">
        <f>P5*SUM(data!$I5:$L5)</f>
        <v>602.99485231825315</v>
      </c>
      <c r="Z5" s="2">
        <f>Q5*SUM(data!$I5:$L5)</f>
        <v>593.81287144992882</v>
      </c>
      <c r="AA5" s="2">
        <f>R5*SUM(data!$I5:$L5)</f>
        <v>2069.3123351503323</v>
      </c>
    </row>
    <row r="6" spans="1:27" x14ac:dyDescent="0.25">
      <c r="A6" s="1">
        <f>data!AL6</f>
        <v>5</v>
      </c>
      <c r="B6" s="1">
        <f>data!Q6</f>
        <v>0</v>
      </c>
      <c r="C6" s="3">
        <f>data!I6/SUM(data!$I6:$L6)</f>
        <v>0</v>
      </c>
      <c r="D6" s="3">
        <f>data!J6/SUM(data!$I6:$L6)</f>
        <v>0</v>
      </c>
      <c r="E6" s="3">
        <f>data!K6/SUM(data!$I6:$L6)</f>
        <v>0.25065398808398898</v>
      </c>
      <c r="F6" s="3">
        <f>data!L6/SUM(data!$I6:$L6)</f>
        <v>0.74934601191601102</v>
      </c>
      <c r="G6" s="3">
        <f>HLOOKUP($B6,prodTab!$B$27:$L$32,3,FALSE)</f>
        <v>0.10286149535062949</v>
      </c>
      <c r="H6" s="3">
        <f>HLOOKUP($B6,prodTab!$B$27:$L$32,4,FALSE)</f>
        <v>0.13465830123543654</v>
      </c>
      <c r="I6" s="3">
        <f>HLOOKUP($B6,prodTab!$B$27:$L$32,5,FALSE)</f>
        <v>0.13260781947601305</v>
      </c>
      <c r="J6" s="3">
        <f>HLOOKUP($B6,prodTab!$B$27:$L$32,6,FALSE)</f>
        <v>0.62987238393792078</v>
      </c>
      <c r="K6" s="3">
        <f>G6*EXP(A$107+$D$107*IF($A6=67,1,0)+$E$107*data!$AM6+$F$107*data!$AN6+$G$107*data!$AO6+$H$107*data!$AP6+$I$107*data!$AQ6+$J$107*data!$AR6+$K$107*data!$AS6+$L$107*data!$AT6+$M$107*data!$C6+$N$107*data!$D6)</f>
        <v>0.10184728780535822</v>
      </c>
      <c r="L6" s="3">
        <f>H6*EXP(B$107+$D$107*IF($A6=67,1,0)+$E$107*data!$AM6+$F$107*data!$AN6+$G$107*data!$AO6+$H$107*data!$AP6+$I$107*data!$AQ6+$J$107*data!$AR6+$K$107*data!$AS6+$L$107*data!$AT6+$M$107*data!$C6+$N$107*data!$D6)</f>
        <v>0.13333057928582989</v>
      </c>
      <c r="M6" s="3">
        <f>I6*EXP(C$107+$D$107*IF($A6=67,1,0)+$E$107*data!$AM6+$F$107*data!$AN6+$G$107*data!$AO6+$H$107*data!$AP6+$I$107*data!$AQ6+$J$107*data!$AR6+$K$107*data!$AS6+$L$107*data!$AT6+$M$107*data!$C6+$N$107*data!$D6)</f>
        <v>0.13130031514102264</v>
      </c>
      <c r="N6" s="3">
        <f t="shared" si="0"/>
        <v>0.62987238393792078</v>
      </c>
      <c r="O6" s="3">
        <f t="shared" si="1"/>
        <v>0.102220334150909</v>
      </c>
      <c r="P6" s="3">
        <f t="shared" si="1"/>
        <v>0.13381894266225877</v>
      </c>
      <c r="Q6" s="3">
        <f t="shared" si="1"/>
        <v>0.13178124206395292</v>
      </c>
      <c r="R6" s="3">
        <f t="shared" si="1"/>
        <v>0.63217948112287936</v>
      </c>
      <c r="S6" s="3">
        <f t="shared" si="2"/>
        <v>-0.85161492205921574</v>
      </c>
      <c r="T6" s="3">
        <f t="shared" si="3"/>
        <v>1.0448996713923494E-2</v>
      </c>
      <c r="U6" s="3">
        <f t="shared" si="3"/>
        <v>1.79075094152449E-2</v>
      </c>
      <c r="V6" s="3">
        <f t="shared" si="3"/>
        <v>1.4130729746343999E-2</v>
      </c>
      <c r="W6" s="3">
        <f t="shared" si="3"/>
        <v>1.372799593809787E-2</v>
      </c>
      <c r="X6" s="2">
        <f>O6*SUM(data!$I6:$L6)</f>
        <v>102.76925734529938</v>
      </c>
      <c r="Y6" s="2">
        <f>P6*SUM(data!$I6:$L6)</f>
        <v>134.53755038435511</v>
      </c>
      <c r="Z6" s="2">
        <f>Q6*SUM(data!$I6:$L6)</f>
        <v>132.48890733383635</v>
      </c>
      <c r="AA6" s="2">
        <f>R6*SUM(data!$I6:$L6)</f>
        <v>635.57428493650923</v>
      </c>
    </row>
    <row r="7" spans="1:27" x14ac:dyDescent="0.25">
      <c r="A7" s="1">
        <f>data!AL7</f>
        <v>6</v>
      </c>
      <c r="B7" s="1">
        <f>data!Q7</f>
        <v>0</v>
      </c>
      <c r="C7" s="3">
        <f>data!I7/SUM(data!$I7:$L7)</f>
        <v>0</v>
      </c>
      <c r="D7" s="3">
        <f>data!J7/SUM(data!$I7:$L7)</f>
        <v>2.6344579391334732E-2</v>
      </c>
      <c r="E7" s="3">
        <f>data!K7/SUM(data!$I7:$L7)</f>
        <v>0.10076711809830476</v>
      </c>
      <c r="F7" s="3">
        <f>data!L7/SUM(data!$I7:$L7)</f>
        <v>0.87288830251036054</v>
      </c>
      <c r="G7" s="3">
        <f>HLOOKUP($B7,prodTab!$B$27:$L$32,3,FALSE)</f>
        <v>0.10286149535062949</v>
      </c>
      <c r="H7" s="3">
        <f>HLOOKUP($B7,prodTab!$B$27:$L$32,4,FALSE)</f>
        <v>0.13465830123543654</v>
      </c>
      <c r="I7" s="3">
        <f>HLOOKUP($B7,prodTab!$B$27:$L$32,5,FALSE)</f>
        <v>0.13260781947601305</v>
      </c>
      <c r="J7" s="3">
        <f>HLOOKUP($B7,prodTab!$B$27:$L$32,6,FALSE)</f>
        <v>0.62987238393792078</v>
      </c>
      <c r="K7" s="3">
        <f>G7*EXP(A$107+$D$107*IF($A7=67,1,0)+$E$107*data!$AM7+$F$107*data!$AN7+$G$107*data!$AO7+$H$107*data!$AP7+$I$107*data!$AQ7+$J$107*data!$AR7+$K$107*data!$AS7+$L$107*data!$AT7+$M$107*data!$C7+$N$107*data!$D7)</f>
        <v>7.937680983697587E-2</v>
      </c>
      <c r="L7" s="3">
        <f>H7*EXP(B$107+$D$107*IF($A7=67,1,0)+$E$107*data!$AM7+$F$107*data!$AN7+$G$107*data!$AO7+$H$107*data!$AP7+$I$107*data!$AQ7+$J$107*data!$AR7+$K$107*data!$AS7+$L$107*data!$AT7+$M$107*data!$C7+$N$107*data!$D7)</f>
        <v>0.10391397027332877</v>
      </c>
      <c r="M7" s="3">
        <f>I7*EXP(C$107+$D$107*IF($A7=67,1,0)+$E$107*data!$AM7+$F$107*data!$AN7+$G$107*data!$AO7+$H$107*data!$AP7+$I$107*data!$AQ7+$J$107*data!$AR7+$K$107*data!$AS7+$L$107*data!$AT7+$M$107*data!$C7+$N$107*data!$D7)</f>
        <v>0.10233164152983604</v>
      </c>
      <c r="N7" s="3">
        <f t="shared" si="0"/>
        <v>0.62987238393792078</v>
      </c>
      <c r="O7" s="3">
        <f t="shared" si="1"/>
        <v>8.6703724972918658E-2</v>
      </c>
      <c r="P7" s="3">
        <f t="shared" si="1"/>
        <v>0.11350579996760926</v>
      </c>
      <c r="Q7" s="3">
        <f t="shared" si="1"/>
        <v>0.11177741359790876</v>
      </c>
      <c r="R7" s="3">
        <f t="shared" si="1"/>
        <v>0.68801306146156338</v>
      </c>
      <c r="S7" s="3">
        <f t="shared" si="2"/>
        <v>-0.60454308689029601</v>
      </c>
      <c r="T7" s="3">
        <f t="shared" si="3"/>
        <v>7.5175359241795182E-3</v>
      </c>
      <c r="U7" s="3">
        <f t="shared" si="3"/>
        <v>7.5970783723459815E-3</v>
      </c>
      <c r="V7" s="3">
        <f t="shared" si="3"/>
        <v>1.212266069886001E-4</v>
      </c>
      <c r="W7" s="3">
        <f t="shared" si="3"/>
        <v>3.4178854752850853E-2</v>
      </c>
      <c r="X7" s="2">
        <f>O7*SUM(data!$I7:$L7)</f>
        <v>1592.9780596609437</v>
      </c>
      <c r="Y7" s="2">
        <f>P7*SUM(data!$I7:$L7)</f>
        <v>2085.4034708328959</v>
      </c>
      <c r="Z7" s="2">
        <f>Q7*SUM(data!$I7:$L7)</f>
        <v>2053.6484157137543</v>
      </c>
      <c r="AA7" s="2">
        <f>R7*SUM(data!$I7:$L7)</f>
        <v>12640.630053792407</v>
      </c>
    </row>
    <row r="8" spans="1:27" x14ac:dyDescent="0.25">
      <c r="A8" s="1">
        <f>data!AL8</f>
        <v>7</v>
      </c>
      <c r="B8" s="1">
        <f>data!Q8</f>
        <v>0</v>
      </c>
      <c r="C8" s="3">
        <f>data!I8/SUM(data!$I8:$L8)</f>
        <v>0</v>
      </c>
      <c r="D8" s="3">
        <f>data!J8/SUM(data!$I8:$L8)</f>
        <v>0.25473793025854641</v>
      </c>
      <c r="E8" s="3">
        <f>data!K8/SUM(data!$I8:$L8)</f>
        <v>0.21264282735348433</v>
      </c>
      <c r="F8" s="3">
        <f>data!L8/SUM(data!$I8:$L8)</f>
        <v>0.53261924238796932</v>
      </c>
      <c r="G8" s="3">
        <f>HLOOKUP($B8,prodTab!$B$27:$L$32,3,FALSE)</f>
        <v>0.10286149535062949</v>
      </c>
      <c r="H8" s="3">
        <f>HLOOKUP($B8,prodTab!$B$27:$L$32,4,FALSE)</f>
        <v>0.13465830123543654</v>
      </c>
      <c r="I8" s="3">
        <f>HLOOKUP($B8,prodTab!$B$27:$L$32,5,FALSE)</f>
        <v>0.13260781947601305</v>
      </c>
      <c r="J8" s="3">
        <f>HLOOKUP($B8,prodTab!$B$27:$L$32,6,FALSE)</f>
        <v>0.62987238393792078</v>
      </c>
      <c r="K8" s="3">
        <f>G8*EXP(A$107+$D$107*IF($A8=67,1,0)+$E$107*data!$AM8+$F$107*data!$AN8+$G$107*data!$AO8+$H$107*data!$AP8+$I$107*data!$AQ8+$J$107*data!$AR8+$K$107*data!$AS8+$L$107*data!$AT8+$M$107*data!$C8+$N$107*data!$D8)</f>
        <v>9.3528681475949602E-2</v>
      </c>
      <c r="L8" s="3">
        <f>H8*EXP(B$107+$D$107*IF($A8=67,1,0)+$E$107*data!$AM8+$F$107*data!$AN8+$G$107*data!$AO8+$H$107*data!$AP8+$I$107*data!$AQ8+$J$107*data!$AR8+$K$107*data!$AS8+$L$107*data!$AT8+$M$107*data!$C8+$N$107*data!$D8)</f>
        <v>0.12244050430542899</v>
      </c>
      <c r="M8" s="3">
        <f>I8*EXP(C$107+$D$107*IF($A8=67,1,0)+$E$107*data!$AM8+$F$107*data!$AN8+$G$107*data!$AO8+$H$107*data!$AP8+$I$107*data!$AQ8+$J$107*data!$AR8+$K$107*data!$AS8+$L$107*data!$AT8+$M$107*data!$C8+$N$107*data!$D8)</f>
        <v>0.1205760665515772</v>
      </c>
      <c r="N8" s="3">
        <f t="shared" si="0"/>
        <v>0.62987238393792078</v>
      </c>
      <c r="O8" s="3">
        <f t="shared" si="1"/>
        <v>9.6778740335130342E-2</v>
      </c>
      <c r="P8" s="3">
        <f t="shared" si="1"/>
        <v>0.12669522958820489</v>
      </c>
      <c r="Q8" s="3">
        <f t="shared" si="1"/>
        <v>0.12476600387472753</v>
      </c>
      <c r="R8" s="3">
        <f t="shared" si="1"/>
        <v>0.65176002620193729</v>
      </c>
      <c r="S8" s="3">
        <f t="shared" si="2"/>
        <v>-1.1968609281610014</v>
      </c>
      <c r="T8" s="3">
        <f t="shared" si="3"/>
        <v>9.3661245808545849E-3</v>
      </c>
      <c r="U8" s="3">
        <f t="shared" si="3"/>
        <v>1.6394933194954674E-2</v>
      </c>
      <c r="V8" s="3">
        <f t="shared" si="3"/>
        <v>7.7223361047165833E-3</v>
      </c>
      <c r="W8" s="3">
        <f t="shared" si="3"/>
        <v>1.4194526367806654E-2</v>
      </c>
      <c r="X8" s="2">
        <f>O8*SUM(data!$I8:$L8)</f>
        <v>1144.030199588206</v>
      </c>
      <c r="Y8" s="2">
        <f>P8*SUM(data!$I8:$L8)</f>
        <v>1497.675711532833</v>
      </c>
      <c r="Z8" s="2">
        <f>Q8*SUM(data!$I8:$L8)</f>
        <v>1474.8701607435028</v>
      </c>
      <c r="AA8" s="2">
        <f>R8*SUM(data!$I8:$L8)</f>
        <v>7704.5139281354586</v>
      </c>
    </row>
    <row r="9" spans="1:27" x14ac:dyDescent="0.25">
      <c r="A9" s="1">
        <f>data!AL9</f>
        <v>8</v>
      </c>
      <c r="B9" s="1">
        <f>data!Q9</f>
        <v>0</v>
      </c>
      <c r="C9" s="3">
        <f>data!I9/SUM(data!$I9:$L9)</f>
        <v>0</v>
      </c>
      <c r="D9" s="3">
        <f>data!J9/SUM(data!$I9:$L9)</f>
        <v>0.35071888943976198</v>
      </c>
      <c r="E9" s="3">
        <f>data!K9/SUM(data!$I9:$L9)</f>
        <v>0</v>
      </c>
      <c r="F9" s="3">
        <f>data!L9/SUM(data!$I9:$L9)</f>
        <v>0.64928111056023796</v>
      </c>
      <c r="G9" s="3">
        <f>HLOOKUP($B9,prodTab!$B$27:$L$32,3,FALSE)</f>
        <v>0.10286149535062949</v>
      </c>
      <c r="H9" s="3">
        <f>HLOOKUP($B9,prodTab!$B$27:$L$32,4,FALSE)</f>
        <v>0.13465830123543654</v>
      </c>
      <c r="I9" s="3">
        <f>HLOOKUP($B9,prodTab!$B$27:$L$32,5,FALSE)</f>
        <v>0.13260781947601305</v>
      </c>
      <c r="J9" s="3">
        <f>HLOOKUP($B9,prodTab!$B$27:$L$32,6,FALSE)</f>
        <v>0.62987238393792078</v>
      </c>
      <c r="K9" s="3">
        <f>G9*EXP(A$107+$D$107*IF($A9=67,1,0)+$E$107*data!$AM9+$F$107*data!$AN9+$G$107*data!$AO9+$H$107*data!$AP9+$I$107*data!$AQ9+$J$107*data!$AR9+$K$107*data!$AS9+$L$107*data!$AT9+$M$107*data!$C9+$N$107*data!$D9)</f>
        <v>0.11197029495944853</v>
      </c>
      <c r="L9" s="3">
        <f>H9*EXP(B$107+$D$107*IF($A9=67,1,0)+$E$107*data!$AM9+$F$107*data!$AN9+$G$107*data!$AO9+$H$107*data!$AP9+$I$107*data!$AQ9+$J$107*data!$AR9+$K$107*data!$AS9+$L$107*data!$AT9+$M$107*data!$C9+$N$107*data!$D9)</f>
        <v>0.14658283604252337</v>
      </c>
      <c r="M9" s="3">
        <f>I9*EXP(C$107+$D$107*IF($A9=67,1,0)+$E$107*data!$AM9+$F$107*data!$AN9+$G$107*data!$AO9+$H$107*data!$AP9+$I$107*data!$AQ9+$J$107*data!$AR9+$K$107*data!$AS9+$L$107*data!$AT9+$M$107*data!$C9+$N$107*data!$D9)</f>
        <v>0.14435077586656547</v>
      </c>
      <c r="N9" s="3">
        <f t="shared" si="0"/>
        <v>0.62987238393792078</v>
      </c>
      <c r="O9" s="3">
        <f t="shared" si="1"/>
        <v>0.10841679457224461</v>
      </c>
      <c r="P9" s="3">
        <f t="shared" si="1"/>
        <v>0.1419308686182775</v>
      </c>
      <c r="Q9" s="3">
        <f t="shared" si="1"/>
        <v>0.1397696453254626</v>
      </c>
      <c r="R9" s="3">
        <f t="shared" si="1"/>
        <v>0.6098826914840153</v>
      </c>
      <c r="S9" s="3">
        <f t="shared" si="2"/>
        <v>-1.0058110232904582</v>
      </c>
      <c r="T9" s="3">
        <f t="shared" si="3"/>
        <v>1.1754201345320289E-2</v>
      </c>
      <c r="U9" s="3">
        <f t="shared" si="3"/>
        <v>4.3592437638552639E-2</v>
      </c>
      <c r="V9" s="3">
        <f t="shared" si="3"/>
        <v>1.9535553754405608E-2</v>
      </c>
      <c r="W9" s="3">
        <f t="shared" si="3"/>
        <v>1.5522354257056653E-3</v>
      </c>
      <c r="X9" s="2">
        <f>O9*SUM(data!$I9:$L9)</f>
        <v>65.603002395665214</v>
      </c>
      <c r="Y9" s="2">
        <f>P9*SUM(data!$I9:$L9)</f>
        <v>85.882368600919719</v>
      </c>
      <c r="Z9" s="2">
        <f>Q9*SUM(data!$I9:$L9)</f>
        <v>84.574612386437423</v>
      </c>
      <c r="AA9" s="2">
        <f>R9*SUM(data!$I9:$L9)</f>
        <v>369.04001661697765</v>
      </c>
    </row>
    <row r="10" spans="1:27" x14ac:dyDescent="0.25">
      <c r="A10" s="1">
        <f>data!AL10</f>
        <v>9</v>
      </c>
      <c r="B10" s="1">
        <f>data!Q10</f>
        <v>0</v>
      </c>
      <c r="C10" s="3">
        <f>data!I10/SUM(data!$I10:$L10)</f>
        <v>5.5650817487063971E-2</v>
      </c>
      <c r="D10" s="3">
        <f>data!J10/SUM(data!$I10:$L10)</f>
        <v>2.4704464893747051E-2</v>
      </c>
      <c r="E10" s="3">
        <f>data!K10/SUM(data!$I10:$L10)</f>
        <v>0.16244390507953693</v>
      </c>
      <c r="F10" s="3">
        <f>data!L10/SUM(data!$I10:$L10)</f>
        <v>0.75720081253965199</v>
      </c>
      <c r="G10" s="3">
        <f>HLOOKUP($B10,prodTab!$B$27:$L$32,3,FALSE)</f>
        <v>0.10286149535062949</v>
      </c>
      <c r="H10" s="3">
        <f>HLOOKUP($B10,prodTab!$B$27:$L$32,4,FALSE)</f>
        <v>0.13465830123543654</v>
      </c>
      <c r="I10" s="3">
        <f>HLOOKUP($B10,prodTab!$B$27:$L$32,5,FALSE)</f>
        <v>0.13260781947601305</v>
      </c>
      <c r="J10" s="3">
        <f>HLOOKUP($B10,prodTab!$B$27:$L$32,6,FALSE)</f>
        <v>0.62987238393792078</v>
      </c>
      <c r="K10" s="3">
        <f>G10*EXP(A$107+$D$107*IF($A10=67,1,0)+$E$107*data!$AM10+$F$107*data!$AN10+$G$107*data!$AO10+$H$107*data!$AP10+$I$107*data!$AQ10+$J$107*data!$AR10+$K$107*data!$AS10+$L$107*data!$AT10+$M$107*data!$C10+$N$107*data!$D10)</f>
        <v>9.4291081302195739E-2</v>
      </c>
      <c r="L10" s="3">
        <f>H10*EXP(B$107+$D$107*IF($A10=67,1,0)+$E$107*data!$AM10+$F$107*data!$AN10+$G$107*data!$AO10+$H$107*data!$AP10+$I$107*data!$AQ10+$J$107*data!$AR10+$K$107*data!$AS10+$L$107*data!$AT10+$M$107*data!$C10+$N$107*data!$D10)</f>
        <v>0.12343857909633635</v>
      </c>
      <c r="M10" s="3">
        <f>I10*EXP(C$107+$D$107*IF($A10=67,1,0)+$E$107*data!$AM10+$F$107*data!$AN10+$G$107*data!$AO10+$H$107*data!$AP10+$I$107*data!$AQ10+$J$107*data!$AR10+$K$107*data!$AS10+$L$107*data!$AT10+$M$107*data!$C10+$N$107*data!$D10)</f>
        <v>0.12155894336260126</v>
      </c>
      <c r="N10" s="3">
        <f t="shared" si="0"/>
        <v>0.62987238393792078</v>
      </c>
      <c r="O10" s="3">
        <f t="shared" si="1"/>
        <v>9.729145363770586E-2</v>
      </c>
      <c r="P10" s="3">
        <f t="shared" si="1"/>
        <v>0.12736643412504625</v>
      </c>
      <c r="Q10" s="3">
        <f t="shared" si="1"/>
        <v>0.1254269877816708</v>
      </c>
      <c r="R10" s="3">
        <f t="shared" si="1"/>
        <v>0.64991512445557709</v>
      </c>
      <c r="S10" s="3">
        <f t="shared" si="2"/>
        <v>-0.84410374278689693</v>
      </c>
      <c r="T10" s="3">
        <f t="shared" si="3"/>
        <v>1.7339425790301442E-3</v>
      </c>
      <c r="U10" s="3">
        <f t="shared" si="3"/>
        <v>1.0539479926448223E-2</v>
      </c>
      <c r="V10" s="3">
        <f t="shared" si="3"/>
        <v>1.3702521662370608E-3</v>
      </c>
      <c r="W10" s="3">
        <f t="shared" si="3"/>
        <v>1.1510218867673411E-2</v>
      </c>
      <c r="X10" s="2">
        <f>O10*SUM(data!$I10:$L10)</f>
        <v>835.76763875666654</v>
      </c>
      <c r="Y10" s="2">
        <f>P10*SUM(data!$I10:$L10)</f>
        <v>1094.1222473860912</v>
      </c>
      <c r="Z10" s="2">
        <f>Q10*SUM(data!$I10:$L10)</f>
        <v>1077.4617244902759</v>
      </c>
      <c r="AA10" s="2">
        <f>R10*SUM(data!$I10:$L10)</f>
        <v>5582.9983893669669</v>
      </c>
    </row>
    <row r="11" spans="1:27" x14ac:dyDescent="0.25">
      <c r="A11" s="1">
        <f>data!AL11</f>
        <v>10</v>
      </c>
      <c r="B11" s="1">
        <f>data!Q11</f>
        <v>0</v>
      </c>
      <c r="C11" s="3">
        <f>data!I11/SUM(data!$I11:$L11)</f>
        <v>0.19892410158823101</v>
      </c>
      <c r="D11" s="3">
        <f>data!J11/SUM(data!$I11:$L11)</f>
        <v>0</v>
      </c>
      <c r="E11" s="3">
        <f>data!K11/SUM(data!$I11:$L11)</f>
        <v>0</v>
      </c>
      <c r="F11" s="3">
        <f>data!L11/SUM(data!$I11:$L11)</f>
        <v>0.80107589841176907</v>
      </c>
      <c r="G11" s="3">
        <f>HLOOKUP($B11,prodTab!$B$27:$L$32,3,FALSE)</f>
        <v>0.10286149535062949</v>
      </c>
      <c r="H11" s="3">
        <f>HLOOKUP($B11,prodTab!$B$27:$L$32,4,FALSE)</f>
        <v>0.13465830123543654</v>
      </c>
      <c r="I11" s="3">
        <f>HLOOKUP($B11,prodTab!$B$27:$L$32,5,FALSE)</f>
        <v>0.13260781947601305</v>
      </c>
      <c r="J11" s="3">
        <f>HLOOKUP($B11,prodTab!$B$27:$L$32,6,FALSE)</f>
        <v>0.62987238393792078</v>
      </c>
      <c r="K11" s="3">
        <f>G11*EXP(A$107+$D$107*IF($A11=67,1,0)+$E$107*data!$AM11+$F$107*data!$AN11+$G$107*data!$AO11+$H$107*data!$AP11+$I$107*data!$AQ11+$J$107*data!$AR11+$K$107*data!$AS11+$L$107*data!$AT11+$M$107*data!$C11+$N$107*data!$D11)</f>
        <v>0.1179474924559076</v>
      </c>
      <c r="L11" s="3">
        <f>H11*EXP(B$107+$D$107*IF($A11=67,1,0)+$E$107*data!$AM11+$F$107*data!$AN11+$G$107*data!$AO11+$H$107*data!$AP11+$I$107*data!$AQ11+$J$107*data!$AR11+$K$107*data!$AS11+$L$107*data!$AT11+$M$107*data!$C11+$N$107*data!$D11)</f>
        <v>0.15440771996316099</v>
      </c>
      <c r="M11" s="3">
        <f>I11*EXP(C$107+$D$107*IF($A11=67,1,0)+$E$107*data!$AM11+$F$107*data!$AN11+$G$107*data!$AO11+$H$107*data!$AP11+$I$107*data!$AQ11+$J$107*data!$AR11+$K$107*data!$AS11+$L$107*data!$AT11+$M$107*data!$C11+$N$107*data!$D11)</f>
        <v>0.15205650796661968</v>
      </c>
      <c r="N11" s="3">
        <f t="shared" si="0"/>
        <v>0.62987238393792078</v>
      </c>
      <c r="O11" s="3">
        <f t="shared" si="1"/>
        <v>0.11187448617711873</v>
      </c>
      <c r="P11" s="3">
        <f t="shared" si="1"/>
        <v>0.146457410606815</v>
      </c>
      <c r="Q11" s="3">
        <f t="shared" si="1"/>
        <v>0.14422726032104383</v>
      </c>
      <c r="R11" s="3">
        <f t="shared" si="1"/>
        <v>0.59744084289502242</v>
      </c>
      <c r="S11" s="3">
        <f t="shared" si="2"/>
        <v>-0.84835311667049274</v>
      </c>
      <c r="T11" s="3">
        <f t="shared" si="3"/>
        <v>7.5776355432225564E-3</v>
      </c>
      <c r="U11" s="3">
        <f t="shared" si="3"/>
        <v>2.1449773121653207E-2</v>
      </c>
      <c r="V11" s="3">
        <f t="shared" si="3"/>
        <v>2.0801502619714144E-2</v>
      </c>
      <c r="W11" s="3">
        <f t="shared" si="3"/>
        <v>4.1467235835308494E-2</v>
      </c>
      <c r="X11" s="2">
        <f>O11*SUM(data!$I11:$L11)</f>
        <v>611.4164418551893</v>
      </c>
      <c r="Y11" s="2">
        <f>P11*SUM(data!$I11:$L11)</f>
        <v>800.41904044836531</v>
      </c>
      <c r="Z11" s="2">
        <f>Q11*SUM(data!$I11:$L11)</f>
        <v>788.23082310656866</v>
      </c>
      <c r="AA11" s="2">
        <f>R11*SUM(data!$I11:$L11)</f>
        <v>3265.1336945898765</v>
      </c>
    </row>
    <row r="12" spans="1:27" x14ac:dyDescent="0.25">
      <c r="A12" s="1">
        <f>data!AL12</f>
        <v>11</v>
      </c>
      <c r="B12" s="1">
        <f>data!Q12</f>
        <v>1</v>
      </c>
      <c r="C12" s="3">
        <f>data!I12/SUM(data!$I12:$L12)</f>
        <v>0.12231035638476148</v>
      </c>
      <c r="D12" s="3">
        <f>data!J12/SUM(data!$I12:$L12)</f>
        <v>0</v>
      </c>
      <c r="E12" s="3">
        <f>data!K12/SUM(data!$I12:$L12)</f>
        <v>0.31466556011299612</v>
      </c>
      <c r="F12" s="3">
        <f>data!L12/SUM(data!$I12:$L12)</f>
        <v>0.56302408350224231</v>
      </c>
      <c r="G12" s="3">
        <f>HLOOKUP($B12,prodTab!$B$27:$L$32,3,FALSE)</f>
        <v>0.1756543869024369</v>
      </c>
      <c r="H12" s="3">
        <f>HLOOKUP($B12,prodTab!$B$27:$L$32,4,FALSE)</f>
        <v>0.14239094749807696</v>
      </c>
      <c r="I12" s="3">
        <f>HLOOKUP($B12,prodTab!$B$27:$L$32,5,FALSE)</f>
        <v>0.23077968874436158</v>
      </c>
      <c r="J12" s="3">
        <f>HLOOKUP($B12,prodTab!$B$27:$L$32,6,FALSE)</f>
        <v>0.45117497685512464</v>
      </c>
      <c r="K12" s="3">
        <f>G12*EXP(A$107+$D$107*IF($A12=67,1,0)+$E$107*data!$AM12+$F$107*data!$AN12+$G$107*data!$AO12+$H$107*data!$AP12+$I$107*data!$AQ12+$J$107*data!$AR12+$K$107*data!$AS12+$L$107*data!$AT12+$M$107*data!$C12+$N$107*data!$D12)</f>
        <v>0.18161527951552633</v>
      </c>
      <c r="L12" s="3">
        <f>H12*EXP(B$107+$D$107*IF($A12=67,1,0)+$E$107*data!$AM12+$F$107*data!$AN12+$G$107*data!$AO12+$H$107*data!$AP12+$I$107*data!$AQ12+$J$107*data!$AR12+$K$107*data!$AS12+$L$107*data!$AT12+$M$107*data!$C12+$N$107*data!$D12)</f>
        <v>0.14722303374471038</v>
      </c>
      <c r="M12" s="3">
        <f>I12*EXP(C$107+$D$107*IF($A12=67,1,0)+$E$107*data!$AM12+$F$107*data!$AN12+$G$107*data!$AO12+$H$107*data!$AP12+$I$107*data!$AQ12+$J$107*data!$AR12+$K$107*data!$AS12+$L$107*data!$AT12+$M$107*data!$C12+$N$107*data!$D12)</f>
        <v>0.238611277616955</v>
      </c>
      <c r="N12" s="3">
        <f t="shared" si="0"/>
        <v>0.45117497685512464</v>
      </c>
      <c r="O12" s="3">
        <f t="shared" si="1"/>
        <v>0.17829461930202817</v>
      </c>
      <c r="P12" s="3">
        <f t="shared" si="1"/>
        <v>0.14453120257295721</v>
      </c>
      <c r="Q12" s="3">
        <f t="shared" si="1"/>
        <v>0.23424850055222654</v>
      </c>
      <c r="R12" s="3">
        <f t="shared" si="1"/>
        <v>0.44292567757278817</v>
      </c>
      <c r="S12" s="3">
        <f t="shared" si="2"/>
        <v>-1.1260994797995187</v>
      </c>
      <c r="T12" s="3">
        <f t="shared" si="3"/>
        <v>3.1342376943896419E-3</v>
      </c>
      <c r="U12" s="3">
        <f t="shared" si="3"/>
        <v>2.0889268517185193E-2</v>
      </c>
      <c r="V12" s="3">
        <f t="shared" si="3"/>
        <v>6.4669034684003623E-3</v>
      </c>
      <c r="W12" s="3">
        <f t="shared" si="3"/>
        <v>1.4423627106795947E-2</v>
      </c>
      <c r="X12" s="2">
        <f>O12*SUM(data!$I12:$L12)</f>
        <v>558.57029808035895</v>
      </c>
      <c r="Y12" s="2">
        <f>P12*SUM(data!$I12:$L12)</f>
        <v>452.79457798068898</v>
      </c>
      <c r="Z12" s="2">
        <f>Q12*SUM(data!$I12:$L12)</f>
        <v>733.86541495504287</v>
      </c>
      <c r="AA12" s="2">
        <f>R12*SUM(data!$I12:$L12)</f>
        <v>1387.6197089839093</v>
      </c>
    </row>
    <row r="13" spans="1:27" x14ac:dyDescent="0.25">
      <c r="A13" s="1">
        <f>data!AL13</f>
        <v>12</v>
      </c>
      <c r="B13" s="1">
        <f>data!Q13</f>
        <v>1</v>
      </c>
      <c r="C13" s="3">
        <f>data!I13/SUM(data!$I13:$L13)</f>
        <v>0.36591084812623276</v>
      </c>
      <c r="D13" s="3">
        <f>data!J13/SUM(data!$I13:$L13)</f>
        <v>0.15584694280078895</v>
      </c>
      <c r="E13" s="3">
        <f>data!K13/SUM(data!$I13:$L13)</f>
        <v>0.24724260355029587</v>
      </c>
      <c r="F13" s="3">
        <f>data!L13/SUM(data!$I13:$L13)</f>
        <v>0.23099960552268245</v>
      </c>
      <c r="G13" s="3">
        <f>HLOOKUP($B13,prodTab!$B$27:$L$32,3,FALSE)</f>
        <v>0.1756543869024369</v>
      </c>
      <c r="H13" s="3">
        <f>HLOOKUP($B13,prodTab!$B$27:$L$32,4,FALSE)</f>
        <v>0.14239094749807696</v>
      </c>
      <c r="I13" s="3">
        <f>HLOOKUP($B13,prodTab!$B$27:$L$32,5,FALSE)</f>
        <v>0.23077968874436158</v>
      </c>
      <c r="J13" s="3">
        <f>HLOOKUP($B13,prodTab!$B$27:$L$32,6,FALSE)</f>
        <v>0.45117497685512464</v>
      </c>
      <c r="K13" s="3">
        <f>G13*EXP(A$107+$D$107*IF($A13=67,1,0)+$E$107*data!$AM13+$F$107*data!$AN13+$G$107*data!$AO13+$H$107*data!$AP13+$I$107*data!$AQ13+$J$107*data!$AR13+$K$107*data!$AS13+$L$107*data!$AT13+$M$107*data!$C13+$N$107*data!$D13)</f>
        <v>0.15202787777655447</v>
      </c>
      <c r="L13" s="3">
        <f>H13*EXP(B$107+$D$107*IF($A13=67,1,0)+$E$107*data!$AM13+$F$107*data!$AN13+$G$107*data!$AO13+$H$107*data!$AP13+$I$107*data!$AQ13+$J$107*data!$AR13+$K$107*data!$AS13+$L$107*data!$AT13+$M$107*data!$C13+$N$107*data!$D13)</f>
        <v>0.12323855922111962</v>
      </c>
      <c r="M13" s="3">
        <f>I13*EXP(C$107+$D$107*IF($A13=67,1,0)+$E$107*data!$AM13+$F$107*data!$AN13+$G$107*data!$AO13+$H$107*data!$AP13+$I$107*data!$AQ13+$J$107*data!$AR13+$K$107*data!$AS13+$L$107*data!$AT13+$M$107*data!$C13+$N$107*data!$D13)</f>
        <v>0.19973851454803798</v>
      </c>
      <c r="N13" s="3">
        <f t="shared" si="0"/>
        <v>0.45117497685512464</v>
      </c>
      <c r="O13" s="3">
        <f t="shared" si="1"/>
        <v>0.16414507928178626</v>
      </c>
      <c r="P13" s="3">
        <f t="shared" si="1"/>
        <v>0.1330611422706019</v>
      </c>
      <c r="Q13" s="3">
        <f t="shared" si="1"/>
        <v>0.21565843571336191</v>
      </c>
      <c r="R13" s="3">
        <f t="shared" si="1"/>
        <v>0.48713534273424991</v>
      </c>
      <c r="S13" s="3">
        <f t="shared" si="2"/>
        <v>-1.5209603768214048</v>
      </c>
      <c r="T13" s="3">
        <f t="shared" si="3"/>
        <v>4.0709425477390614E-2</v>
      </c>
      <c r="U13" s="3">
        <f t="shared" si="3"/>
        <v>5.1919270580147274E-4</v>
      </c>
      <c r="V13" s="3">
        <f t="shared" si="3"/>
        <v>9.9755965795161384E-4</v>
      </c>
      <c r="W13" s="3">
        <f t="shared" si="3"/>
        <v>6.5605515876913142E-2</v>
      </c>
      <c r="X13" s="2">
        <f>O13*SUM(data!$I13:$L13)</f>
        <v>520.13471997416025</v>
      </c>
      <c r="Y13" s="2">
        <f>P13*SUM(data!$I13:$L13)</f>
        <v>421.63749456996976</v>
      </c>
      <c r="Z13" s="2">
        <f>Q13*SUM(data!$I13:$L13)</f>
        <v>683.36766816671559</v>
      </c>
      <c r="AA13" s="2">
        <f>R13*SUM(data!$I13:$L13)</f>
        <v>1543.6101172891545</v>
      </c>
    </row>
    <row r="14" spans="1:27" x14ac:dyDescent="0.25">
      <c r="A14" s="1">
        <f>data!AL14</f>
        <v>13</v>
      </c>
      <c r="B14" s="1">
        <f>data!Q14</f>
        <v>1</v>
      </c>
      <c r="C14" s="3">
        <f>data!I14/SUM(data!$I14:$L14)</f>
        <v>0</v>
      </c>
      <c r="D14" s="3">
        <f>data!J14/SUM(data!$I14:$L14)</f>
        <v>0.15033909246777408</v>
      </c>
      <c r="E14" s="3">
        <f>data!K14/SUM(data!$I14:$L14)</f>
        <v>0.40337079431629652</v>
      </c>
      <c r="F14" s="3">
        <f>data!L14/SUM(data!$I14:$L14)</f>
        <v>0.44629011321592926</v>
      </c>
      <c r="G14" s="3">
        <f>HLOOKUP($B14,prodTab!$B$27:$L$32,3,FALSE)</f>
        <v>0.1756543869024369</v>
      </c>
      <c r="H14" s="3">
        <f>HLOOKUP($B14,prodTab!$B$27:$L$32,4,FALSE)</f>
        <v>0.14239094749807696</v>
      </c>
      <c r="I14" s="3">
        <f>HLOOKUP($B14,prodTab!$B$27:$L$32,5,FALSE)</f>
        <v>0.23077968874436158</v>
      </c>
      <c r="J14" s="3">
        <f>HLOOKUP($B14,prodTab!$B$27:$L$32,6,FALSE)</f>
        <v>0.45117497685512464</v>
      </c>
      <c r="K14" s="3">
        <f>G14*EXP(A$107+$D$107*IF($A14=67,1,0)+$E$107*data!$AM14+$F$107*data!$AN14+$G$107*data!$AO14+$H$107*data!$AP14+$I$107*data!$AQ14+$J$107*data!$AR14+$K$107*data!$AS14+$L$107*data!$AT14+$M$107*data!$C14+$N$107*data!$D14)</f>
        <v>0.22094773172031476</v>
      </c>
      <c r="L14" s="3">
        <f>H14*EXP(B$107+$D$107*IF($A14=67,1,0)+$E$107*data!$AM14+$F$107*data!$AN14+$G$107*data!$AO14+$H$107*data!$AP14+$I$107*data!$AQ14+$J$107*data!$AR14+$K$107*data!$AS14+$L$107*data!$AT14+$M$107*data!$C14+$N$107*data!$D14)</f>
        <v>0.1791071513897389</v>
      </c>
      <c r="M14" s="3">
        <f>I14*EXP(C$107+$D$107*IF($A14=67,1,0)+$E$107*data!$AM14+$F$107*data!$AN14+$G$107*data!$AO14+$H$107*data!$AP14+$I$107*data!$AQ14+$J$107*data!$AR14+$K$107*data!$AS14+$L$107*data!$AT14+$M$107*data!$C14+$N$107*data!$D14)</f>
        <v>0.29028736289693857</v>
      </c>
      <c r="N14" s="3">
        <f t="shared" si="0"/>
        <v>0.45117497685512464</v>
      </c>
      <c r="O14" s="3">
        <f t="shared" si="1"/>
        <v>0.19355619634571461</v>
      </c>
      <c r="P14" s="3">
        <f t="shared" si="1"/>
        <v>0.1569027149153869</v>
      </c>
      <c r="Q14" s="3">
        <f t="shared" si="1"/>
        <v>0.25429959100319433</v>
      </c>
      <c r="R14" s="3">
        <f t="shared" si="1"/>
        <v>0.39524149773570416</v>
      </c>
      <c r="S14" s="3">
        <f t="shared" si="2"/>
        <v>-1.2450322684661115</v>
      </c>
      <c r="T14" s="3">
        <f t="shared" si="3"/>
        <v>3.7464001143820827E-2</v>
      </c>
      <c r="U14" s="3">
        <f t="shared" si="3"/>
        <v>4.3081139634806996E-5</v>
      </c>
      <c r="V14" s="3">
        <f t="shared" si="3"/>
        <v>2.2222223657216253E-2</v>
      </c>
      <c r="W14" s="3">
        <f t="shared" si="3"/>
        <v>2.6059611424478777E-3</v>
      </c>
      <c r="X14" s="2">
        <f>O14*SUM(data!$I14:$L14)</f>
        <v>278.83899201759994</v>
      </c>
      <c r="Y14" s="2">
        <f>P14*SUM(data!$I14:$L14)</f>
        <v>226.03562013425554</v>
      </c>
      <c r="Z14" s="2">
        <f>Q14*SUM(data!$I14:$L14)</f>
        <v>366.34653379511178</v>
      </c>
      <c r="AA14" s="2">
        <f>R14*SUM(data!$I14:$L14)</f>
        <v>569.38885405303279</v>
      </c>
    </row>
    <row r="15" spans="1:27" x14ac:dyDescent="0.25">
      <c r="A15" s="1">
        <f>data!AL15</f>
        <v>14</v>
      </c>
      <c r="B15" s="1">
        <f>data!Q15</f>
        <v>1</v>
      </c>
      <c r="C15" s="3">
        <f>data!I15/SUM(data!$I15:$L15)</f>
        <v>0.10035740625177286</v>
      </c>
      <c r="D15" s="3">
        <f>data!J15/SUM(data!$I15:$L15)</f>
        <v>3.9281594523552892E-2</v>
      </c>
      <c r="E15" s="3">
        <f>data!K15/SUM(data!$I15:$L15)</f>
        <v>0.2384173899888429</v>
      </c>
      <c r="F15" s="3">
        <f>data!L15/SUM(data!$I15:$L15)</f>
        <v>0.62194360923583147</v>
      </c>
      <c r="G15" s="3">
        <f>HLOOKUP($B15,prodTab!$B$27:$L$32,3,FALSE)</f>
        <v>0.1756543869024369</v>
      </c>
      <c r="H15" s="3">
        <f>HLOOKUP($B15,prodTab!$B$27:$L$32,4,FALSE)</f>
        <v>0.14239094749807696</v>
      </c>
      <c r="I15" s="3">
        <f>HLOOKUP($B15,prodTab!$B$27:$L$32,5,FALSE)</f>
        <v>0.23077968874436158</v>
      </c>
      <c r="J15" s="3">
        <f>HLOOKUP($B15,prodTab!$B$27:$L$32,6,FALSE)</f>
        <v>0.45117497685512464</v>
      </c>
      <c r="K15" s="3">
        <f>G15*EXP(A$107+$D$107*IF($A15=67,1,0)+$E$107*data!$AM15+$F$107*data!$AN15+$G$107*data!$AO15+$H$107*data!$AP15+$I$107*data!$AQ15+$J$107*data!$AR15+$K$107*data!$AS15+$L$107*data!$AT15+$M$107*data!$C15+$N$107*data!$D15)</f>
        <v>0.26219644777086148</v>
      </c>
      <c r="L15" s="3">
        <f>H15*EXP(B$107+$D$107*IF($A15=67,1,0)+$E$107*data!$AM15+$F$107*data!$AN15+$G$107*data!$AO15+$H$107*data!$AP15+$I$107*data!$AQ15+$J$107*data!$AR15+$K$107*data!$AS15+$L$107*data!$AT15+$M$107*data!$C15+$N$107*data!$D15)</f>
        <v>0.21254465252529975</v>
      </c>
      <c r="M15" s="3">
        <f>I15*EXP(C$107+$D$107*IF($A15=67,1,0)+$E$107*data!$AM15+$F$107*data!$AN15+$G$107*data!$AO15+$H$107*data!$AP15+$I$107*data!$AQ15+$J$107*data!$AR15+$K$107*data!$AS15+$L$107*data!$AT15+$M$107*data!$C15+$N$107*data!$D15)</f>
        <v>0.34448108967551899</v>
      </c>
      <c r="N15" s="3">
        <f t="shared" si="0"/>
        <v>0.45117497685512464</v>
      </c>
      <c r="O15" s="3">
        <f t="shared" si="1"/>
        <v>0.20638935178498169</v>
      </c>
      <c r="P15" s="3">
        <f t="shared" si="1"/>
        <v>0.16730567264739207</v>
      </c>
      <c r="Q15" s="3">
        <f t="shared" si="1"/>
        <v>0.27116015264420268</v>
      </c>
      <c r="R15" s="3">
        <f t="shared" si="1"/>
        <v>0.35514482292342359</v>
      </c>
      <c r="S15" s="3">
        <f t="shared" si="2"/>
        <v>-1.183595945024539</v>
      </c>
      <c r="T15" s="3">
        <f t="shared" si="3"/>
        <v>1.1242773473557363E-2</v>
      </c>
      <c r="U15" s="3">
        <f t="shared" si="3"/>
        <v>1.6390164579458875E-2</v>
      </c>
      <c r="V15" s="3">
        <f t="shared" si="3"/>
        <v>1.0720885063052227E-3</v>
      </c>
      <c r="W15" s="3">
        <f t="shared" si="3"/>
        <v>7.1181592377773883E-2</v>
      </c>
      <c r="X15" s="2">
        <f>O15*SUM(data!$I15:$L15)</f>
        <v>436.56301246966461</v>
      </c>
      <c r="Y15" s="2">
        <f>P15*SUM(data!$I15:$L15)</f>
        <v>353.89165101066959</v>
      </c>
      <c r="Z15" s="2">
        <f>Q15*SUM(data!$I15:$L15)</f>
        <v>573.56880127912325</v>
      </c>
      <c r="AA15" s="2">
        <f>R15*SUM(data!$I15:$L15)</f>
        <v>751.21653524054238</v>
      </c>
    </row>
    <row r="16" spans="1:27" x14ac:dyDescent="0.25">
      <c r="A16" s="1">
        <f>data!AL16</f>
        <v>15</v>
      </c>
      <c r="B16" s="1">
        <f>data!Q16</f>
        <v>1</v>
      </c>
      <c r="C16" s="3">
        <f>data!I16/SUM(data!$I16:$L16)</f>
        <v>0.22224698089329523</v>
      </c>
      <c r="D16" s="3">
        <f>data!J16/SUM(data!$I16:$L16)</f>
        <v>0.13951487457126924</v>
      </c>
      <c r="E16" s="3">
        <f>data!K16/SUM(data!$I16:$L16)</f>
        <v>0.16146876729182902</v>
      </c>
      <c r="F16" s="3">
        <f>data!L16/SUM(data!$I16:$L16)</f>
        <v>0.47676937724360646</v>
      </c>
      <c r="G16" s="3">
        <f>HLOOKUP($B16,prodTab!$B$27:$L$32,3,FALSE)</f>
        <v>0.1756543869024369</v>
      </c>
      <c r="H16" s="3">
        <f>HLOOKUP($B16,prodTab!$B$27:$L$32,4,FALSE)</f>
        <v>0.14239094749807696</v>
      </c>
      <c r="I16" s="3">
        <f>HLOOKUP($B16,prodTab!$B$27:$L$32,5,FALSE)</f>
        <v>0.23077968874436158</v>
      </c>
      <c r="J16" s="3">
        <f>HLOOKUP($B16,prodTab!$B$27:$L$32,6,FALSE)</f>
        <v>0.45117497685512464</v>
      </c>
      <c r="K16" s="3">
        <f>G16*EXP(A$107+$D$107*IF($A16=67,1,0)+$E$107*data!$AM16+$F$107*data!$AN16+$G$107*data!$AO16+$H$107*data!$AP16+$I$107*data!$AQ16+$J$107*data!$AR16+$K$107*data!$AS16+$L$107*data!$AT16+$M$107*data!$C16+$N$107*data!$D16)</f>
        <v>0.17271071483817471</v>
      </c>
      <c r="L16" s="3">
        <f>H16*EXP(B$107+$D$107*IF($A16=67,1,0)+$E$107*data!$AM16+$F$107*data!$AN16+$G$107*data!$AO16+$H$107*data!$AP16+$I$107*data!$AQ16+$J$107*data!$AR16+$K$107*data!$AS16+$L$107*data!$AT16+$M$107*data!$C16+$N$107*data!$D16)</f>
        <v>0.14000471472731946</v>
      </c>
      <c r="M16" s="3">
        <f>I16*EXP(C$107+$D$107*IF($A16=67,1,0)+$E$107*data!$AM16+$F$107*data!$AN16+$G$107*data!$AO16+$H$107*data!$AP16+$I$107*data!$AQ16+$J$107*data!$AR16+$K$107*data!$AS16+$L$107*data!$AT16+$M$107*data!$C16+$N$107*data!$D16)</f>
        <v>0.22691220934498157</v>
      </c>
      <c r="N16" s="3">
        <f t="shared" si="0"/>
        <v>0.45117497685512464</v>
      </c>
      <c r="O16" s="3">
        <f t="shared" si="1"/>
        <v>0.17431394718787646</v>
      </c>
      <c r="P16" s="3">
        <f t="shared" si="1"/>
        <v>0.14130434508303835</v>
      </c>
      <c r="Q16" s="3">
        <f t="shared" si="1"/>
        <v>0.22901858123340224</v>
      </c>
      <c r="R16" s="3">
        <f t="shared" si="1"/>
        <v>0.45536312649568295</v>
      </c>
      <c r="S16" s="3">
        <f t="shared" si="2"/>
        <v>-1.2743035142131764</v>
      </c>
      <c r="T16" s="3">
        <f t="shared" si="3"/>
        <v>2.2975757202048112E-3</v>
      </c>
      <c r="U16" s="3">
        <f t="shared" si="3"/>
        <v>3.2022047124912166E-6</v>
      </c>
      <c r="V16" s="3">
        <f t="shared" si="3"/>
        <v>4.56297736354116E-3</v>
      </c>
      <c r="W16" s="3">
        <f t="shared" si="3"/>
        <v>4.5822757108297612E-4</v>
      </c>
      <c r="X16" s="2">
        <f>O16*SUM(data!$I16:$L16)</f>
        <v>3269.9309313447684</v>
      </c>
      <c r="Y16" s="2">
        <f>P16*SUM(data!$I16:$L16)</f>
        <v>2650.708426804405</v>
      </c>
      <c r="Z16" s="2">
        <f>Q16*SUM(data!$I16:$L16)</f>
        <v>4296.1275027560205</v>
      </c>
      <c r="AA16" s="2">
        <f>R16*SUM(data!$I16:$L16)</f>
        <v>8542.0931390948081</v>
      </c>
    </row>
    <row r="17" spans="1:27" x14ac:dyDescent="0.25">
      <c r="A17" s="1">
        <f>data!AL17</f>
        <v>16</v>
      </c>
      <c r="B17" s="1">
        <f>data!Q17</f>
        <v>1</v>
      </c>
      <c r="C17" s="3">
        <f>data!I17/SUM(data!$I17:$L17)</f>
        <v>0.21975475952348544</v>
      </c>
      <c r="D17" s="3">
        <f>data!J17/SUM(data!$I17:$L17)</f>
        <v>0.16061283488285388</v>
      </c>
      <c r="E17" s="3">
        <f>data!K17/SUM(data!$I17:$L17)</f>
        <v>0.20284935227871251</v>
      </c>
      <c r="F17" s="3">
        <f>data!L17/SUM(data!$I17:$L17)</f>
        <v>0.41678305331494819</v>
      </c>
      <c r="G17" s="3">
        <f>HLOOKUP($B17,prodTab!$B$27:$L$32,3,FALSE)</f>
        <v>0.1756543869024369</v>
      </c>
      <c r="H17" s="3">
        <f>HLOOKUP($B17,prodTab!$B$27:$L$32,4,FALSE)</f>
        <v>0.14239094749807696</v>
      </c>
      <c r="I17" s="3">
        <f>HLOOKUP($B17,prodTab!$B$27:$L$32,5,FALSE)</f>
        <v>0.23077968874436158</v>
      </c>
      <c r="J17" s="3">
        <f>HLOOKUP($B17,prodTab!$B$27:$L$32,6,FALSE)</f>
        <v>0.45117497685512464</v>
      </c>
      <c r="K17" s="3">
        <f>G17*EXP(A$107+$D$107*IF($A17=67,1,0)+$E$107*data!$AM17+$F$107*data!$AN17+$G$107*data!$AO17+$H$107*data!$AP17+$I$107*data!$AQ17+$J$107*data!$AR17+$K$107*data!$AS17+$L$107*data!$AT17+$M$107*data!$C17+$N$107*data!$D17)</f>
        <v>0.1835134390400136</v>
      </c>
      <c r="L17" s="3">
        <f>H17*EXP(B$107+$D$107*IF($A17=67,1,0)+$E$107*data!$AM17+$F$107*data!$AN17+$G$107*data!$AO17+$H$107*data!$AP17+$I$107*data!$AQ17+$J$107*data!$AR17+$K$107*data!$AS17+$L$107*data!$AT17+$M$107*data!$C17+$N$107*data!$D17)</f>
        <v>0.14876174130539524</v>
      </c>
      <c r="M17" s="3">
        <f>I17*EXP(C$107+$D$107*IF($A17=67,1,0)+$E$107*data!$AM17+$F$107*data!$AN17+$G$107*data!$AO17+$H$107*data!$AP17+$I$107*data!$AQ17+$J$107*data!$AR17+$K$107*data!$AS17+$L$107*data!$AT17+$M$107*data!$C17+$N$107*data!$D17)</f>
        <v>0.2411051331475409</v>
      </c>
      <c r="N17" s="3">
        <f t="shared" si="0"/>
        <v>0.45117497685512464</v>
      </c>
      <c r="O17" s="3">
        <f t="shared" si="1"/>
        <v>0.17911521297954372</v>
      </c>
      <c r="P17" s="3">
        <f t="shared" si="1"/>
        <v>0.14519640150884985</v>
      </c>
      <c r="Q17" s="3">
        <f t="shared" si="1"/>
        <v>0.23532661967479543</v>
      </c>
      <c r="R17" s="3">
        <f t="shared" si="1"/>
        <v>0.44036176583681103</v>
      </c>
      <c r="S17" s="3">
        <f t="shared" si="2"/>
        <v>-1.3231542272193026</v>
      </c>
      <c r="T17" s="3">
        <f t="shared" si="3"/>
        <v>1.6515727432972057E-3</v>
      </c>
      <c r="U17" s="3">
        <f t="shared" si="3"/>
        <v>2.3766641797510525E-4</v>
      </c>
      <c r="V17" s="3">
        <f t="shared" si="3"/>
        <v>1.0547728975166706E-3</v>
      </c>
      <c r="W17" s="3">
        <f t="shared" si="3"/>
        <v>5.5595568418865117E-4</v>
      </c>
      <c r="X17" s="2">
        <f>O17*SUM(data!$I17:$L17)</f>
        <v>2421.3081074915485</v>
      </c>
      <c r="Y17" s="2">
        <f>P17*SUM(data!$I17:$L17)</f>
        <v>1962.7881870208737</v>
      </c>
      <c r="Z17" s="2">
        <f>Q17*SUM(data!$I17:$L17)</f>
        <v>3181.1828970230326</v>
      </c>
      <c r="AA17" s="2">
        <f>R17*SUM(data!$I17:$L17)</f>
        <v>5952.8808084645452</v>
      </c>
    </row>
    <row r="18" spans="1:27" x14ac:dyDescent="0.25">
      <c r="A18" s="1">
        <f>data!AL18</f>
        <v>17</v>
      </c>
      <c r="B18" s="1">
        <f>data!Q18</f>
        <v>1</v>
      </c>
      <c r="C18" s="3">
        <f>data!I18/SUM(data!$I18:$L18)</f>
        <v>4.3051148395868419E-2</v>
      </c>
      <c r="D18" s="3">
        <f>data!J18/SUM(data!$I18:$L18)</f>
        <v>0.15816802291648499</v>
      </c>
      <c r="E18" s="3">
        <f>data!K18/SUM(data!$I18:$L18)</f>
        <v>0.37933848998969116</v>
      </c>
      <c r="F18" s="3">
        <f>data!L18/SUM(data!$I18:$L18)</f>
        <v>0.4194423386979555</v>
      </c>
      <c r="G18" s="3">
        <f>HLOOKUP($B18,prodTab!$B$27:$L$32,3,FALSE)</f>
        <v>0.1756543869024369</v>
      </c>
      <c r="H18" s="3">
        <f>HLOOKUP($B18,prodTab!$B$27:$L$32,4,FALSE)</f>
        <v>0.14239094749807696</v>
      </c>
      <c r="I18" s="3">
        <f>HLOOKUP($B18,prodTab!$B$27:$L$32,5,FALSE)</f>
        <v>0.23077968874436158</v>
      </c>
      <c r="J18" s="3">
        <f>HLOOKUP($B18,prodTab!$B$27:$L$32,6,FALSE)</f>
        <v>0.45117497685512464</v>
      </c>
      <c r="K18" s="3">
        <f>G18*EXP(A$107+$D$107*IF($A18=67,1,0)+$E$107*data!$AM18+$F$107*data!$AN18+$G$107*data!$AO18+$H$107*data!$AP18+$I$107*data!$AQ18+$J$107*data!$AR18+$K$107*data!$AS18+$L$107*data!$AT18+$M$107*data!$C18+$N$107*data!$D18)</f>
        <v>0.18883498812766106</v>
      </c>
      <c r="L18" s="3">
        <f>H18*EXP(B$107+$D$107*IF($A18=67,1,0)+$E$107*data!$AM18+$F$107*data!$AN18+$G$107*data!$AO18+$H$107*data!$AP18+$I$107*data!$AQ18+$J$107*data!$AR18+$K$107*data!$AS18+$L$107*data!$AT18+$M$107*data!$C18+$N$107*data!$D18)</f>
        <v>0.15307555566614056</v>
      </c>
      <c r="M18" s="3">
        <f>I18*EXP(C$107+$D$107*IF($A18=67,1,0)+$E$107*data!$AM18+$F$107*data!$AN18+$G$107*data!$AO18+$H$107*data!$AP18+$I$107*data!$AQ18+$J$107*data!$AR18+$K$107*data!$AS18+$L$107*data!$AT18+$M$107*data!$C18+$N$107*data!$D18)</f>
        <v>0.24809673446044889</v>
      </c>
      <c r="N18" s="3">
        <f t="shared" si="0"/>
        <v>0.45117497685512464</v>
      </c>
      <c r="O18" s="3">
        <f t="shared" si="1"/>
        <v>0.18136593012510011</v>
      </c>
      <c r="P18" s="3">
        <f t="shared" si="1"/>
        <v>0.14702090331923698</v>
      </c>
      <c r="Q18" s="3">
        <f t="shared" si="1"/>
        <v>0.23828367535363595</v>
      </c>
      <c r="R18" s="3">
        <f t="shared" si="1"/>
        <v>0.43332949120202707</v>
      </c>
      <c r="S18" s="3">
        <f t="shared" si="2"/>
        <v>-1.2715794701976544</v>
      </c>
      <c r="T18" s="3">
        <f t="shared" si="3"/>
        <v>1.9130978844805E-2</v>
      </c>
      <c r="U18" s="3">
        <f t="shared" si="3"/>
        <v>1.2425827531535068E-4</v>
      </c>
      <c r="V18" s="3">
        <f t="shared" si="3"/>
        <v>1.9896460732011893E-2</v>
      </c>
      <c r="W18" s="3">
        <f t="shared" si="3"/>
        <v>1.9285300467134143E-4</v>
      </c>
      <c r="X18" s="2">
        <f>O18*SUM(data!$I18:$L18)</f>
        <v>811.04848926713385</v>
      </c>
      <c r="Y18" s="2">
        <f>P18*SUM(data!$I18:$L18)</f>
        <v>657.46130734426254</v>
      </c>
      <c r="Z18" s="2">
        <f>Q18*SUM(data!$I18:$L18)</f>
        <v>1065.578384977171</v>
      </c>
      <c r="AA18" s="2">
        <f>R18*SUM(data!$I18:$L18)</f>
        <v>1937.8018184114326</v>
      </c>
    </row>
    <row r="19" spans="1:27" x14ac:dyDescent="0.25">
      <c r="A19" s="1">
        <f>data!AL19</f>
        <v>18</v>
      </c>
      <c r="B19" s="1">
        <f>data!Q19</f>
        <v>2</v>
      </c>
      <c r="C19" s="3">
        <f>data!I19/SUM(data!$I19:$L19)</f>
        <v>0.14014997034518684</v>
      </c>
      <c r="D19" s="3">
        <f>data!J19/SUM(data!$I19:$L19)</f>
        <v>0.30356142476239056</v>
      </c>
      <c r="E19" s="3">
        <f>data!K19/SUM(data!$I19:$L19)</f>
        <v>0.19662484515936807</v>
      </c>
      <c r="F19" s="3">
        <f>data!L19/SUM(data!$I19:$L19)</f>
        <v>0.35966375973305453</v>
      </c>
      <c r="G19" s="3">
        <f>HLOOKUP($B19,prodTab!$B$27:$L$32,3,FALSE)</f>
        <v>0.1092987375532533</v>
      </c>
      <c r="H19" s="3">
        <f>HLOOKUP($B19,prodTab!$B$27:$L$32,4,FALSE)</f>
        <v>0.21653936745801758</v>
      </c>
      <c r="I19" s="3">
        <f>HLOOKUP($B19,prodTab!$B$27:$L$32,5,FALSE)</f>
        <v>0.23317556833773206</v>
      </c>
      <c r="J19" s="3">
        <f>HLOOKUP($B19,prodTab!$B$27:$L$32,6,FALSE)</f>
        <v>0.44098632665099702</v>
      </c>
      <c r="K19" s="3">
        <f>G19*EXP(A$107+$D$107*IF($A19=67,1,0)+$E$107*data!$AM19+$F$107*data!$AN19+$G$107*data!$AO19+$H$107*data!$AP19+$I$107*data!$AQ19+$J$107*data!$AR19+$K$107*data!$AS19+$L$107*data!$AT19+$M$107*data!$C19+$N$107*data!$D19)</f>
        <v>0.10887749551029666</v>
      </c>
      <c r="L19" s="3">
        <f>H19*EXP(B$107+$D$107*IF($A19=67,1,0)+$E$107*data!$AM19+$F$107*data!$AN19+$G$107*data!$AO19+$H$107*data!$AP19+$I$107*data!$AQ19+$J$107*data!$AR19+$K$107*data!$AS19+$L$107*data!$AT19+$M$107*data!$C19+$N$107*data!$D19)</f>
        <v>0.21570481540764178</v>
      </c>
      <c r="M19" s="3">
        <f>I19*EXP(C$107+$D$107*IF($A19=67,1,0)+$E$107*data!$AM19+$F$107*data!$AN19+$G$107*data!$AO19+$H$107*data!$AP19+$I$107*data!$AQ19+$J$107*data!$AR19+$K$107*data!$AS19+$L$107*data!$AT19+$M$107*data!$C19+$N$107*data!$D19)</f>
        <v>0.23227689965250314</v>
      </c>
      <c r="N19" s="3">
        <f t="shared" si="0"/>
        <v>0.44098632665099702</v>
      </c>
      <c r="O19" s="3">
        <f t="shared" si="1"/>
        <v>0.10911257449070991</v>
      </c>
      <c r="P19" s="3">
        <f t="shared" si="1"/>
        <v>0.21617054680455347</v>
      </c>
      <c r="Q19" s="3">
        <f t="shared" si="1"/>
        <v>0.23277841207697564</v>
      </c>
      <c r="R19" s="3">
        <f t="shared" si="1"/>
        <v>0.44193846662776104</v>
      </c>
      <c r="S19" s="3">
        <f t="shared" si="2"/>
        <v>-1.3557557331510701</v>
      </c>
      <c r="T19" s="3">
        <f t="shared" si="3"/>
        <v>9.6331994142750163E-4</v>
      </c>
      <c r="U19" s="3">
        <f t="shared" si="3"/>
        <v>7.6371655502415767E-3</v>
      </c>
      <c r="V19" s="3">
        <f t="shared" si="3"/>
        <v>1.3070804008659285E-3</v>
      </c>
      <c r="W19" s="3">
        <f t="shared" si="3"/>
        <v>6.7691273946098663E-3</v>
      </c>
      <c r="X19" s="2">
        <f>O19*SUM(data!$I19:$L19)</f>
        <v>2720.9326321946187</v>
      </c>
      <c r="Y19" s="2">
        <f>P19*SUM(data!$I19:$L19)</f>
        <v>5390.6297937268737</v>
      </c>
      <c r="Z19" s="2">
        <f>Q19*SUM(data!$I19:$L19)</f>
        <v>5804.7789674746964</v>
      </c>
      <c r="AA19" s="2">
        <f>R19*SUM(data!$I19:$L19)</f>
        <v>11020.588606603813</v>
      </c>
    </row>
    <row r="20" spans="1:27" x14ac:dyDescent="0.25">
      <c r="A20" s="1">
        <f>data!AL20</f>
        <v>19</v>
      </c>
      <c r="B20" s="1">
        <f>data!Q20</f>
        <v>2</v>
      </c>
      <c r="C20" s="3">
        <f>data!I20/SUM(data!$I20:$L20)</f>
        <v>0.11433963233241351</v>
      </c>
      <c r="D20" s="3">
        <f>data!J20/SUM(data!$I20:$L20)</f>
        <v>0.17402700470457441</v>
      </c>
      <c r="E20" s="3">
        <f>data!K20/SUM(data!$I20:$L20)</f>
        <v>0.17085610441797008</v>
      </c>
      <c r="F20" s="3">
        <f>data!L20/SUM(data!$I20:$L20)</f>
        <v>0.54077725854504188</v>
      </c>
      <c r="G20" s="3">
        <f>HLOOKUP($B20,prodTab!$B$27:$L$32,3,FALSE)</f>
        <v>0.1092987375532533</v>
      </c>
      <c r="H20" s="3">
        <f>HLOOKUP($B20,prodTab!$B$27:$L$32,4,FALSE)</f>
        <v>0.21653936745801758</v>
      </c>
      <c r="I20" s="3">
        <f>HLOOKUP($B20,prodTab!$B$27:$L$32,5,FALSE)</f>
        <v>0.23317556833773206</v>
      </c>
      <c r="J20" s="3">
        <f>HLOOKUP($B20,prodTab!$B$27:$L$32,6,FALSE)</f>
        <v>0.44098632665099702</v>
      </c>
      <c r="K20" s="3">
        <f>G20*EXP(A$107+$D$107*IF($A20=67,1,0)+$E$107*data!$AM20+$F$107*data!$AN20+$G$107*data!$AO20+$H$107*data!$AP20+$I$107*data!$AQ20+$J$107*data!$AR20+$K$107*data!$AS20+$L$107*data!$AT20+$M$107*data!$C20+$N$107*data!$D20)</f>
        <v>8.6668533627891925E-2</v>
      </c>
      <c r="L20" s="3">
        <f>H20*EXP(B$107+$D$107*IF($A20=67,1,0)+$E$107*data!$AM20+$F$107*data!$AN20+$G$107*data!$AO20+$H$107*data!$AP20+$I$107*data!$AQ20+$J$107*data!$AR20+$K$107*data!$AS20+$L$107*data!$AT20+$M$107*data!$C20+$N$107*data!$D20)</f>
        <v>0.17170508891883388</v>
      </c>
      <c r="M20" s="3">
        <f>I20*EXP(C$107+$D$107*IF($A20=67,1,0)+$E$107*data!$AM20+$F$107*data!$AN20+$G$107*data!$AO20+$H$107*data!$AP20+$I$107*data!$AQ20+$J$107*data!$AR20+$K$107*data!$AS20+$L$107*data!$AT20+$M$107*data!$C20+$N$107*data!$D20)</f>
        <v>0.18489677957931747</v>
      </c>
      <c r="N20" s="3">
        <f t="shared" si="0"/>
        <v>0.44098632665099702</v>
      </c>
      <c r="O20" s="3">
        <f t="shared" si="1"/>
        <v>9.8012863015198889E-2</v>
      </c>
      <c r="P20" s="3">
        <f t="shared" si="1"/>
        <v>0.19418013268195125</v>
      </c>
      <c r="Q20" s="3">
        <f t="shared" si="1"/>
        <v>0.20909852711557711</v>
      </c>
      <c r="R20" s="3">
        <f t="shared" si="1"/>
        <v>0.49870847718727274</v>
      </c>
      <c r="S20" s="3">
        <f t="shared" si="2"/>
        <v>-1.1944146715325854</v>
      </c>
      <c r="T20" s="3">
        <f t="shared" si="3"/>
        <v>2.6656339633754079E-4</v>
      </c>
      <c r="U20" s="3">
        <f t="shared" si="3"/>
        <v>4.0614856727252908E-4</v>
      </c>
      <c r="V20" s="3">
        <f t="shared" si="3"/>
        <v>1.4624828937824491E-3</v>
      </c>
      <c r="W20" s="3">
        <f t="shared" si="3"/>
        <v>1.7697823649277849E-3</v>
      </c>
      <c r="X20" s="2">
        <f>O20*SUM(data!$I20:$L20)</f>
        <v>3549.4074372448781</v>
      </c>
      <c r="Y20" s="2">
        <f>P20*SUM(data!$I20:$L20)</f>
        <v>7031.9791291030515</v>
      </c>
      <c r="Z20" s="2">
        <f>Q20*SUM(data!$I20:$L20)</f>
        <v>7572.2292404201044</v>
      </c>
      <c r="AA20" s="2">
        <f>R20*SUM(data!$I20:$L20)</f>
        <v>18060.074193231969</v>
      </c>
    </row>
    <row r="21" spans="1:27" x14ac:dyDescent="0.25">
      <c r="A21" s="1">
        <f>data!AL21</f>
        <v>20</v>
      </c>
      <c r="B21" s="1">
        <f>data!Q21</f>
        <v>2</v>
      </c>
      <c r="C21" s="3">
        <f>data!I21/SUM(data!$I21:$L21)</f>
        <v>0.20478538528757456</v>
      </c>
      <c r="D21" s="3">
        <f>data!J21/SUM(data!$I21:$L21)</f>
        <v>0.13332141899740863</v>
      </c>
      <c r="E21" s="3">
        <f>data!K21/SUM(data!$I21:$L21)</f>
        <v>0.30299626207051816</v>
      </c>
      <c r="F21" s="3">
        <f>data!L21/SUM(data!$I21:$L21)</f>
        <v>0.35889693364449865</v>
      </c>
      <c r="G21" s="3">
        <f>HLOOKUP($B21,prodTab!$B$27:$L$32,3,FALSE)</f>
        <v>0.1092987375532533</v>
      </c>
      <c r="H21" s="3">
        <f>HLOOKUP($B21,prodTab!$B$27:$L$32,4,FALSE)</f>
        <v>0.21653936745801758</v>
      </c>
      <c r="I21" s="3">
        <f>HLOOKUP($B21,prodTab!$B$27:$L$32,5,FALSE)</f>
        <v>0.23317556833773206</v>
      </c>
      <c r="J21" s="3">
        <f>HLOOKUP($B21,prodTab!$B$27:$L$32,6,FALSE)</f>
        <v>0.44098632665099702</v>
      </c>
      <c r="K21" s="3">
        <f>G21*EXP(A$107+$D$107*IF($A21=67,1,0)+$E$107*data!$AM21+$F$107*data!$AN21+$G$107*data!$AO21+$H$107*data!$AP21+$I$107*data!$AQ21+$J$107*data!$AR21+$K$107*data!$AS21+$L$107*data!$AT21+$M$107*data!$C21+$N$107*data!$D21)</f>
        <v>0.1207254462809501</v>
      </c>
      <c r="L21" s="3">
        <f>H21*EXP(B$107+$D$107*IF($A21=67,1,0)+$E$107*data!$AM21+$F$107*data!$AN21+$G$107*data!$AO21+$H$107*data!$AP21+$I$107*data!$AQ21+$J$107*data!$AR21+$K$107*data!$AS21+$L$107*data!$AT21+$M$107*data!$C21+$N$107*data!$D21)</f>
        <v>0.23917761868957377</v>
      </c>
      <c r="M21" s="3">
        <f>I21*EXP(C$107+$D$107*IF($A21=67,1,0)+$E$107*data!$AM21+$F$107*data!$AN21+$G$107*data!$AO21+$H$107*data!$AP21+$I$107*data!$AQ21+$J$107*data!$AR21+$K$107*data!$AS21+$L$107*data!$AT21+$M$107*data!$C21+$N$107*data!$D21)</f>
        <v>0.25755306218126561</v>
      </c>
      <c r="N21" s="3">
        <f t="shared" si="0"/>
        <v>0.44098632665099702</v>
      </c>
      <c r="O21" s="3">
        <f t="shared" si="1"/>
        <v>0.11405952760795456</v>
      </c>
      <c r="P21" s="3">
        <f t="shared" si="1"/>
        <v>0.22597130134968901</v>
      </c>
      <c r="Q21" s="3">
        <f t="shared" si="1"/>
        <v>0.24333213511601451</v>
      </c>
      <c r="R21" s="3">
        <f t="shared" si="1"/>
        <v>0.41663703592634188</v>
      </c>
      <c r="S21" s="3">
        <f t="shared" si="2"/>
        <v>-1.3853531029374733</v>
      </c>
      <c r="T21" s="3">
        <f t="shared" si="3"/>
        <v>8.2311812517026645E-3</v>
      </c>
      <c r="U21" s="3">
        <f t="shared" si="3"/>
        <v>8.5840006998913962E-3</v>
      </c>
      <c r="V21" s="3">
        <f t="shared" si="3"/>
        <v>3.5598080452431294E-3</v>
      </c>
      <c r="W21" s="3">
        <f t="shared" si="3"/>
        <v>3.3339194115177178E-3</v>
      </c>
      <c r="X21" s="2">
        <f>O21*SUM(data!$I21:$L21)</f>
        <v>982.85893356467693</v>
      </c>
      <c r="Y21" s="2">
        <f>P21*SUM(data!$I21:$L21)</f>
        <v>1947.2105217213646</v>
      </c>
      <c r="Z21" s="2">
        <f>Q21*SUM(data!$I21:$L21)</f>
        <v>2096.810041544155</v>
      </c>
      <c r="AA21" s="2">
        <f>R21*SUM(data!$I21:$L21)</f>
        <v>3590.1905031698029</v>
      </c>
    </row>
    <row r="22" spans="1:27" x14ac:dyDescent="0.25">
      <c r="A22" s="1">
        <f>data!AL22</f>
        <v>21</v>
      </c>
      <c r="B22" s="1">
        <f>data!Q22</f>
        <v>2</v>
      </c>
      <c r="C22" s="3">
        <f>data!I22/SUM(data!$I22:$L22)</f>
        <v>5.9978353862804722E-2</v>
      </c>
      <c r="D22" s="3">
        <f>data!J22/SUM(data!$I22:$L22)</f>
        <v>0.11684103832740642</v>
      </c>
      <c r="E22" s="3">
        <f>data!K22/SUM(data!$I22:$L22)</f>
        <v>0.46868147537322408</v>
      </c>
      <c r="F22" s="3">
        <f>data!L22/SUM(data!$I22:$L22)</f>
        <v>0.35449913243656483</v>
      </c>
      <c r="G22" s="3">
        <f>HLOOKUP($B22,prodTab!$B$27:$L$32,3,FALSE)</f>
        <v>0.1092987375532533</v>
      </c>
      <c r="H22" s="3">
        <f>HLOOKUP($B22,prodTab!$B$27:$L$32,4,FALSE)</f>
        <v>0.21653936745801758</v>
      </c>
      <c r="I22" s="3">
        <f>HLOOKUP($B22,prodTab!$B$27:$L$32,5,FALSE)</f>
        <v>0.23317556833773206</v>
      </c>
      <c r="J22" s="3">
        <f>HLOOKUP($B22,prodTab!$B$27:$L$32,6,FALSE)</f>
        <v>0.44098632665099702</v>
      </c>
      <c r="K22" s="3">
        <f>G22*EXP(A$107+$D$107*IF($A22=67,1,0)+$E$107*data!$AM22+$F$107*data!$AN22+$G$107*data!$AO22+$H$107*data!$AP22+$I$107*data!$AQ22+$J$107*data!$AR22+$K$107*data!$AS22+$L$107*data!$AT22+$M$107*data!$C22+$N$107*data!$D22)</f>
        <v>0.14575921399658706</v>
      </c>
      <c r="L22" s="3">
        <f>H22*EXP(B$107+$D$107*IF($A22=67,1,0)+$E$107*data!$AM22+$F$107*data!$AN22+$G$107*data!$AO22+$H$107*data!$AP22+$I$107*data!$AQ22+$J$107*data!$AR22+$K$107*data!$AS22+$L$107*data!$AT22+$M$107*data!$C22+$N$107*data!$D22)</f>
        <v>0.28877376543000444</v>
      </c>
      <c r="M22" s="3">
        <f>I22*EXP(C$107+$D$107*IF($A22=67,1,0)+$E$107*data!$AM22+$F$107*data!$AN22+$G$107*data!$AO22+$H$107*data!$AP22+$I$107*data!$AQ22+$J$107*data!$AR22+$K$107*data!$AS22+$L$107*data!$AT22+$M$107*data!$C22+$N$107*data!$D22)</f>
        <v>0.31095956206772907</v>
      </c>
      <c r="N22" s="3">
        <f t="shared" si="0"/>
        <v>0.44098632665099702</v>
      </c>
      <c r="O22" s="3">
        <f t="shared" si="1"/>
        <v>0.12285024024442613</v>
      </c>
      <c r="P22" s="3">
        <f t="shared" si="1"/>
        <v>0.24338719650473875</v>
      </c>
      <c r="Q22" s="3">
        <f t="shared" si="1"/>
        <v>0.26208605177588662</v>
      </c>
      <c r="R22" s="3">
        <f t="shared" si="1"/>
        <v>0.37167651147494851</v>
      </c>
      <c r="S22" s="3">
        <f t="shared" si="2"/>
        <v>-1.2693322663336208</v>
      </c>
      <c r="T22" s="3">
        <f t="shared" si="3"/>
        <v>3.9528740971835124E-3</v>
      </c>
      <c r="U22" s="3">
        <f t="shared" si="3"/>
        <v>1.6013930149442416E-2</v>
      </c>
      <c r="V22" s="3">
        <f t="shared" si="3"/>
        <v>4.2681669051363301E-2</v>
      </c>
      <c r="W22" s="3">
        <f t="shared" si="3"/>
        <v>2.9506235062830294E-4</v>
      </c>
      <c r="X22" s="2">
        <f>O22*SUM(data!$I22:$L22)</f>
        <v>1787.7474085969502</v>
      </c>
      <c r="Y22" s="2">
        <f>P22*SUM(data!$I22:$L22)</f>
        <v>3541.8313303360846</v>
      </c>
      <c r="Z22" s="2">
        <f>Q22*SUM(data!$I22:$L22)</f>
        <v>3813.9417469556461</v>
      </c>
      <c r="AA22" s="2">
        <f>R22*SUM(data!$I22:$L22)</f>
        <v>5408.7295141113191</v>
      </c>
    </row>
    <row r="23" spans="1:27" x14ac:dyDescent="0.25">
      <c r="A23" s="1">
        <f>data!AL23</f>
        <v>22</v>
      </c>
      <c r="B23" s="1">
        <f>data!Q23</f>
        <v>2</v>
      </c>
      <c r="C23" s="3">
        <f>data!I23/SUM(data!$I23:$L23)</f>
        <v>0.12827969699742653</v>
      </c>
      <c r="D23" s="3">
        <f>data!J23/SUM(data!$I23:$L23)</f>
        <v>0.44245997174549889</v>
      </c>
      <c r="E23" s="3">
        <f>data!K23/SUM(data!$I23:$L23)</f>
        <v>0.24640206380703705</v>
      </c>
      <c r="F23" s="3">
        <f>data!L23/SUM(data!$I23:$L23)</f>
        <v>0.18285826745003755</v>
      </c>
      <c r="G23" s="3">
        <f>HLOOKUP($B23,prodTab!$B$27:$L$32,3,FALSE)</f>
        <v>0.1092987375532533</v>
      </c>
      <c r="H23" s="3">
        <f>HLOOKUP($B23,prodTab!$B$27:$L$32,4,FALSE)</f>
        <v>0.21653936745801758</v>
      </c>
      <c r="I23" s="3">
        <f>HLOOKUP($B23,prodTab!$B$27:$L$32,5,FALSE)</f>
        <v>0.23317556833773206</v>
      </c>
      <c r="J23" s="3">
        <f>HLOOKUP($B23,prodTab!$B$27:$L$32,6,FALSE)</f>
        <v>0.44098632665099702</v>
      </c>
      <c r="K23" s="3">
        <f>G23*EXP(A$107+$D$107*IF($A23=67,1,0)+$E$107*data!$AM23+$F$107*data!$AN23+$G$107*data!$AO23+$H$107*data!$AP23+$I$107*data!$AQ23+$J$107*data!$AR23+$K$107*data!$AS23+$L$107*data!$AT23+$M$107*data!$C23+$N$107*data!$D23)</f>
        <v>0.16911997295531581</v>
      </c>
      <c r="L23" s="3">
        <f>H23*EXP(B$107+$D$107*IF($A23=67,1,0)+$E$107*data!$AM23+$F$107*data!$AN23+$G$107*data!$AO23+$H$107*data!$AP23+$I$107*data!$AQ23+$J$107*data!$AR23+$K$107*data!$AS23+$L$107*data!$AT23+$M$107*data!$C23+$N$107*data!$D23)</f>
        <v>0.33505539760162667</v>
      </c>
      <c r="M23" s="3">
        <f>I23*EXP(C$107+$D$107*IF($A23=67,1,0)+$E$107*data!$AM23+$F$107*data!$AN23+$G$107*data!$AO23+$H$107*data!$AP23+$I$107*data!$AQ23+$J$107*data!$AR23+$K$107*data!$AS23+$L$107*data!$AT23+$M$107*data!$C23+$N$107*data!$D23)</f>
        <v>0.36079690117101321</v>
      </c>
      <c r="N23" s="3">
        <f t="shared" si="0"/>
        <v>0.44098632665099702</v>
      </c>
      <c r="O23" s="3">
        <f t="shared" si="1"/>
        <v>0.12949872466496209</v>
      </c>
      <c r="P23" s="3">
        <f t="shared" si="1"/>
        <v>0.25655897362865937</v>
      </c>
      <c r="Q23" s="3">
        <f t="shared" si="1"/>
        <v>0.27626978498312244</v>
      </c>
      <c r="R23" s="3">
        <f t="shared" si="1"/>
        <v>0.3376725167232561</v>
      </c>
      <c r="S23" s="3">
        <f t="shared" si="2"/>
        <v>-1.3796269853628074</v>
      </c>
      <c r="T23" s="3">
        <f t="shared" si="3"/>
        <v>1.4860284542172025E-6</v>
      </c>
      <c r="U23" s="3">
        <f t="shared" si="3"/>
        <v>3.4559181100837173E-2</v>
      </c>
      <c r="V23" s="3">
        <f t="shared" si="3"/>
        <v>8.920807682523792E-4</v>
      </c>
      <c r="W23" s="3">
        <f t="shared" si="3"/>
        <v>2.3967451778030249E-2</v>
      </c>
      <c r="X23" s="2">
        <f>O23*SUM(data!$I23:$L23)</f>
        <v>1033.0747810274884</v>
      </c>
      <c r="Y23" s="2">
        <f>P23*SUM(data!$I23:$L23)</f>
        <v>2046.6966465328937</v>
      </c>
      <c r="Z23" s="2">
        <f>Q23*SUM(data!$I23:$L23)</f>
        <v>2203.9394470050092</v>
      </c>
      <c r="AA23" s="2">
        <f>R23*SUM(data!$I23:$L23)</f>
        <v>2693.7791254346084</v>
      </c>
    </row>
    <row r="24" spans="1:27" x14ac:dyDescent="0.25">
      <c r="A24" s="1">
        <f>data!AL24</f>
        <v>23</v>
      </c>
      <c r="B24" s="1">
        <f>data!Q24</f>
        <v>2</v>
      </c>
      <c r="C24" s="3">
        <f>data!I24/SUM(data!$I24:$L24)</f>
        <v>0.21952883456954989</v>
      </c>
      <c r="D24" s="3">
        <f>data!J24/SUM(data!$I24:$L24)</f>
        <v>0.41142060877012182</v>
      </c>
      <c r="E24" s="3">
        <f>data!K24/SUM(data!$I24:$L24)</f>
        <v>0</v>
      </c>
      <c r="F24" s="3">
        <f>data!L24/SUM(data!$I24:$L24)</f>
        <v>0.36905055666032832</v>
      </c>
      <c r="G24" s="3">
        <f>HLOOKUP($B24,prodTab!$B$27:$L$32,3,FALSE)</f>
        <v>0.1092987375532533</v>
      </c>
      <c r="H24" s="3">
        <f>HLOOKUP($B24,prodTab!$B$27:$L$32,4,FALSE)</f>
        <v>0.21653936745801758</v>
      </c>
      <c r="I24" s="3">
        <f>HLOOKUP($B24,prodTab!$B$27:$L$32,5,FALSE)</f>
        <v>0.23317556833773206</v>
      </c>
      <c r="J24" s="3">
        <f>HLOOKUP($B24,prodTab!$B$27:$L$32,6,FALSE)</f>
        <v>0.44098632665099702</v>
      </c>
      <c r="K24" s="3">
        <f>G24*EXP(A$107+$D$107*IF($A24=67,1,0)+$E$107*data!$AM24+$F$107*data!$AN24+$G$107*data!$AO24+$H$107*data!$AP24+$I$107*data!$AQ24+$J$107*data!$AR24+$K$107*data!$AS24+$L$107*data!$AT24+$M$107*data!$C24+$N$107*data!$D24)</f>
        <v>0.15162478657845238</v>
      </c>
      <c r="L24" s="3">
        <f>H24*EXP(B$107+$D$107*IF($A24=67,1,0)+$E$107*data!$AM24+$F$107*data!$AN24+$G$107*data!$AO24+$H$107*data!$AP24+$I$107*data!$AQ24+$J$107*data!$AR24+$K$107*data!$AS24+$L$107*data!$AT24+$M$107*data!$C24+$N$107*data!$D24)</f>
        <v>0.30039446119547353</v>
      </c>
      <c r="M24" s="3">
        <f>I24*EXP(C$107+$D$107*IF($A24=67,1,0)+$E$107*data!$AM24+$F$107*data!$AN24+$G$107*data!$AO24+$H$107*data!$AP24+$I$107*data!$AQ24+$J$107*data!$AR24+$K$107*data!$AS24+$L$107*data!$AT24+$M$107*data!$C24+$N$107*data!$D24)</f>
        <v>0.32347304805137345</v>
      </c>
      <c r="N24" s="3">
        <f t="shared" si="0"/>
        <v>0.44098632665099702</v>
      </c>
      <c r="O24" s="3">
        <f t="shared" si="1"/>
        <v>0.12464237659170774</v>
      </c>
      <c r="P24" s="3">
        <f t="shared" si="1"/>
        <v>0.24693772306822998</v>
      </c>
      <c r="Q24" s="3">
        <f t="shared" si="1"/>
        <v>0.26590935678993116</v>
      </c>
      <c r="R24" s="3">
        <f t="shared" si="1"/>
        <v>0.36251054355013124</v>
      </c>
      <c r="S24" s="3">
        <f t="shared" si="2"/>
        <v>-1.4070233066097995</v>
      </c>
      <c r="T24" s="3">
        <f t="shared" si="3"/>
        <v>9.0034399075808041E-3</v>
      </c>
      <c r="U24" s="3">
        <f t="shared" si="3"/>
        <v>2.7054619688821616E-2</v>
      </c>
      <c r="V24" s="3">
        <f t="shared" si="3"/>
        <v>7.0707786028434916E-2</v>
      </c>
      <c r="W24" s="3">
        <f t="shared" si="3"/>
        <v>4.2771771481549747E-5</v>
      </c>
      <c r="X24" s="2">
        <f>O24*SUM(data!$I24:$L24)</f>
        <v>515.21923503195126</v>
      </c>
      <c r="Y24" s="2">
        <f>P24*SUM(data!$I24:$L24)</f>
        <v>1020.736833320374</v>
      </c>
      <c r="Z24" s="2">
        <f>Q24*SUM(data!$I24:$L24)</f>
        <v>1099.1575990397237</v>
      </c>
      <c r="AA24" s="2">
        <f>R24*SUM(data!$I24:$L24)</f>
        <v>1498.4663326079515</v>
      </c>
    </row>
    <row r="25" spans="1:27" x14ac:dyDescent="0.25">
      <c r="A25" s="1">
        <f>data!AL25</f>
        <v>24</v>
      </c>
      <c r="B25" s="1">
        <f>data!Q25</f>
        <v>2</v>
      </c>
      <c r="C25" s="3">
        <f>data!I25/SUM(data!$I25:$L25)</f>
        <v>0</v>
      </c>
      <c r="D25" s="3">
        <f>data!J25/SUM(data!$I25:$L25)</f>
        <v>0</v>
      </c>
      <c r="E25" s="3">
        <f>data!K25/SUM(data!$I25:$L25)</f>
        <v>1</v>
      </c>
      <c r="F25" s="3">
        <f>data!L25/SUM(data!$I25:$L25)</f>
        <v>0</v>
      </c>
      <c r="G25" s="3">
        <f>HLOOKUP($B25,prodTab!$B$27:$L$32,3,FALSE)</f>
        <v>0.1092987375532533</v>
      </c>
      <c r="H25" s="3">
        <f>HLOOKUP($B25,prodTab!$B$27:$L$32,4,FALSE)</f>
        <v>0.21653936745801758</v>
      </c>
      <c r="I25" s="3">
        <f>HLOOKUP($B25,prodTab!$B$27:$L$32,5,FALSE)</f>
        <v>0.23317556833773206</v>
      </c>
      <c r="J25" s="3">
        <f>HLOOKUP($B25,prodTab!$B$27:$L$32,6,FALSE)</f>
        <v>0.44098632665099702</v>
      </c>
      <c r="K25" s="3">
        <f>G25*EXP(A$107+$D$107*IF($A25=67,1,0)+$E$107*data!$AM25+$F$107*data!$AN25+$G$107*data!$AO25+$H$107*data!$AP25+$I$107*data!$AQ25+$J$107*data!$AR25+$K$107*data!$AS25+$L$107*data!$AT25+$M$107*data!$C25+$N$107*data!$D25)</f>
        <v>0.19215877673043899</v>
      </c>
      <c r="L25" s="3">
        <f>H25*EXP(B$107+$D$107*IF($A25=67,1,0)+$E$107*data!$AM25+$F$107*data!$AN25+$G$107*data!$AO25+$H$107*data!$AP25+$I$107*data!$AQ25+$J$107*data!$AR25+$K$107*data!$AS25+$L$107*data!$AT25+$M$107*data!$C25+$N$107*data!$D25)</f>
        <v>0.38069918185873097</v>
      </c>
      <c r="M25" s="3">
        <f>I25*EXP(C$107+$D$107*IF($A25=67,1,0)+$E$107*data!$AM25+$F$107*data!$AN25+$G$107*data!$AO25+$H$107*data!$AP25+$I$107*data!$AQ25+$J$107*data!$AR25+$K$107*data!$AS25+$L$107*data!$AT25+$M$107*data!$C25+$N$107*data!$D25)</f>
        <v>0.40994738803247771</v>
      </c>
      <c r="N25" s="3">
        <f t="shared" si="0"/>
        <v>0.44098632665099702</v>
      </c>
      <c r="O25" s="3">
        <f t="shared" si="1"/>
        <v>0.13496270580706093</v>
      </c>
      <c r="P25" s="3">
        <f t="shared" si="1"/>
        <v>0.26738404852704184</v>
      </c>
      <c r="Q25" s="3">
        <f t="shared" si="1"/>
        <v>0.28792652445437927</v>
      </c>
      <c r="R25" s="3">
        <f t="shared" si="1"/>
        <v>0.3097267212115179</v>
      </c>
      <c r="S25" s="3">
        <f t="shared" si="2"/>
        <v>-1.2450499548180018</v>
      </c>
      <c r="T25" s="3">
        <f t="shared" si="3"/>
        <v>1.8214931958763281E-2</v>
      </c>
      <c r="U25" s="3">
        <f t="shared" si="3"/>
        <v>7.1494229406711463E-2</v>
      </c>
      <c r="V25" s="3">
        <f t="shared" si="3"/>
        <v>0.50704863457561977</v>
      </c>
      <c r="W25" s="3">
        <f t="shared" si="3"/>
        <v>9.5930641832437324E-2</v>
      </c>
      <c r="X25" s="2">
        <f>O25*SUM(data!$I25:$L25)</f>
        <v>136.86567995894049</v>
      </c>
      <c r="Y25" s="2">
        <f>P25*SUM(data!$I25:$L25)</f>
        <v>271.15416361127313</v>
      </c>
      <c r="Z25" s="2">
        <f>Q25*SUM(data!$I25:$L25)</f>
        <v>291.98628844918602</v>
      </c>
      <c r="AA25" s="2">
        <f>R25*SUM(data!$I25:$L25)</f>
        <v>314.09386798060029</v>
      </c>
    </row>
    <row r="26" spans="1:27" x14ac:dyDescent="0.25">
      <c r="A26" s="1">
        <f>data!AL26</f>
        <v>25</v>
      </c>
      <c r="B26" s="1">
        <f>data!Q26</f>
        <v>2</v>
      </c>
      <c r="C26" s="3">
        <f>data!I26/SUM(data!$I26:$L26)</f>
        <v>9.7217633536549317E-2</v>
      </c>
      <c r="D26" s="3">
        <f>data!J26/SUM(data!$I26:$L26)</f>
        <v>0.19782084766452321</v>
      </c>
      <c r="E26" s="3">
        <f>data!K26/SUM(data!$I26:$L26)</f>
        <v>0.3047518110334802</v>
      </c>
      <c r="F26" s="3">
        <f>data!L26/SUM(data!$I26:$L26)</f>
        <v>0.40020970776544723</v>
      </c>
      <c r="G26" s="3">
        <f>HLOOKUP($B26,prodTab!$B$27:$L$32,3,FALSE)</f>
        <v>0.1092987375532533</v>
      </c>
      <c r="H26" s="3">
        <f>HLOOKUP($B26,prodTab!$B$27:$L$32,4,FALSE)</f>
        <v>0.21653936745801758</v>
      </c>
      <c r="I26" s="3">
        <f>HLOOKUP($B26,prodTab!$B$27:$L$32,5,FALSE)</f>
        <v>0.23317556833773206</v>
      </c>
      <c r="J26" s="3">
        <f>HLOOKUP($B26,prodTab!$B$27:$L$32,6,FALSE)</f>
        <v>0.44098632665099702</v>
      </c>
      <c r="K26" s="3">
        <f>G26*EXP(A$107+$D$107*IF($A26=67,1,0)+$E$107*data!$AM26+$F$107*data!$AN26+$G$107*data!$AO26+$H$107*data!$AP26+$I$107*data!$AQ26+$J$107*data!$AR26+$K$107*data!$AS26+$L$107*data!$AT26+$M$107*data!$C26+$N$107*data!$D26)</f>
        <v>0.16891190695073038</v>
      </c>
      <c r="L26" s="3">
        <f>H26*EXP(B$107+$D$107*IF($A26=67,1,0)+$E$107*data!$AM26+$F$107*data!$AN26+$G$107*data!$AO26+$H$107*data!$AP26+$I$107*data!$AQ26+$J$107*data!$AR26+$K$107*data!$AS26+$L$107*data!$AT26+$M$107*data!$C26+$N$107*data!$D26)</f>
        <v>0.3346431834989661</v>
      </c>
      <c r="M26" s="3">
        <f>I26*EXP(C$107+$D$107*IF($A26=67,1,0)+$E$107*data!$AM26+$F$107*data!$AN26+$G$107*data!$AO26+$H$107*data!$AP26+$I$107*data!$AQ26+$J$107*data!$AR26+$K$107*data!$AS26+$L$107*data!$AT26+$M$107*data!$C26+$N$107*data!$D26)</f>
        <v>0.360353017646308</v>
      </c>
      <c r="N26" s="3">
        <f t="shared" si="0"/>
        <v>0.44098632665099702</v>
      </c>
      <c r="O26" s="3">
        <f t="shared" si="1"/>
        <v>0.1294448826302794</v>
      </c>
      <c r="P26" s="3">
        <f t="shared" si="1"/>
        <v>0.25645230341092545</v>
      </c>
      <c r="Q26" s="3">
        <f t="shared" si="1"/>
        <v>0.27615491954808957</v>
      </c>
      <c r="R26" s="3">
        <f t="shared" si="1"/>
        <v>0.33794789441070561</v>
      </c>
      <c r="S26" s="3">
        <f t="shared" si="2"/>
        <v>-1.2942840654696086</v>
      </c>
      <c r="T26" s="3">
        <f t="shared" si="3"/>
        <v>1.0385955841493261E-3</v>
      </c>
      <c r="U26" s="3">
        <f t="shared" si="3"/>
        <v>3.4376476029423248E-3</v>
      </c>
      <c r="V26" s="3">
        <f t="shared" si="3"/>
        <v>8.1778220262720708E-4</v>
      </c>
      <c r="W26" s="3">
        <f t="shared" si="3"/>
        <v>3.8765334022206823E-3</v>
      </c>
      <c r="X26" s="2">
        <f>O26*SUM(data!$I26:$L26)</f>
        <v>1488.8387954463374</v>
      </c>
      <c r="Y26" s="2">
        <f>P26*SUM(data!$I26:$L26)</f>
        <v>2949.6425871875099</v>
      </c>
      <c r="Z26" s="2">
        <f>Q26*SUM(data!$I26:$L26)</f>
        <v>3176.2565612646531</v>
      </c>
      <c r="AA26" s="2">
        <f>R26*SUM(data!$I26:$L26)</f>
        <v>3886.9820561015013</v>
      </c>
    </row>
    <row r="27" spans="1:27" x14ac:dyDescent="0.25">
      <c r="A27" s="1">
        <f>data!AL27</f>
        <v>26</v>
      </c>
      <c r="B27" s="1">
        <f>data!Q27</f>
        <v>3</v>
      </c>
      <c r="C27" s="3">
        <f>data!I27/SUM(data!$I27:$L27)</f>
        <v>0</v>
      </c>
      <c r="D27" s="3">
        <f>data!J27/SUM(data!$I27:$L27)</f>
        <v>0</v>
      </c>
      <c r="E27" s="3">
        <f>data!K27/SUM(data!$I27:$L27)</f>
        <v>0</v>
      </c>
      <c r="F27" s="3">
        <f>data!L27/SUM(data!$I27:$L27)</f>
        <v>1</v>
      </c>
      <c r="G27" s="3">
        <f>HLOOKUP($B27,prodTab!$B$27:$L$32,3,FALSE)</f>
        <v>0.18030031875763944</v>
      </c>
      <c r="H27" s="3">
        <f>HLOOKUP($B27,prodTab!$B$27:$L$32,4,FALSE)</f>
        <v>0.21370306909224218</v>
      </c>
      <c r="I27" s="3">
        <f>HLOOKUP($B27,prodTab!$B$27:$L$32,5,FALSE)</f>
        <v>0.23873646339889878</v>
      </c>
      <c r="J27" s="3">
        <f>HLOOKUP($B27,prodTab!$B$27:$L$32,6,FALSE)</f>
        <v>0.36726014875121954</v>
      </c>
      <c r="K27" s="3">
        <f>G27*EXP(A$107+$D$107*IF($A27=67,1,0)+$E$107*data!$AM27+$F$107*data!$AN27+$G$107*data!$AO27+$H$107*data!$AP27+$I$107*data!$AQ27+$J$107*data!$AR27+$K$107*data!$AS27+$L$107*data!$AT27+$M$107*data!$C27+$N$107*data!$D27)</f>
        <v>0.1942794564052775</v>
      </c>
      <c r="L27" s="3">
        <f>H27*EXP(B$107+$D$107*IF($A27=67,1,0)+$E$107*data!$AM27+$F$107*data!$AN27+$G$107*data!$AO27+$H$107*data!$AP27+$I$107*data!$AQ27+$J$107*data!$AR27+$K$107*data!$AS27+$L$107*data!$AT27+$M$107*data!$C27+$N$107*data!$D27)</f>
        <v>0.23027200606998993</v>
      </c>
      <c r="M27" s="3">
        <f>I27*EXP(C$107+$D$107*IF($A27=67,1,0)+$E$107*data!$AM27+$F$107*data!$AN27+$G$107*data!$AO27+$H$107*data!$AP27+$I$107*data!$AQ27+$J$107*data!$AR27+$K$107*data!$AS27+$L$107*data!$AT27+$M$107*data!$C27+$N$107*data!$D27)</f>
        <v>0.25724630246274188</v>
      </c>
      <c r="N27" s="3">
        <f t="shared" si="0"/>
        <v>0.36726014875121954</v>
      </c>
      <c r="O27" s="3">
        <f t="shared" si="1"/>
        <v>0.18519421460923322</v>
      </c>
      <c r="P27" s="3">
        <f t="shared" si="1"/>
        <v>0.21950361659271111</v>
      </c>
      <c r="Q27" s="3">
        <f t="shared" si="1"/>
        <v>0.24521649291799547</v>
      </c>
      <c r="R27" s="3">
        <f t="shared" si="1"/>
        <v>0.35008567588006018</v>
      </c>
      <c r="S27" s="3">
        <f t="shared" si="2"/>
        <v>-1.0495773662256844</v>
      </c>
      <c r="T27" s="3">
        <f t="shared" si="3"/>
        <v>3.4296897124730732E-2</v>
      </c>
      <c r="U27" s="3">
        <f t="shared" si="3"/>
        <v>4.8181837697279919E-2</v>
      </c>
      <c r="V27" s="3">
        <f t="shared" si="3"/>
        <v>6.0131128399001317E-2</v>
      </c>
      <c r="W27" s="3">
        <f t="shared" si="3"/>
        <v>0.42238862869627825</v>
      </c>
      <c r="X27" s="2">
        <f>O27*SUM(data!$I27:$L27)</f>
        <v>264.02213205765332</v>
      </c>
      <c r="Y27" s="2">
        <f>P27*SUM(data!$I27:$L27)</f>
        <v>312.9353309953986</v>
      </c>
      <c r="Z27" s="2">
        <f>Q27*SUM(data!$I27:$L27)</f>
        <v>349.59289312854025</v>
      </c>
      <c r="AA27" s="2">
        <f>R27*SUM(data!$I27:$L27)</f>
        <v>499.0996438184078</v>
      </c>
    </row>
    <row r="28" spans="1:27" x14ac:dyDescent="0.25">
      <c r="A28" s="1">
        <f>data!AL28</f>
        <v>27</v>
      </c>
      <c r="B28" s="1">
        <f>data!Q28</f>
        <v>3</v>
      </c>
      <c r="C28" s="3">
        <f>data!I28/SUM(data!$I28:$L28)</f>
        <v>0.23026418252803665</v>
      </c>
      <c r="D28" s="3">
        <f>data!J28/SUM(data!$I28:$L28)</f>
        <v>0.20665674282596375</v>
      </c>
      <c r="E28" s="3">
        <f>data!K28/SUM(data!$I28:$L28)</f>
        <v>0.36316489291257664</v>
      </c>
      <c r="F28" s="3">
        <f>data!L28/SUM(data!$I28:$L28)</f>
        <v>0.19991418173342307</v>
      </c>
      <c r="G28" s="3">
        <f>HLOOKUP($B28,prodTab!$B$27:$L$32,3,FALSE)</f>
        <v>0.18030031875763944</v>
      </c>
      <c r="H28" s="3">
        <f>HLOOKUP($B28,prodTab!$B$27:$L$32,4,FALSE)</f>
        <v>0.21370306909224218</v>
      </c>
      <c r="I28" s="3">
        <f>HLOOKUP($B28,prodTab!$B$27:$L$32,5,FALSE)</f>
        <v>0.23873646339889878</v>
      </c>
      <c r="J28" s="3">
        <f>HLOOKUP($B28,prodTab!$B$27:$L$32,6,FALSE)</f>
        <v>0.36726014875121954</v>
      </c>
      <c r="K28" s="3">
        <f>G28*EXP(A$107+$D$107*IF($A28=67,1,0)+$E$107*data!$AM28+$F$107*data!$AN28+$G$107*data!$AO28+$H$107*data!$AP28+$I$107*data!$AQ28+$J$107*data!$AR28+$K$107*data!$AS28+$L$107*data!$AT28+$M$107*data!$C28+$N$107*data!$D28)</f>
        <v>0.17521630437998895</v>
      </c>
      <c r="L28" s="3">
        <f>H28*EXP(B$107+$D$107*IF($A28=67,1,0)+$E$107*data!$AM28+$F$107*data!$AN28+$G$107*data!$AO28+$H$107*data!$AP28+$I$107*data!$AQ28+$J$107*data!$AR28+$K$107*data!$AS28+$L$107*data!$AT28+$M$107*data!$C28+$N$107*data!$D28)</f>
        <v>0.20767718137723801</v>
      </c>
      <c r="M28" s="3">
        <f>I28*EXP(C$107+$D$107*IF($A28=67,1,0)+$E$107*data!$AM28+$F$107*data!$AN28+$G$107*data!$AO28+$H$107*data!$AP28+$I$107*data!$AQ28+$J$107*data!$AR28+$K$107*data!$AS28+$L$107*data!$AT28+$M$107*data!$C28+$N$107*data!$D28)</f>
        <v>0.23200469708393764</v>
      </c>
      <c r="N28" s="3">
        <f t="shared" si="0"/>
        <v>0.36726014875121954</v>
      </c>
      <c r="O28" s="3">
        <f t="shared" si="1"/>
        <v>0.17839924454533601</v>
      </c>
      <c r="P28" s="3">
        <f t="shared" si="1"/>
        <v>0.21144979856814808</v>
      </c>
      <c r="Q28" s="3">
        <f t="shared" si="1"/>
        <v>0.23621924247975973</v>
      </c>
      <c r="R28" s="3">
        <f t="shared" si="1"/>
        <v>0.37393171440675621</v>
      </c>
      <c r="S28" s="3">
        <f t="shared" si="2"/>
        <v>-1.438707233175784</v>
      </c>
      <c r="T28" s="3">
        <f t="shared" si="3"/>
        <v>2.6899717919493839E-3</v>
      </c>
      <c r="U28" s="3">
        <f t="shared" si="3"/>
        <v>2.2973383347686201E-5</v>
      </c>
      <c r="V28" s="3">
        <f t="shared" si="3"/>
        <v>1.6115198163810948E-2</v>
      </c>
      <c r="W28" s="3">
        <f t="shared" si="3"/>
        <v>3.0282101677714567E-2</v>
      </c>
      <c r="X28" s="2">
        <f>O28*SUM(data!$I28:$L28)</f>
        <v>1683.8301896033811</v>
      </c>
      <c r="Y28" s="2">
        <f>P28*SUM(data!$I28:$L28)</f>
        <v>1995.779496275394</v>
      </c>
      <c r="Z28" s="2">
        <f>Q28*SUM(data!$I28:$L28)</f>
        <v>2229.5671311073361</v>
      </c>
      <c r="AA28" s="2">
        <f>R28*SUM(data!$I28:$L28)</f>
        <v>3529.3731830138886</v>
      </c>
    </row>
    <row r="29" spans="1:27" x14ac:dyDescent="0.25">
      <c r="A29" s="1">
        <f>data!AL29</f>
        <v>28</v>
      </c>
      <c r="B29" s="1">
        <f>data!Q29</f>
        <v>3</v>
      </c>
      <c r="C29" s="3">
        <f>data!I29/SUM(data!$I29:$L29)</f>
        <v>6.0120273945724348E-2</v>
      </c>
      <c r="D29" s="3">
        <f>data!J29/SUM(data!$I29:$L29)</f>
        <v>0.48829579903967318</v>
      </c>
      <c r="E29" s="3">
        <f>data!K29/SUM(data!$I29:$L29)</f>
        <v>0.11519190881834988</v>
      </c>
      <c r="F29" s="3">
        <f>data!L29/SUM(data!$I29:$L29)</f>
        <v>0.33639201819625264</v>
      </c>
      <c r="G29" s="3">
        <f>HLOOKUP($B29,prodTab!$B$27:$L$32,3,FALSE)</f>
        <v>0.18030031875763944</v>
      </c>
      <c r="H29" s="3">
        <f>HLOOKUP($B29,prodTab!$B$27:$L$32,4,FALSE)</f>
        <v>0.21370306909224218</v>
      </c>
      <c r="I29" s="3">
        <f>HLOOKUP($B29,prodTab!$B$27:$L$32,5,FALSE)</f>
        <v>0.23873646339889878</v>
      </c>
      <c r="J29" s="3">
        <f>HLOOKUP($B29,prodTab!$B$27:$L$32,6,FALSE)</f>
        <v>0.36726014875121954</v>
      </c>
      <c r="K29" s="3">
        <f>G29*EXP(A$107+$D$107*IF($A29=67,1,0)+$E$107*data!$AM29+$F$107*data!$AN29+$G$107*data!$AO29+$H$107*data!$AP29+$I$107*data!$AQ29+$J$107*data!$AR29+$K$107*data!$AS29+$L$107*data!$AT29+$M$107*data!$C29+$N$107*data!$D29)</f>
        <v>0.17373681535485999</v>
      </c>
      <c r="L29" s="3">
        <f>H29*EXP(B$107+$D$107*IF($A29=67,1,0)+$E$107*data!$AM29+$F$107*data!$AN29+$G$107*data!$AO29+$H$107*data!$AP29+$I$107*data!$AQ29+$J$107*data!$AR29+$K$107*data!$AS29+$L$107*data!$AT29+$M$107*data!$C29+$N$107*data!$D29)</f>
        <v>0.2059235996446214</v>
      </c>
      <c r="M29" s="3">
        <f>I29*EXP(C$107+$D$107*IF($A29=67,1,0)+$E$107*data!$AM29+$F$107*data!$AN29+$G$107*data!$AO29+$H$107*data!$AP29+$I$107*data!$AQ29+$J$107*data!$AR29+$K$107*data!$AS29+$L$107*data!$AT29+$M$107*data!$C29+$N$107*data!$D29)</f>
        <v>0.230045699008224</v>
      </c>
      <c r="N29" s="3">
        <f t="shared" si="0"/>
        <v>0.36726014875121954</v>
      </c>
      <c r="O29" s="3">
        <f t="shared" si="1"/>
        <v>0.1778329733354683</v>
      </c>
      <c r="P29" s="3">
        <f t="shared" si="1"/>
        <v>0.21077861897001338</v>
      </c>
      <c r="Q29" s="3">
        <f t="shared" si="1"/>
        <v>0.23546944022261476</v>
      </c>
      <c r="R29" s="3">
        <f t="shared" si="1"/>
        <v>0.37591896747190362</v>
      </c>
      <c r="S29" s="3">
        <f t="shared" si="2"/>
        <v>-1.359780306451118</v>
      </c>
      <c r="T29" s="3">
        <f t="shared" si="3"/>
        <v>1.3856279597620225E-2</v>
      </c>
      <c r="U29" s="3">
        <f t="shared" si="3"/>
        <v>7.7015785233815984E-2</v>
      </c>
      <c r="V29" s="3">
        <f t="shared" si="3"/>
        <v>1.4466684560703925E-2</v>
      </c>
      <c r="W29" s="3">
        <f t="shared" si="3"/>
        <v>1.5623797190398856E-3</v>
      </c>
      <c r="X29" s="2">
        <f>O29*SUM(data!$I29:$L29)</f>
        <v>2555.849281042284</v>
      </c>
      <c r="Y29" s="2">
        <f>P29*SUM(data!$I29:$L29)</f>
        <v>3029.3503597746362</v>
      </c>
      <c r="Z29" s="2">
        <f>Q29*SUM(data!$I29:$L29)</f>
        <v>3384.2115340730616</v>
      </c>
      <c r="AA29" s="2">
        <f>R29*SUM(data!$I29:$L29)</f>
        <v>5402.7788251100183</v>
      </c>
    </row>
    <row r="30" spans="1:27" x14ac:dyDescent="0.25">
      <c r="A30" s="1">
        <f>data!AL30</f>
        <v>29</v>
      </c>
      <c r="B30" s="1">
        <f>data!Q30</f>
        <v>3</v>
      </c>
      <c r="C30" s="3">
        <f>data!I30/SUM(data!$I30:$L30)</f>
        <v>0.18480658791448035</v>
      </c>
      <c r="D30" s="3">
        <f>data!J30/SUM(data!$I30:$L30)</f>
        <v>0.31974628080078032</v>
      </c>
      <c r="E30" s="3">
        <f>data!K30/SUM(data!$I30:$L30)</f>
        <v>0.26085447977727128</v>
      </c>
      <c r="F30" s="3">
        <f>data!L30/SUM(data!$I30:$L30)</f>
        <v>0.23459265150746816</v>
      </c>
      <c r="G30" s="3">
        <f>HLOOKUP($B30,prodTab!$B$27:$L$32,3,FALSE)</f>
        <v>0.18030031875763944</v>
      </c>
      <c r="H30" s="3">
        <f>HLOOKUP($B30,prodTab!$B$27:$L$32,4,FALSE)</f>
        <v>0.21370306909224218</v>
      </c>
      <c r="I30" s="3">
        <f>HLOOKUP($B30,prodTab!$B$27:$L$32,5,FALSE)</f>
        <v>0.23873646339889878</v>
      </c>
      <c r="J30" s="3">
        <f>HLOOKUP($B30,prodTab!$B$27:$L$32,6,FALSE)</f>
        <v>0.36726014875121954</v>
      </c>
      <c r="K30" s="3">
        <f>G30*EXP(A$107+$D$107*IF($A30=67,1,0)+$E$107*data!$AM30+$F$107*data!$AN30+$G$107*data!$AO30+$H$107*data!$AP30+$I$107*data!$AQ30+$J$107*data!$AR30+$K$107*data!$AS30+$L$107*data!$AT30+$M$107*data!$C30+$N$107*data!$D30)</f>
        <v>0.17022267334164209</v>
      </c>
      <c r="L30" s="3">
        <f>H30*EXP(B$107+$D$107*IF($A30=67,1,0)+$E$107*data!$AM30+$F$107*data!$AN30+$G$107*data!$AO30+$H$107*data!$AP30+$I$107*data!$AQ30+$J$107*data!$AR30+$K$107*data!$AS30+$L$107*data!$AT30+$M$107*data!$C30+$N$107*data!$D30)</f>
        <v>0.20175842157602283</v>
      </c>
      <c r="M30" s="3">
        <f>I30*EXP(C$107+$D$107*IF($A30=67,1,0)+$E$107*data!$AM30+$F$107*data!$AN30+$G$107*data!$AO30+$H$107*data!$AP30+$I$107*data!$AQ30+$J$107*data!$AR30+$K$107*data!$AS30+$L$107*data!$AT30+$M$107*data!$C30+$N$107*data!$D30)</f>
        <v>0.22539260775526371</v>
      </c>
      <c r="N30" s="3">
        <f t="shared" si="0"/>
        <v>0.36726014875121954</v>
      </c>
      <c r="O30" s="3">
        <f t="shared" si="1"/>
        <v>0.17646350798319166</v>
      </c>
      <c r="P30" s="3">
        <f t="shared" si="1"/>
        <v>0.20915544408705386</v>
      </c>
      <c r="Q30" s="3">
        <f t="shared" si="1"/>
        <v>0.23365612498721952</v>
      </c>
      <c r="R30" s="3">
        <f t="shared" si="1"/>
        <v>0.38072492294253496</v>
      </c>
      <c r="S30" s="3">
        <f t="shared" si="2"/>
        <v>-1.4266715224021491</v>
      </c>
      <c r="T30" s="3">
        <f t="shared" si="3"/>
        <v>6.9606982739872062E-5</v>
      </c>
      <c r="U30" s="3">
        <f t="shared" si="3"/>
        <v>1.223033316504211E-2</v>
      </c>
      <c r="V30" s="3">
        <f t="shared" si="3"/>
        <v>7.3975050328553115E-4</v>
      </c>
      <c r="W30" s="3">
        <f t="shared" si="3"/>
        <v>2.1354640754772038E-2</v>
      </c>
      <c r="X30" s="2">
        <f>O30*SUM(data!$I30:$L30)</f>
        <v>2314.09126927426</v>
      </c>
      <c r="Y30" s="2">
        <f>P30*SUM(data!$I30:$L30)</f>
        <v>2742.8038386788389</v>
      </c>
      <c r="Z30" s="2">
        <f>Q30*SUM(data!$I30:$L30)</f>
        <v>3064.0986628061505</v>
      </c>
      <c r="AA30" s="2">
        <f>R30*SUM(data!$I30:$L30)</f>
        <v>4992.7162292407502</v>
      </c>
    </row>
    <row r="31" spans="1:27" x14ac:dyDescent="0.25">
      <c r="A31" s="1">
        <f>data!AL31</f>
        <v>30</v>
      </c>
      <c r="B31" s="1">
        <f>data!Q31</f>
        <v>3</v>
      </c>
      <c r="C31" s="3">
        <f>data!I31/SUM(data!$I31:$L31)</f>
        <v>0</v>
      </c>
      <c r="D31" s="3">
        <f>data!J31/SUM(data!$I31:$L31)</f>
        <v>1</v>
      </c>
      <c r="E31" s="3">
        <f>data!K31/SUM(data!$I31:$L31)</f>
        <v>0</v>
      </c>
      <c r="F31" s="3">
        <f>data!L31/SUM(data!$I31:$L31)</f>
        <v>0</v>
      </c>
      <c r="G31" s="3">
        <f>HLOOKUP($B31,prodTab!$B$27:$L$32,3,FALSE)</f>
        <v>0.18030031875763944</v>
      </c>
      <c r="H31" s="3">
        <f>HLOOKUP($B31,prodTab!$B$27:$L$32,4,FALSE)</f>
        <v>0.21370306909224218</v>
      </c>
      <c r="I31" s="3">
        <f>HLOOKUP($B31,prodTab!$B$27:$L$32,5,FALSE)</f>
        <v>0.23873646339889878</v>
      </c>
      <c r="J31" s="3">
        <f>HLOOKUP($B31,prodTab!$B$27:$L$32,6,FALSE)</f>
        <v>0.36726014875121954</v>
      </c>
      <c r="K31" s="3">
        <f>G31*EXP(A$107+$D$107*IF($A31=67,1,0)+$E$107*data!$AM31+$F$107*data!$AN31+$G$107*data!$AO31+$H$107*data!$AP31+$I$107*data!$AQ31+$J$107*data!$AR31+$K$107*data!$AS31+$L$107*data!$AT31+$M$107*data!$C31+$N$107*data!$D31)</f>
        <v>0.19906633041026789</v>
      </c>
      <c r="L31" s="3">
        <f>H31*EXP(B$107+$D$107*IF($A31=67,1,0)+$E$107*data!$AM31+$F$107*data!$AN31+$G$107*data!$AO31+$H$107*data!$AP31+$I$107*data!$AQ31+$J$107*data!$AR31+$K$107*data!$AS31+$L$107*data!$AT31+$M$107*data!$C31+$N$107*data!$D31)</f>
        <v>0.23594570467059753</v>
      </c>
      <c r="M31" s="3">
        <f>I31*EXP(C$107+$D$107*IF($A31=67,1,0)+$E$107*data!$AM31+$F$107*data!$AN31+$G$107*data!$AO31+$H$107*data!$AP31+$I$107*data!$AQ31+$J$107*data!$AR31+$K$107*data!$AS31+$L$107*data!$AT31+$M$107*data!$C31+$N$107*data!$D31)</f>
        <v>0.26358462387316423</v>
      </c>
      <c r="N31" s="3">
        <f t="shared" si="0"/>
        <v>0.36726014875121954</v>
      </c>
      <c r="O31" s="3">
        <f t="shared" si="1"/>
        <v>0.1867664858648794</v>
      </c>
      <c r="P31" s="3">
        <f t="shared" si="1"/>
        <v>0.22136716955308477</v>
      </c>
      <c r="Q31" s="3">
        <f t="shared" si="1"/>
        <v>0.24729834436264692</v>
      </c>
      <c r="R31" s="3">
        <f t="shared" si="1"/>
        <v>0.34456800021938905</v>
      </c>
      <c r="S31" s="3">
        <f t="shared" si="2"/>
        <v>-1.5079325553710976</v>
      </c>
      <c r="T31" s="3">
        <f t="shared" si="3"/>
        <v>3.48817202423162E-2</v>
      </c>
      <c r="U31" s="3">
        <f t="shared" si="3"/>
        <v>0.60626908464977458</v>
      </c>
      <c r="V31" s="3">
        <f t="shared" si="3"/>
        <v>6.1156471124506298E-2</v>
      </c>
      <c r="W31" s="3">
        <f t="shared" si="3"/>
        <v>0.11872710677518888</v>
      </c>
      <c r="X31" s="2">
        <f>O31*SUM(data!$I31:$L31)</f>
        <v>144.62262832946936</v>
      </c>
      <c r="Y31" s="2">
        <f>P31*SUM(data!$I31:$L31)</f>
        <v>171.41566774343121</v>
      </c>
      <c r="Z31" s="2">
        <f>Q31*SUM(data!$I31:$L31)</f>
        <v>191.49547295721564</v>
      </c>
      <c r="AA31" s="2">
        <f>R31*SUM(data!$I31:$L31)</f>
        <v>266.81623096988392</v>
      </c>
    </row>
    <row r="32" spans="1:27" x14ac:dyDescent="0.25">
      <c r="A32" s="1">
        <f>data!AL32</f>
        <v>31</v>
      </c>
      <c r="B32" s="1">
        <f>data!Q32</f>
        <v>3</v>
      </c>
      <c r="C32" s="3">
        <f>data!I32/SUM(data!$I32:$L32)</f>
        <v>0.12433142067616428</v>
      </c>
      <c r="D32" s="3">
        <f>data!J32/SUM(data!$I32:$L32)</f>
        <v>0.28848441109230372</v>
      </c>
      <c r="E32" s="3">
        <f>data!K32/SUM(data!$I32:$L32)</f>
        <v>0.49541698221157615</v>
      </c>
      <c r="F32" s="3">
        <f>data!L32/SUM(data!$I32:$L32)</f>
        <v>9.1767186019955899E-2</v>
      </c>
      <c r="G32" s="3">
        <f>HLOOKUP($B32,prodTab!$B$27:$L$32,3,FALSE)</f>
        <v>0.18030031875763944</v>
      </c>
      <c r="H32" s="3">
        <f>HLOOKUP($B32,prodTab!$B$27:$L$32,4,FALSE)</f>
        <v>0.21370306909224218</v>
      </c>
      <c r="I32" s="3">
        <f>HLOOKUP($B32,prodTab!$B$27:$L$32,5,FALSE)</f>
        <v>0.23873646339889878</v>
      </c>
      <c r="J32" s="3">
        <f>HLOOKUP($B32,prodTab!$B$27:$L$32,6,FALSE)</f>
        <v>0.36726014875121954</v>
      </c>
      <c r="K32" s="3">
        <f>G32*EXP(A$107+$D$107*IF($A32=67,1,0)+$E$107*data!$AM32+$F$107*data!$AN32+$G$107*data!$AO32+$H$107*data!$AP32+$I$107*data!$AQ32+$J$107*data!$AR32+$K$107*data!$AS32+$L$107*data!$AT32+$M$107*data!$C32+$N$107*data!$D32)</f>
        <v>0.19369339545906866</v>
      </c>
      <c r="L32" s="3">
        <f>H32*EXP(B$107+$D$107*IF($A32=67,1,0)+$E$107*data!$AM32+$F$107*data!$AN32+$G$107*data!$AO32+$H$107*data!$AP32+$I$107*data!$AQ32+$J$107*data!$AR32+$K$107*data!$AS32+$L$107*data!$AT32+$M$107*data!$C32+$N$107*data!$D32)</f>
        <v>0.22957737045457383</v>
      </c>
      <c r="M32" s="3">
        <f>I32*EXP(C$107+$D$107*IF($A32=67,1,0)+$E$107*data!$AM32+$F$107*data!$AN32+$G$107*data!$AO32+$H$107*data!$AP32+$I$107*data!$AQ32+$J$107*data!$AR32+$K$107*data!$AS32+$L$107*data!$AT32+$M$107*data!$C32+$N$107*data!$D32)</f>
        <v>0.25647029652665593</v>
      </c>
      <c r="N32" s="3">
        <f t="shared" si="0"/>
        <v>0.36726014875121954</v>
      </c>
      <c r="O32" s="3">
        <f t="shared" si="1"/>
        <v>0.18499825347731921</v>
      </c>
      <c r="P32" s="3">
        <f t="shared" si="1"/>
        <v>0.21927135136100567</v>
      </c>
      <c r="Q32" s="3">
        <f t="shared" si="1"/>
        <v>0.24495701990142424</v>
      </c>
      <c r="R32" s="3">
        <f t="shared" si="1"/>
        <v>0.35077337526025093</v>
      </c>
      <c r="S32" s="3">
        <f t="shared" si="2"/>
        <v>-1.4405833742363465</v>
      </c>
      <c r="T32" s="3">
        <f t="shared" si="3"/>
        <v>3.6804646021232888E-3</v>
      </c>
      <c r="U32" s="3">
        <f t="shared" si="3"/>
        <v>4.7904476373682309E-3</v>
      </c>
      <c r="V32" s="3">
        <f t="shared" si="3"/>
        <v>6.27301927204027E-2</v>
      </c>
      <c r="W32" s="3">
        <f t="shared" si="3"/>
        <v>6.7084206064779536E-2</v>
      </c>
      <c r="X32" s="2">
        <f>O32*SUM(data!$I32:$L32)</f>
        <v>779.26629313997694</v>
      </c>
      <c r="Y32" s="2">
        <f>P32*SUM(data!$I32:$L32)</f>
        <v>923.6345206244506</v>
      </c>
      <c r="Z32" s="2">
        <f>Q32*SUM(data!$I32:$L32)</f>
        <v>1031.8300053605703</v>
      </c>
      <c r="AA32" s="2">
        <f>R32*SUM(data!$I32:$L32)</f>
        <v>1477.5591808750023</v>
      </c>
    </row>
    <row r="33" spans="1:27" x14ac:dyDescent="0.25">
      <c r="A33" s="1">
        <f>data!AL33</f>
        <v>32</v>
      </c>
      <c r="B33" s="1">
        <f>data!Q33</f>
        <v>3</v>
      </c>
      <c r="C33" s="3">
        <f>data!I33/SUM(data!$I33:$L33)</f>
        <v>0.20846955442882195</v>
      </c>
      <c r="D33" s="3">
        <f>data!J33/SUM(data!$I33:$L33)</f>
        <v>0.2113805377471053</v>
      </c>
      <c r="E33" s="3">
        <f>data!K33/SUM(data!$I33:$L33)</f>
        <v>0.25706577884281068</v>
      </c>
      <c r="F33" s="3">
        <f>data!L33/SUM(data!$I33:$L33)</f>
        <v>0.32308412898126215</v>
      </c>
      <c r="G33" s="3">
        <f>HLOOKUP($B33,prodTab!$B$27:$L$32,3,FALSE)</f>
        <v>0.18030031875763944</v>
      </c>
      <c r="H33" s="3">
        <f>HLOOKUP($B33,prodTab!$B$27:$L$32,4,FALSE)</f>
        <v>0.21370306909224218</v>
      </c>
      <c r="I33" s="3">
        <f>HLOOKUP($B33,prodTab!$B$27:$L$32,5,FALSE)</f>
        <v>0.23873646339889878</v>
      </c>
      <c r="J33" s="3">
        <f>HLOOKUP($B33,prodTab!$B$27:$L$32,6,FALSE)</f>
        <v>0.36726014875121954</v>
      </c>
      <c r="K33" s="3">
        <f>G33*EXP(A$107+$D$107*IF($A33=67,1,0)+$E$107*data!$AM33+$F$107*data!$AN33+$G$107*data!$AO33+$H$107*data!$AP33+$I$107*data!$AQ33+$J$107*data!$AR33+$K$107*data!$AS33+$L$107*data!$AT33+$M$107*data!$C33+$N$107*data!$D33)</f>
        <v>0.21263997549126484</v>
      </c>
      <c r="L33" s="3">
        <f>H33*EXP(B$107+$D$107*IF($A33=67,1,0)+$E$107*data!$AM33+$F$107*data!$AN33+$G$107*data!$AO33+$H$107*data!$AP33+$I$107*data!$AQ33+$J$107*data!$AR33+$K$107*data!$AS33+$L$107*data!$AT33+$M$107*data!$C33+$N$107*data!$D33)</f>
        <v>0.25203402682424297</v>
      </c>
      <c r="M33" s="3">
        <f>I33*EXP(C$107+$D$107*IF($A33=67,1,0)+$E$107*data!$AM33+$F$107*data!$AN33+$G$107*data!$AO33+$H$107*data!$AP33+$I$107*data!$AQ33+$J$107*data!$AR33+$K$107*data!$AS33+$L$107*data!$AT33+$M$107*data!$C33+$N$107*data!$D33)</f>
        <v>0.2815575484048452</v>
      </c>
      <c r="N33" s="3">
        <f t="shared" si="0"/>
        <v>0.36726014875121954</v>
      </c>
      <c r="O33" s="3">
        <f t="shared" si="1"/>
        <v>0.19096682587950767</v>
      </c>
      <c r="P33" s="3">
        <f t="shared" si="1"/>
        <v>0.22634567185714116</v>
      </c>
      <c r="Q33" s="3">
        <f t="shared" si="1"/>
        <v>0.25286003347709141</v>
      </c>
      <c r="R33" s="3">
        <f t="shared" si="1"/>
        <v>0.3298274687862599</v>
      </c>
      <c r="S33" s="3">
        <f t="shared" si="2"/>
        <v>-1.371005059180004</v>
      </c>
      <c r="T33" s="3">
        <f t="shared" si="3"/>
        <v>3.0634550667098129E-4</v>
      </c>
      <c r="U33" s="3">
        <f t="shared" si="3"/>
        <v>2.2395523893135879E-4</v>
      </c>
      <c r="V33" s="3">
        <f t="shared" si="3"/>
        <v>1.7688294081269127E-5</v>
      </c>
      <c r="W33" s="3">
        <f t="shared" si="3"/>
        <v>4.5472631725667092E-5</v>
      </c>
      <c r="X33" s="2">
        <f>O33*SUM(data!$I33:$L33)</f>
        <v>6107.5621346626949</v>
      </c>
      <c r="Y33" s="2">
        <f>P33*SUM(data!$I33:$L33)</f>
        <v>7239.0597079500822</v>
      </c>
      <c r="Z33" s="2">
        <f>Q33*SUM(data!$I33:$L33)</f>
        <v>8087.0505058750487</v>
      </c>
      <c r="AA33" s="2">
        <f>R33*SUM(data!$I33:$L33)</f>
        <v>10548.647651512174</v>
      </c>
    </row>
    <row r="34" spans="1:27" x14ac:dyDescent="0.25">
      <c r="A34" s="1">
        <f>data!AL34</f>
        <v>33</v>
      </c>
      <c r="B34" s="1">
        <f>data!Q34</f>
        <v>3</v>
      </c>
      <c r="C34" s="3">
        <f>data!I34/SUM(data!$I34:$L34)</f>
        <v>0.30700787678744046</v>
      </c>
      <c r="D34" s="3">
        <f>data!J34/SUM(data!$I34:$L34)</f>
        <v>0</v>
      </c>
      <c r="E34" s="3">
        <f>data!K34/SUM(data!$I34:$L34)</f>
        <v>0.26936501016752723</v>
      </c>
      <c r="F34" s="3">
        <f>data!L34/SUM(data!$I34:$L34)</f>
        <v>0.42362711304503226</v>
      </c>
      <c r="G34" s="3">
        <f>HLOOKUP($B34,prodTab!$B$27:$L$32,3,FALSE)</f>
        <v>0.18030031875763944</v>
      </c>
      <c r="H34" s="3">
        <f>HLOOKUP($B34,prodTab!$B$27:$L$32,4,FALSE)</f>
        <v>0.21370306909224218</v>
      </c>
      <c r="I34" s="3">
        <f>HLOOKUP($B34,prodTab!$B$27:$L$32,5,FALSE)</f>
        <v>0.23873646339889878</v>
      </c>
      <c r="J34" s="3">
        <f>HLOOKUP($B34,prodTab!$B$27:$L$32,6,FALSE)</f>
        <v>0.36726014875121954</v>
      </c>
      <c r="K34" s="3">
        <f>G34*EXP(A$107+$D$107*IF($A34=67,1,0)+$E$107*data!$AM34+$F$107*data!$AN34+$G$107*data!$AO34+$H$107*data!$AP34+$I$107*data!$AQ34+$J$107*data!$AR34+$K$107*data!$AS34+$L$107*data!$AT34+$M$107*data!$C34+$N$107*data!$D34)</f>
        <v>0.22054914528180575</v>
      </c>
      <c r="L34" s="3">
        <f>H34*EXP(B$107+$D$107*IF($A34=67,1,0)+$E$107*data!$AM34+$F$107*data!$AN34+$G$107*data!$AO34+$H$107*data!$AP34+$I$107*data!$AQ34+$J$107*data!$AR34+$K$107*data!$AS34+$L$107*data!$AT34+$M$107*data!$C34+$N$107*data!$D34)</f>
        <v>0.26140846315279004</v>
      </c>
      <c r="M34" s="3">
        <f>I34*EXP(C$107+$D$107*IF($A34=67,1,0)+$E$107*data!$AM34+$F$107*data!$AN34+$G$107*data!$AO34+$H$107*data!$AP34+$I$107*data!$AQ34+$J$107*data!$AR34+$K$107*data!$AS34+$L$107*data!$AT34+$M$107*data!$C34+$N$107*data!$D34)</f>
        <v>0.29203011571490789</v>
      </c>
      <c r="N34" s="3">
        <f t="shared" si="0"/>
        <v>0.36726014875121954</v>
      </c>
      <c r="O34" s="3">
        <f t="shared" si="1"/>
        <v>0.19325262330718163</v>
      </c>
      <c r="P34" s="3">
        <f t="shared" si="1"/>
        <v>0.22905494008796273</v>
      </c>
      <c r="Q34" s="3">
        <f t="shared" si="1"/>
        <v>0.25588666813691535</v>
      </c>
      <c r="R34" s="3">
        <f t="shared" si="1"/>
        <v>0.32180576846794035</v>
      </c>
      <c r="S34" s="3">
        <f t="shared" si="2"/>
        <v>-1.3521078555091985</v>
      </c>
      <c r="T34" s="3">
        <f t="shared" si="3"/>
        <v>1.2940257694357939E-2</v>
      </c>
      <c r="U34" s="3">
        <f t="shared" si="3"/>
        <v>5.2466165578700194E-2</v>
      </c>
      <c r="V34" s="3">
        <f t="shared" si="3"/>
        <v>1.8166570389415874E-4</v>
      </c>
      <c r="W34" s="3">
        <f t="shared" si="3"/>
        <v>1.0367586211486883E-2</v>
      </c>
      <c r="X34" s="2">
        <f>O34*SUM(data!$I34:$L34)</f>
        <v>713.7070607144517</v>
      </c>
      <c r="Y34" s="2">
        <f>P34*SUM(data!$I34:$L34)</f>
        <v>845.9296708870578</v>
      </c>
      <c r="Z34" s="2">
        <f>Q34*SUM(data!$I34:$L34)</f>
        <v>945.02273069648618</v>
      </c>
      <c r="AA34" s="2">
        <f>R34*SUM(data!$I34:$L34)</f>
        <v>1188.4705377020045</v>
      </c>
    </row>
    <row r="35" spans="1:27" x14ac:dyDescent="0.25">
      <c r="A35" s="1">
        <f>data!AL35</f>
        <v>34</v>
      </c>
      <c r="B35" s="1">
        <f>data!Q35</f>
        <v>3</v>
      </c>
      <c r="C35" s="3">
        <f>data!I35/SUM(data!$I35:$L35)</f>
        <v>0.16990488152712904</v>
      </c>
      <c r="D35" s="3">
        <f>data!J35/SUM(data!$I35:$L35)</f>
        <v>0.16785510242353671</v>
      </c>
      <c r="E35" s="3">
        <f>data!K35/SUM(data!$I35:$L35)</f>
        <v>0.20266282296741142</v>
      </c>
      <c r="F35" s="3">
        <f>data!L35/SUM(data!$I35:$L35)</f>
        <v>0.45957719308192285</v>
      </c>
      <c r="G35" s="3">
        <f>HLOOKUP($B35,prodTab!$B$27:$L$32,3,FALSE)</f>
        <v>0.18030031875763944</v>
      </c>
      <c r="H35" s="3">
        <f>HLOOKUP($B35,prodTab!$B$27:$L$32,4,FALSE)</f>
        <v>0.21370306909224218</v>
      </c>
      <c r="I35" s="3">
        <f>HLOOKUP($B35,prodTab!$B$27:$L$32,5,FALSE)</f>
        <v>0.23873646339889878</v>
      </c>
      <c r="J35" s="3">
        <f>HLOOKUP($B35,prodTab!$B$27:$L$32,6,FALSE)</f>
        <v>0.36726014875121954</v>
      </c>
      <c r="K35" s="3">
        <f>G35*EXP(A$107+$D$107*IF($A35=67,1,0)+$E$107*data!$AM35+$F$107*data!$AN35+$G$107*data!$AO35+$H$107*data!$AP35+$I$107*data!$AQ35+$J$107*data!$AR35+$K$107*data!$AS35+$L$107*data!$AT35+$M$107*data!$C35+$N$107*data!$D35)</f>
        <v>0.17735632853702135</v>
      </c>
      <c r="L35" s="3">
        <f>H35*EXP(B$107+$D$107*IF($A35=67,1,0)+$E$107*data!$AM35+$F$107*data!$AN35+$G$107*data!$AO35+$H$107*data!$AP35+$I$107*data!$AQ35+$J$107*data!$AR35+$K$107*data!$AS35+$L$107*data!$AT35+$M$107*data!$C35+$N$107*data!$D35)</f>
        <v>0.21021367012801004</v>
      </c>
      <c r="M35" s="3">
        <f>I35*EXP(C$107+$D$107*IF($A35=67,1,0)+$E$107*data!$AM35+$F$107*data!$AN35+$G$107*data!$AO35+$H$107*data!$AP35+$I$107*data!$AQ35+$J$107*data!$AR35+$K$107*data!$AS35+$L$107*data!$AT35+$M$107*data!$C35+$N$107*data!$D35)</f>
        <v>0.23483831270014119</v>
      </c>
      <c r="N35" s="3">
        <f t="shared" si="0"/>
        <v>0.36726014875121954</v>
      </c>
      <c r="O35" s="3">
        <f t="shared" si="1"/>
        <v>0.17920782129013485</v>
      </c>
      <c r="P35" s="3">
        <f t="shared" si="1"/>
        <v>0.21240817364563422</v>
      </c>
      <c r="Q35" s="3">
        <f t="shared" si="1"/>
        <v>0.23728988258605566</v>
      </c>
      <c r="R35" s="3">
        <f t="shared" si="1"/>
        <v>0.3710941224781753</v>
      </c>
      <c r="S35" s="3">
        <f t="shared" si="2"/>
        <v>-1.2992544006099247</v>
      </c>
      <c r="T35" s="3">
        <f t="shared" si="3"/>
        <v>8.6544688234114545E-5</v>
      </c>
      <c r="U35" s="3">
        <f t="shared" si="3"/>
        <v>1.984976155321293E-3</v>
      </c>
      <c r="V35" s="3">
        <f t="shared" si="3"/>
        <v>1.1990332578331422E-3</v>
      </c>
      <c r="W35" s="3">
        <f t="shared" si="3"/>
        <v>7.8292537834677729E-3</v>
      </c>
      <c r="X35" s="2">
        <f>O35*SUM(data!$I35:$L35)</f>
        <v>2465.4659380247335</v>
      </c>
      <c r="Y35" s="2">
        <f>P35*SUM(data!$I35:$L35)</f>
        <v>2922.2224415837045</v>
      </c>
      <c r="Z35" s="2">
        <f>Q35*SUM(data!$I35:$L35)</f>
        <v>3264.5345428682676</v>
      </c>
      <c r="AA35" s="2">
        <f>R35*SUM(data!$I35:$L35)</f>
        <v>5105.3570775232947</v>
      </c>
    </row>
    <row r="36" spans="1:27" x14ac:dyDescent="0.25">
      <c r="A36" s="1">
        <f>data!AL36</f>
        <v>35</v>
      </c>
      <c r="B36" s="1">
        <f>data!Q36</f>
        <v>3</v>
      </c>
      <c r="C36" s="3">
        <f>data!I36/SUM(data!$I36:$L36)</f>
        <v>0.37279872135546044</v>
      </c>
      <c r="D36" s="3">
        <f>data!J36/SUM(data!$I36:$L36)</f>
        <v>1.638111386104768E-2</v>
      </c>
      <c r="E36" s="3">
        <f>data!K36/SUM(data!$I36:$L36)</f>
        <v>0.10690568325288628</v>
      </c>
      <c r="F36" s="3">
        <f>data!L36/SUM(data!$I36:$L36)</f>
        <v>0.50391448153060558</v>
      </c>
      <c r="G36" s="3">
        <f>HLOOKUP($B36,prodTab!$B$27:$L$32,3,FALSE)</f>
        <v>0.18030031875763944</v>
      </c>
      <c r="H36" s="3">
        <f>HLOOKUP($B36,prodTab!$B$27:$L$32,4,FALSE)</f>
        <v>0.21370306909224218</v>
      </c>
      <c r="I36" s="3">
        <f>HLOOKUP($B36,prodTab!$B$27:$L$32,5,FALSE)</f>
        <v>0.23873646339889878</v>
      </c>
      <c r="J36" s="3">
        <f>HLOOKUP($B36,prodTab!$B$27:$L$32,6,FALSE)</f>
        <v>0.36726014875121954</v>
      </c>
      <c r="K36" s="3">
        <f>G36*EXP(A$107+$D$107*IF($A36=67,1,0)+$E$107*data!$AM36+$F$107*data!$AN36+$G$107*data!$AO36+$H$107*data!$AP36+$I$107*data!$AQ36+$J$107*data!$AR36+$K$107*data!$AS36+$L$107*data!$AT36+$M$107*data!$C36+$N$107*data!$D36)</f>
        <v>0.22236496188855526</v>
      </c>
      <c r="L36" s="3">
        <f>H36*EXP(B$107+$D$107*IF($A36=67,1,0)+$E$107*data!$AM36+$F$107*data!$AN36+$G$107*data!$AO36+$H$107*data!$AP36+$I$107*data!$AQ36+$J$107*data!$AR36+$K$107*data!$AS36+$L$107*data!$AT36+$M$107*data!$C36+$N$107*data!$D36)</f>
        <v>0.26356068109918562</v>
      </c>
      <c r="M36" s="3">
        <f>I36*EXP(C$107+$D$107*IF($A36=67,1,0)+$E$107*data!$AM36+$F$107*data!$AN36+$G$107*data!$AO36+$H$107*data!$AP36+$I$107*data!$AQ36+$J$107*data!$AR36+$K$107*data!$AS36+$L$107*data!$AT36+$M$107*data!$C36+$N$107*data!$D36)</f>
        <v>0.29443444665488305</v>
      </c>
      <c r="N36" s="3">
        <f t="shared" si="0"/>
        <v>0.36726014875121954</v>
      </c>
      <c r="O36" s="3">
        <f t="shared" si="1"/>
        <v>0.19376179893774534</v>
      </c>
      <c r="P36" s="3">
        <f t="shared" si="1"/>
        <v>0.22965844648056491</v>
      </c>
      <c r="Q36" s="3">
        <f t="shared" si="1"/>
        <v>0.25656086988057997</v>
      </c>
      <c r="R36" s="3">
        <f t="shared" si="1"/>
        <v>0.32001888470110984</v>
      </c>
      <c r="S36" s="3">
        <f t="shared" si="2"/>
        <v>-1.35548989148332</v>
      </c>
      <c r="T36" s="3">
        <f t="shared" si="3"/>
        <v>3.2054219588806936E-2</v>
      </c>
      <c r="U36" s="3">
        <f t="shared" si="3"/>
        <v>4.5487220609296185E-2</v>
      </c>
      <c r="V36" s="3">
        <f t="shared" si="3"/>
        <v>2.2396674884569822E-2</v>
      </c>
      <c r="W36" s="3">
        <f t="shared" si="3"/>
        <v>3.3817590533276445E-2</v>
      </c>
      <c r="X36" s="2">
        <f>O36*SUM(data!$I36:$L36)</f>
        <v>2550.6686955085434</v>
      </c>
      <c r="Y36" s="2">
        <f>P36*SUM(data!$I36:$L36)</f>
        <v>3023.2100099633676</v>
      </c>
      <c r="Z36" s="2">
        <f>Q36*SUM(data!$I36:$L36)</f>
        <v>3377.3518974557619</v>
      </c>
      <c r="AA36" s="2">
        <f>R36*SUM(data!$I36:$L36)</f>
        <v>4212.7093970723281</v>
      </c>
    </row>
    <row r="37" spans="1:27" x14ac:dyDescent="0.25">
      <c r="A37" s="1">
        <f>data!AL37</f>
        <v>36</v>
      </c>
      <c r="B37" s="1">
        <f>data!Q37</f>
        <v>4</v>
      </c>
      <c r="C37" s="3">
        <f>data!I37/SUM(data!$I37:$L37)</f>
        <v>9.8624010092872666E-2</v>
      </c>
      <c r="D37" s="3">
        <f>data!J37/SUM(data!$I37:$L37)</f>
        <v>0.1442229134049765</v>
      </c>
      <c r="E37" s="3">
        <f>data!K37/SUM(data!$I37:$L37)</f>
        <v>0.27243298651750292</v>
      </c>
      <c r="F37" s="3">
        <f>data!L37/SUM(data!$I37:$L37)</f>
        <v>0.48472008998464777</v>
      </c>
      <c r="G37" s="3">
        <f>HLOOKUP($B37,prodTab!$B$27:$L$32,3,FALSE)</f>
        <v>0.14410950514378831</v>
      </c>
      <c r="H37" s="3">
        <f>HLOOKUP($B37,prodTab!$B$27:$L$32,4,FALSE)</f>
        <v>0.16662836305225207</v>
      </c>
      <c r="I37" s="3">
        <f>HLOOKUP($B37,prodTab!$B$27:$L$32,5,FALSE)</f>
        <v>0.33645130866947304</v>
      </c>
      <c r="J37" s="3">
        <f>HLOOKUP($B37,prodTab!$B$27:$L$32,6,FALSE)</f>
        <v>0.3528108231344867</v>
      </c>
      <c r="K37" s="3">
        <f>G37*EXP(A$107+$D$107*IF($A37=67,1,0)+$E$107*data!$AM37+$F$107*data!$AN37+$G$107*data!$AO37+$H$107*data!$AP37+$I$107*data!$AQ37+$J$107*data!$AR37+$K$107*data!$AS37+$L$107*data!$AT37+$M$107*data!$C37+$N$107*data!$D37)</f>
        <v>0.14245666504237353</v>
      </c>
      <c r="L37" s="3">
        <f>H37*EXP(B$107+$D$107*IF($A37=67,1,0)+$E$107*data!$AM37+$F$107*data!$AN37+$G$107*data!$AO37+$H$107*data!$AP37+$I$107*data!$AQ37+$J$107*data!$AR37+$K$107*data!$AS37+$L$107*data!$AT37+$M$107*data!$C37+$N$107*data!$D37)</f>
        <v>0.16471724663969436</v>
      </c>
      <c r="M37" s="3">
        <f>I37*EXP(C$107+$D$107*IF($A37=67,1,0)+$E$107*data!$AM37+$F$107*data!$AN37+$G$107*data!$AO37+$H$107*data!$AP37+$I$107*data!$AQ37+$J$107*data!$AR37+$K$107*data!$AS37+$L$107*data!$AT37+$M$107*data!$C37+$N$107*data!$D37)</f>
        <v>0.33259243610872469</v>
      </c>
      <c r="N37" s="3">
        <f t="shared" si="0"/>
        <v>0.3528108231344867</v>
      </c>
      <c r="O37" s="3">
        <f t="shared" si="1"/>
        <v>0.14352200434911835</v>
      </c>
      <c r="P37" s="3">
        <f t="shared" si="1"/>
        <v>0.16594905813332894</v>
      </c>
      <c r="Q37" s="3">
        <f t="shared" si="1"/>
        <v>0.33507967526462695</v>
      </c>
      <c r="R37" s="3">
        <f t="shared" si="1"/>
        <v>0.35544926225292572</v>
      </c>
      <c r="S37" s="3">
        <f t="shared" si="2"/>
        <v>-1.2497465403658761</v>
      </c>
      <c r="T37" s="3">
        <f t="shared" si="3"/>
        <v>2.0158298882338708E-3</v>
      </c>
      <c r="U37" s="3">
        <f t="shared" si="3"/>
        <v>4.7202536475731636E-4</v>
      </c>
      <c r="V37" s="3">
        <f t="shared" si="3"/>
        <v>3.9246076109790374E-3</v>
      </c>
      <c r="W37" s="3">
        <f t="shared" si="3"/>
        <v>1.6710946902444557E-2</v>
      </c>
      <c r="X37" s="2">
        <f>O37*SUM(data!$I37:$L37)</f>
        <v>3021.4941261197278</v>
      </c>
      <c r="Y37" s="2">
        <f>P37*SUM(data!$I37:$L37)</f>
        <v>3493.6392273707456</v>
      </c>
      <c r="Z37" s="2">
        <f>Q37*SUM(data!$I37:$L37)</f>
        <v>7054.2581619150551</v>
      </c>
      <c r="AA37" s="2">
        <f>R37*SUM(data!$I37:$L37)</f>
        <v>7483.0884845944747</v>
      </c>
    </row>
    <row r="38" spans="1:27" x14ac:dyDescent="0.25">
      <c r="A38" s="1">
        <f>data!AL38</f>
        <v>37</v>
      </c>
      <c r="B38" s="1">
        <f>data!Q38</f>
        <v>4</v>
      </c>
      <c r="C38" s="3">
        <f>data!I38/SUM(data!$I38:$L38)</f>
        <v>0.14483480824240166</v>
      </c>
      <c r="D38" s="3">
        <f>data!J38/SUM(data!$I38:$L38)</f>
        <v>8.037623289387065E-2</v>
      </c>
      <c r="E38" s="3">
        <f>data!K38/SUM(data!$I38:$L38)</f>
        <v>0.4488228885691149</v>
      </c>
      <c r="F38" s="3">
        <f>data!L38/SUM(data!$I38:$L38)</f>
        <v>0.32596607029461289</v>
      </c>
      <c r="G38" s="3">
        <f>HLOOKUP($B38,prodTab!$B$27:$L$32,3,FALSE)</f>
        <v>0.14410950514378831</v>
      </c>
      <c r="H38" s="3">
        <f>HLOOKUP($B38,prodTab!$B$27:$L$32,4,FALSE)</f>
        <v>0.16662836305225207</v>
      </c>
      <c r="I38" s="3">
        <f>HLOOKUP($B38,prodTab!$B$27:$L$32,5,FALSE)</f>
        <v>0.33645130866947304</v>
      </c>
      <c r="J38" s="3">
        <f>HLOOKUP($B38,prodTab!$B$27:$L$32,6,FALSE)</f>
        <v>0.3528108231344867</v>
      </c>
      <c r="K38" s="3">
        <f>G38*EXP(A$107+$D$107*IF($A38=67,1,0)+$E$107*data!$AM38+$F$107*data!$AN38+$G$107*data!$AO38+$H$107*data!$AP38+$I$107*data!$AQ38+$J$107*data!$AR38+$K$107*data!$AS38+$L$107*data!$AT38+$M$107*data!$C38+$N$107*data!$D38)</f>
        <v>0.14322386265477399</v>
      </c>
      <c r="L38" s="3">
        <f>H38*EXP(B$107+$D$107*IF($A38=67,1,0)+$E$107*data!$AM38+$F$107*data!$AN38+$G$107*data!$AO38+$H$107*data!$AP38+$I$107*data!$AQ38+$J$107*data!$AR38+$K$107*data!$AS38+$L$107*data!$AT38+$M$107*data!$C38+$N$107*data!$D38)</f>
        <v>0.16560432818344356</v>
      </c>
      <c r="M38" s="3">
        <f>I38*EXP(C$107+$D$107*IF($A38=67,1,0)+$E$107*data!$AM38+$F$107*data!$AN38+$G$107*data!$AO38+$H$107*data!$AP38+$I$107*data!$AQ38+$J$107*data!$AR38+$K$107*data!$AS38+$L$107*data!$AT38+$M$107*data!$C38+$N$107*data!$D38)</f>
        <v>0.33438360623620994</v>
      </c>
      <c r="N38" s="3">
        <f t="shared" si="0"/>
        <v>0.3528108231344867</v>
      </c>
      <c r="O38" s="3">
        <f t="shared" si="1"/>
        <v>0.143795793136438</v>
      </c>
      <c r="P38" s="3">
        <f t="shared" si="1"/>
        <v>0.1662656297391201</v>
      </c>
      <c r="Q38" s="3">
        <f t="shared" si="1"/>
        <v>0.3357188877558559</v>
      </c>
      <c r="R38" s="3">
        <f t="shared" si="1"/>
        <v>0.354219689368586</v>
      </c>
      <c r="S38" s="3">
        <f t="shared" si="2"/>
        <v>-1.2532771734541011</v>
      </c>
      <c r="T38" s="3">
        <f t="shared" si="3"/>
        <v>1.0795523904206731E-6</v>
      </c>
      <c r="U38" s="3">
        <f t="shared" si="3"/>
        <v>7.3769884904407454E-3</v>
      </c>
      <c r="V38" s="3">
        <f t="shared" si="3"/>
        <v>1.2792514999965691E-2</v>
      </c>
      <c r="W38" s="3">
        <f t="shared" si="3"/>
        <v>7.9826699077717726E-4</v>
      </c>
      <c r="X38" s="2">
        <f>O38*SUM(data!$I38:$L38)</f>
        <v>987.2961638430578</v>
      </c>
      <c r="Y38" s="2">
        <f>P38*SUM(data!$I38:$L38)</f>
        <v>1141.5731631636088</v>
      </c>
      <c r="Z38" s="2">
        <f>Q38*SUM(data!$I38:$L38)</f>
        <v>2305.032454576196</v>
      </c>
      <c r="AA38" s="2">
        <f>R38*SUM(data!$I38:$L38)</f>
        <v>2432.0582184171362</v>
      </c>
    </row>
    <row r="39" spans="1:27" x14ac:dyDescent="0.25">
      <c r="A39" s="1">
        <f>data!AL39</f>
        <v>38</v>
      </c>
      <c r="B39" s="1">
        <f>data!Q39</f>
        <v>4</v>
      </c>
      <c r="C39" s="3">
        <f>data!I39/SUM(data!$I39:$L39)</f>
        <v>0.50963329642415156</v>
      </c>
      <c r="D39" s="3">
        <f>data!J39/SUM(data!$I39:$L39)</f>
        <v>0.26765235893093636</v>
      </c>
      <c r="E39" s="3">
        <f>data!K39/SUM(data!$I39:$L39)</f>
        <v>0</v>
      </c>
      <c r="F39" s="3">
        <f>data!L39/SUM(data!$I39:$L39)</f>
        <v>0.22271434464491194</v>
      </c>
      <c r="G39" s="3">
        <f>HLOOKUP($B39,prodTab!$B$27:$L$32,3,FALSE)</f>
        <v>0.14410950514378831</v>
      </c>
      <c r="H39" s="3">
        <f>HLOOKUP($B39,prodTab!$B$27:$L$32,4,FALSE)</f>
        <v>0.16662836305225207</v>
      </c>
      <c r="I39" s="3">
        <f>HLOOKUP($B39,prodTab!$B$27:$L$32,5,FALSE)</f>
        <v>0.33645130866947304</v>
      </c>
      <c r="J39" s="3">
        <f>HLOOKUP($B39,prodTab!$B$27:$L$32,6,FALSE)</f>
        <v>0.3528108231344867</v>
      </c>
      <c r="K39" s="3">
        <f>G39*EXP(A$107+$D$107*IF($A39=67,1,0)+$E$107*data!$AM39+$F$107*data!$AN39+$G$107*data!$AO39+$H$107*data!$AP39+$I$107*data!$AQ39+$J$107*data!$AR39+$K$107*data!$AS39+$L$107*data!$AT39+$M$107*data!$C39+$N$107*data!$D39)</f>
        <v>0.20811297736900419</v>
      </c>
      <c r="L39" s="3">
        <f>H39*EXP(B$107+$D$107*IF($A39=67,1,0)+$E$107*data!$AM39+$F$107*data!$AN39+$G$107*data!$AO39+$H$107*data!$AP39+$I$107*data!$AQ39+$J$107*data!$AR39+$K$107*data!$AS39+$L$107*data!$AT39+$M$107*data!$C39+$N$107*data!$D39)</f>
        <v>0.24063315403329788</v>
      </c>
      <c r="M39" s="3">
        <f>I39*EXP(C$107+$D$107*IF($A39=67,1,0)+$E$107*data!$AM39+$F$107*data!$AN39+$G$107*data!$AO39+$H$107*data!$AP39+$I$107*data!$AQ39+$J$107*data!$AR39+$K$107*data!$AS39+$L$107*data!$AT39+$M$107*data!$C39+$N$107*data!$D39)</f>
        <v>0.48587970319541418</v>
      </c>
      <c r="N39" s="3">
        <f t="shared" si="0"/>
        <v>0.3528108231344867</v>
      </c>
      <c r="O39" s="3">
        <f t="shared" si="1"/>
        <v>0.16164910026376875</v>
      </c>
      <c r="P39" s="3">
        <f t="shared" si="1"/>
        <v>0.18690873262624738</v>
      </c>
      <c r="Q39" s="3">
        <f t="shared" si="1"/>
        <v>0.37740086106549331</v>
      </c>
      <c r="R39" s="3">
        <f t="shared" si="1"/>
        <v>0.27404130604449056</v>
      </c>
      <c r="S39" s="3">
        <f t="shared" si="2"/>
        <v>-1.6659062567798555</v>
      </c>
      <c r="T39" s="3">
        <f t="shared" si="3"/>
        <v>0.12109300077738777</v>
      </c>
      <c r="U39" s="3">
        <f t="shared" si="3"/>
        <v>6.5195331888312624E-3</v>
      </c>
      <c r="V39" s="3">
        <f t="shared" si="3"/>
        <v>0.14243140993297579</v>
      </c>
      <c r="W39" s="3">
        <f t="shared" si="3"/>
        <v>2.6344569665138341E-3</v>
      </c>
      <c r="X39" s="2">
        <f>O39*SUM(data!$I39:$L39)</f>
        <v>372.26979545244626</v>
      </c>
      <c r="Y39" s="2">
        <f>P39*SUM(data!$I39:$L39)</f>
        <v>430.44146580161646</v>
      </c>
      <c r="Z39" s="2">
        <f>Q39*SUM(data!$I39:$L39)</f>
        <v>869.13531299077795</v>
      </c>
      <c r="AA39" s="2">
        <f>R39*SUM(data!$I39:$L39)</f>
        <v>631.10342575515961</v>
      </c>
    </row>
    <row r="40" spans="1:27" x14ac:dyDescent="0.25">
      <c r="A40" s="1">
        <f>data!AL40</f>
        <v>39</v>
      </c>
      <c r="B40" s="1">
        <f>data!Q40</f>
        <v>4</v>
      </c>
      <c r="C40" s="3">
        <f>data!I40/SUM(data!$I40:$L40)</f>
        <v>0.25552611952249571</v>
      </c>
      <c r="D40" s="3">
        <f>data!J40/SUM(data!$I40:$L40)</f>
        <v>0.14909884558894185</v>
      </c>
      <c r="E40" s="3">
        <f>data!K40/SUM(data!$I40:$L40)</f>
        <v>9.0682809204174736E-2</v>
      </c>
      <c r="F40" s="3">
        <f>data!L40/SUM(data!$I40:$L40)</f>
        <v>0.50469222568438787</v>
      </c>
      <c r="G40" s="3">
        <f>HLOOKUP($B40,prodTab!$B$27:$L$32,3,FALSE)</f>
        <v>0.14410950514378831</v>
      </c>
      <c r="H40" s="3">
        <f>HLOOKUP($B40,prodTab!$B$27:$L$32,4,FALSE)</f>
        <v>0.16662836305225207</v>
      </c>
      <c r="I40" s="3">
        <f>HLOOKUP($B40,prodTab!$B$27:$L$32,5,FALSE)</f>
        <v>0.33645130866947304</v>
      </c>
      <c r="J40" s="3">
        <f>HLOOKUP($B40,prodTab!$B$27:$L$32,6,FALSE)</f>
        <v>0.3528108231344867</v>
      </c>
      <c r="K40" s="3">
        <f>G40*EXP(A$107+$D$107*IF($A40=67,1,0)+$E$107*data!$AM40+$F$107*data!$AN40+$G$107*data!$AO40+$H$107*data!$AP40+$I$107*data!$AQ40+$J$107*data!$AR40+$K$107*data!$AS40+$L$107*data!$AT40+$M$107*data!$C40+$N$107*data!$D40)</f>
        <v>0.17539413821057837</v>
      </c>
      <c r="L40" s="3">
        <f>H40*EXP(B$107+$D$107*IF($A40=67,1,0)+$E$107*data!$AM40+$F$107*data!$AN40+$G$107*data!$AO40+$H$107*data!$AP40+$I$107*data!$AQ40+$J$107*data!$AR40+$K$107*data!$AS40+$L$107*data!$AT40+$M$107*data!$C40+$N$107*data!$D40)</f>
        <v>0.20280159944917323</v>
      </c>
      <c r="M40" s="3">
        <f>I40*EXP(C$107+$D$107*IF($A40=67,1,0)+$E$107*data!$AM40+$F$107*data!$AN40+$G$107*data!$AO40+$H$107*data!$AP40+$I$107*data!$AQ40+$J$107*data!$AR40+$K$107*data!$AS40+$L$107*data!$AT40+$M$107*data!$C40+$N$107*data!$D40)</f>
        <v>0.40949129118876271</v>
      </c>
      <c r="N40" s="3">
        <f t="shared" si="0"/>
        <v>0.3528108231344867</v>
      </c>
      <c r="O40" s="3">
        <f t="shared" si="1"/>
        <v>0.15378734638177347</v>
      </c>
      <c r="P40" s="3">
        <f t="shared" si="1"/>
        <v>0.17781848435449396</v>
      </c>
      <c r="Q40" s="3">
        <f t="shared" si="1"/>
        <v>0.35904608717743219</v>
      </c>
      <c r="R40" s="3">
        <f t="shared" si="1"/>
        <v>0.30934808208630044</v>
      </c>
      <c r="S40" s="3">
        <f t="shared" si="2"/>
        <v>-1.4209207762423945</v>
      </c>
      <c r="T40" s="3">
        <f t="shared" si="3"/>
        <v>1.0350777960179346E-2</v>
      </c>
      <c r="U40" s="3">
        <f t="shared" si="3"/>
        <v>8.2481765082380375E-4</v>
      </c>
      <c r="V40" s="3">
        <f t="shared" si="3"/>
        <v>7.2018848964551838E-2</v>
      </c>
      <c r="W40" s="3">
        <f t="shared" si="3"/>
        <v>3.8159334438070208E-2</v>
      </c>
      <c r="X40" s="2">
        <f>O40*SUM(data!$I40:$L40)</f>
        <v>336.10685913775734</v>
      </c>
      <c r="Y40" s="2">
        <f>P40*SUM(data!$I40:$L40)</f>
        <v>388.62763211127714</v>
      </c>
      <c r="Z40" s="2">
        <f>Q40*SUM(data!$I40:$L40)</f>
        <v>784.70599490889333</v>
      </c>
      <c r="AA40" s="2">
        <f>R40*SUM(data!$I40:$L40)</f>
        <v>676.08951384207217</v>
      </c>
    </row>
    <row r="41" spans="1:27" x14ac:dyDescent="0.25">
      <c r="A41" s="1">
        <f>data!AL41</f>
        <v>40</v>
      </c>
      <c r="B41" s="1">
        <f>data!Q41</f>
        <v>4</v>
      </c>
      <c r="C41" s="3">
        <f>data!I41/SUM(data!$I41:$L41)</f>
        <v>0</v>
      </c>
      <c r="D41" s="3">
        <f>data!J41/SUM(data!$I41:$L41)</f>
        <v>0.18518419092233043</v>
      </c>
      <c r="E41" s="3">
        <f>data!K41/SUM(data!$I41:$L41)</f>
        <v>0.51822782091635733</v>
      </c>
      <c r="F41" s="3">
        <f>data!L41/SUM(data!$I41:$L41)</f>
        <v>0.29658798816131221</v>
      </c>
      <c r="G41" s="3">
        <f>HLOOKUP($B41,prodTab!$B$27:$L$32,3,FALSE)</f>
        <v>0.14410950514378831</v>
      </c>
      <c r="H41" s="3">
        <f>HLOOKUP($B41,prodTab!$B$27:$L$32,4,FALSE)</f>
        <v>0.16662836305225207</v>
      </c>
      <c r="I41" s="3">
        <f>HLOOKUP($B41,prodTab!$B$27:$L$32,5,FALSE)</f>
        <v>0.33645130866947304</v>
      </c>
      <c r="J41" s="3">
        <f>HLOOKUP($B41,prodTab!$B$27:$L$32,6,FALSE)</f>
        <v>0.3528108231344867</v>
      </c>
      <c r="K41" s="3">
        <f>G41*EXP(A$107+$D$107*IF($A41=67,1,0)+$E$107*data!$AM41+$F$107*data!$AN41+$G$107*data!$AO41+$H$107*data!$AP41+$I$107*data!$AQ41+$J$107*data!$AR41+$K$107*data!$AS41+$L$107*data!$AT41+$M$107*data!$C41+$N$107*data!$D41)</f>
        <v>0.19741570837659556</v>
      </c>
      <c r="L41" s="3">
        <f>H41*EXP(B$107+$D$107*IF($A41=67,1,0)+$E$107*data!$AM41+$F$107*data!$AN41+$G$107*data!$AO41+$H$107*data!$AP41+$I$107*data!$AQ41+$J$107*data!$AR41+$K$107*data!$AS41+$L$107*data!$AT41+$M$107*data!$C41+$N$107*data!$D41)</f>
        <v>0.22826430702659858</v>
      </c>
      <c r="M41" s="3">
        <f>I41*EXP(C$107+$D$107*IF($A41=67,1,0)+$E$107*data!$AM41+$F$107*data!$AN41+$G$107*data!$AO41+$H$107*data!$AP41+$I$107*data!$AQ41+$J$107*data!$AR41+$K$107*data!$AS41+$L$107*data!$AT41+$M$107*data!$C41+$N$107*data!$D41)</f>
        <v>0.46090487486542886</v>
      </c>
      <c r="N41" s="3">
        <f t="shared" si="0"/>
        <v>0.3528108231344867</v>
      </c>
      <c r="O41" s="3">
        <f t="shared" si="1"/>
        <v>0.15928383989205125</v>
      </c>
      <c r="P41" s="3">
        <f t="shared" si="1"/>
        <v>0.18417387163606908</v>
      </c>
      <c r="Q41" s="3">
        <f t="shared" si="1"/>
        <v>0.37187870659959343</v>
      </c>
      <c r="R41" s="3">
        <f t="shared" si="1"/>
        <v>0.28466358187228619</v>
      </c>
      <c r="S41" s="3">
        <f t="shared" si="2"/>
        <v>-1.198580156751798</v>
      </c>
      <c r="T41" s="3">
        <f t="shared" si="3"/>
        <v>2.5371341650756617E-2</v>
      </c>
      <c r="U41" s="3">
        <f t="shared" si="3"/>
        <v>1.0207450601916588E-6</v>
      </c>
      <c r="V41" s="3">
        <f t="shared" si="3"/>
        <v>2.1418063261301228E-2</v>
      </c>
      <c r="W41" s="3">
        <f t="shared" si="3"/>
        <v>1.421914653457634E-4</v>
      </c>
      <c r="X41" s="2">
        <f>O41*SUM(data!$I41:$L41)</f>
        <v>949.35079981741251</v>
      </c>
      <c r="Y41" s="2">
        <f>P41*SUM(data!$I41:$L41)</f>
        <v>1097.6983758155679</v>
      </c>
      <c r="Z41" s="2">
        <f>Q41*SUM(data!$I41:$L41)</f>
        <v>2216.4417167783686</v>
      </c>
      <c r="AA41" s="2">
        <f>R41*SUM(data!$I41:$L41)</f>
        <v>1696.6291075886504</v>
      </c>
    </row>
    <row r="42" spans="1:27" x14ac:dyDescent="0.25">
      <c r="A42" s="1">
        <f>data!AL42</f>
        <v>41</v>
      </c>
      <c r="B42" s="1">
        <f>data!Q42</f>
        <v>5</v>
      </c>
      <c r="C42" s="3">
        <f>data!I42/SUM(data!$I42:$L42)</f>
        <v>0</v>
      </c>
      <c r="D42" s="3">
        <f>data!J42/SUM(data!$I42:$L42)</f>
        <v>0.32286870330033912</v>
      </c>
      <c r="E42" s="3">
        <f>data!K42/SUM(data!$I42:$L42)</f>
        <v>8.0606027185750911E-2</v>
      </c>
      <c r="F42" s="3">
        <f>data!L42/SUM(data!$I42:$L42)</f>
        <v>0.59652526951390994</v>
      </c>
      <c r="G42" s="3">
        <f>HLOOKUP($B42,prodTab!$B$27:$L$32,3,FALSE)</f>
        <v>2.581966640427405E-2</v>
      </c>
      <c r="H42" s="3">
        <f>HLOOKUP($B42,prodTab!$B$27:$L$32,4,FALSE)</f>
        <v>0.12274967278553831</v>
      </c>
      <c r="I42" s="3">
        <f>HLOOKUP($B42,prodTab!$B$27:$L$32,5,FALSE)</f>
        <v>0.22504349274072971</v>
      </c>
      <c r="J42" s="3">
        <f>HLOOKUP($B42,prodTab!$B$27:$L$32,6,FALSE)</f>
        <v>0.62638716806945804</v>
      </c>
      <c r="K42" s="3">
        <f>G42*EXP(A$107+$D$107*IF($A42=67,1,0)+$E$107*data!$AM42+$F$107*data!$AN42+$G$107*data!$AO42+$H$107*data!$AP42+$I$107*data!$AQ42+$J$107*data!$AR42+$K$107*data!$AS42+$L$107*data!$AT42+$M$107*data!$C42+$N$107*data!$D42)</f>
        <v>3.5338263551907716E-2</v>
      </c>
      <c r="L42" s="3">
        <f>H42*EXP(B$107+$D$107*IF($A42=67,1,0)+$E$107*data!$AM42+$F$107*data!$AN42+$G$107*data!$AO42+$H$107*data!$AP42+$I$107*data!$AQ42+$J$107*data!$AR42+$K$107*data!$AS42+$L$107*data!$AT42+$M$107*data!$C42+$N$107*data!$D42)</f>
        <v>0.1680021817434379</v>
      </c>
      <c r="M42" s="3">
        <f>I42*EXP(C$107+$D$107*IF($A42=67,1,0)+$E$107*data!$AM42+$F$107*data!$AN42+$G$107*data!$AO42+$H$107*data!$AP42+$I$107*data!$AQ42+$J$107*data!$AR42+$K$107*data!$AS42+$L$107*data!$AT42+$M$107*data!$C42+$N$107*data!$D42)</f>
        <v>0.30800732017967897</v>
      </c>
      <c r="N42" s="3">
        <f t="shared" si="0"/>
        <v>0.62638716806945804</v>
      </c>
      <c r="O42" s="3">
        <f t="shared" si="1"/>
        <v>3.106019030444588E-2</v>
      </c>
      <c r="P42" s="3">
        <f t="shared" si="1"/>
        <v>0.14766372798279681</v>
      </c>
      <c r="Q42" s="3">
        <f t="shared" si="1"/>
        <v>0.2707197529921293</v>
      </c>
      <c r="R42" s="3">
        <f t="shared" si="1"/>
        <v>0.55055632872062799</v>
      </c>
      <c r="S42" s="3">
        <f t="shared" si="2"/>
        <v>-1.0789363310286879</v>
      </c>
      <c r="T42" s="3">
        <f t="shared" si="3"/>
        <v>9.6473542174839379E-4</v>
      </c>
      <c r="U42" s="3">
        <f t="shared" si="3"/>
        <v>3.0696783376020609E-2</v>
      </c>
      <c r="V42" s="3">
        <f t="shared" si="3"/>
        <v>3.6143228739982824E-2</v>
      </c>
      <c r="W42" s="3">
        <f t="shared" si="3"/>
        <v>2.1131435176562617E-3</v>
      </c>
      <c r="X42" s="2">
        <f>O42*SUM(data!$I42:$L42)</f>
        <v>90.121763372155812</v>
      </c>
      <c r="Y42" s="2">
        <f>P42*SUM(data!$I42:$L42)</f>
        <v>428.44926001664459</v>
      </c>
      <c r="Z42" s="2">
        <f>Q42*SUM(data!$I42:$L42)</f>
        <v>785.49877770172304</v>
      </c>
      <c r="AA42" s="2">
        <f>R42*SUM(data!$I42:$L42)</f>
        <v>1597.4501989094765</v>
      </c>
    </row>
    <row r="43" spans="1:27" x14ac:dyDescent="0.25">
      <c r="A43" s="1">
        <f>data!AL43</f>
        <v>42</v>
      </c>
      <c r="B43" s="1">
        <f>data!Q43</f>
        <v>5</v>
      </c>
      <c r="C43" s="3">
        <f>data!I43/SUM(data!$I43:$L43)</f>
        <v>1.6592601239899023E-2</v>
      </c>
      <c r="D43" s="3">
        <f>data!J43/SUM(data!$I43:$L43)</f>
        <v>0.11531981335287957</v>
      </c>
      <c r="E43" s="3">
        <f>data!K43/SUM(data!$I43:$L43)</f>
        <v>0.37657470879883803</v>
      </c>
      <c r="F43" s="3">
        <f>data!L43/SUM(data!$I43:$L43)</f>
        <v>0.49151287660838344</v>
      </c>
      <c r="G43" s="3">
        <f>HLOOKUP($B43,prodTab!$B$27:$L$32,3,FALSE)</f>
        <v>2.581966640427405E-2</v>
      </c>
      <c r="H43" s="3">
        <f>HLOOKUP($B43,prodTab!$B$27:$L$32,4,FALSE)</f>
        <v>0.12274967278553831</v>
      </c>
      <c r="I43" s="3">
        <f>HLOOKUP($B43,prodTab!$B$27:$L$32,5,FALSE)</f>
        <v>0.22504349274072971</v>
      </c>
      <c r="J43" s="3">
        <f>HLOOKUP($B43,prodTab!$B$27:$L$32,6,FALSE)</f>
        <v>0.62638716806945804</v>
      </c>
      <c r="K43" s="3">
        <f>G43*EXP(A$107+$D$107*IF($A43=67,1,0)+$E$107*data!$AM43+$F$107*data!$AN43+$G$107*data!$AO43+$H$107*data!$AP43+$I$107*data!$AQ43+$J$107*data!$AR43+$K$107*data!$AS43+$L$107*data!$AT43+$M$107*data!$C43+$N$107*data!$D43)</f>
        <v>2.0853155142849182E-2</v>
      </c>
      <c r="L43" s="3">
        <f>H43*EXP(B$107+$D$107*IF($A43=67,1,0)+$E$107*data!$AM43+$F$107*data!$AN43+$G$107*data!$AO43+$H$107*data!$AP43+$I$107*data!$AQ43+$J$107*data!$AR43+$K$107*data!$AS43+$L$107*data!$AT43+$M$107*data!$C43+$N$107*data!$D43)</f>
        <v>9.9138305284497422E-2</v>
      </c>
      <c r="M43" s="3">
        <f>I43*EXP(C$107+$D$107*IF($A43=67,1,0)+$E$107*data!$AM43+$F$107*data!$AN43+$G$107*data!$AO43+$H$107*data!$AP43+$I$107*data!$AQ43+$J$107*data!$AR43+$K$107*data!$AS43+$L$107*data!$AT43+$M$107*data!$C43+$N$107*data!$D43)</f>
        <v>0.18175551901144077</v>
      </c>
      <c r="N43" s="3">
        <f t="shared" si="0"/>
        <v>0.62638716806945804</v>
      </c>
      <c r="O43" s="3">
        <f t="shared" si="1"/>
        <v>2.2467824504500224E-2</v>
      </c>
      <c r="P43" s="3">
        <f t="shared" si="1"/>
        <v>0.10681462970698068</v>
      </c>
      <c r="Q43" s="3">
        <f t="shared" si="1"/>
        <v>0.19582893216395325</v>
      </c>
      <c r="R43" s="3">
        <f t="shared" si="1"/>
        <v>0.67488861362456587</v>
      </c>
      <c r="S43" s="3">
        <f t="shared" si="2"/>
        <v>-1.1281881787097618</v>
      </c>
      <c r="T43" s="3">
        <f t="shared" si="3"/>
        <v>3.4518248408911195E-5</v>
      </c>
      <c r="U43" s="3">
        <f t="shared" si="3"/>
        <v>7.2338148850465927E-5</v>
      </c>
      <c r="V43" s="3">
        <f t="shared" si="3"/>
        <v>3.2669035771347658E-2</v>
      </c>
      <c r="W43" s="3">
        <f t="shared" si="3"/>
        <v>3.3626660926228097E-2</v>
      </c>
      <c r="X43" s="2">
        <f>O43*SUM(data!$I43:$L43)</f>
        <v>400.32226053489308</v>
      </c>
      <c r="Y43" s="2">
        <f>P43*SUM(data!$I43:$L43)</f>
        <v>1903.1782099745046</v>
      </c>
      <c r="Z43" s="2">
        <f>Q43*SUM(data!$I43:$L43)</f>
        <v>3489.1976651458099</v>
      </c>
      <c r="AA43" s="2">
        <f>R43*SUM(data!$I43:$L43)</f>
        <v>12024.88186434479</v>
      </c>
    </row>
    <row r="44" spans="1:27" x14ac:dyDescent="0.25">
      <c r="A44" s="1">
        <f>data!AL44</f>
        <v>43</v>
      </c>
      <c r="B44" s="1">
        <f>data!Q44</f>
        <v>5</v>
      </c>
      <c r="C44" s="3">
        <f>data!I44/SUM(data!$I44:$L44)</f>
        <v>4.7929548556958086E-2</v>
      </c>
      <c r="D44" s="3">
        <f>data!J44/SUM(data!$I44:$L44)</f>
        <v>0.17024927774949664</v>
      </c>
      <c r="E44" s="3">
        <f>data!K44/SUM(data!$I44:$L44)</f>
        <v>7.6177568244971808E-2</v>
      </c>
      <c r="F44" s="3">
        <f>data!L44/SUM(data!$I44:$L44)</f>
        <v>0.70564360544857352</v>
      </c>
      <c r="G44" s="3">
        <f>HLOOKUP($B44,prodTab!$B$27:$L$32,3,FALSE)</f>
        <v>2.581966640427405E-2</v>
      </c>
      <c r="H44" s="3">
        <f>HLOOKUP($B44,prodTab!$B$27:$L$32,4,FALSE)</f>
        <v>0.12274967278553831</v>
      </c>
      <c r="I44" s="3">
        <f>HLOOKUP($B44,prodTab!$B$27:$L$32,5,FALSE)</f>
        <v>0.22504349274072971</v>
      </c>
      <c r="J44" s="3">
        <f>HLOOKUP($B44,prodTab!$B$27:$L$32,6,FALSE)</f>
        <v>0.62638716806945804</v>
      </c>
      <c r="K44" s="3">
        <f>G44*EXP(A$107+$D$107*IF($A44=67,1,0)+$E$107*data!$AM44+$F$107*data!$AN44+$G$107*data!$AO44+$H$107*data!$AP44+$I$107*data!$AQ44+$J$107*data!$AR44+$K$107*data!$AS44+$L$107*data!$AT44+$M$107*data!$C44+$N$107*data!$D44)</f>
        <v>1.8979232171286151E-2</v>
      </c>
      <c r="L44" s="3">
        <f>H44*EXP(B$107+$D$107*IF($A44=67,1,0)+$E$107*data!$AM44+$F$107*data!$AN44+$G$107*data!$AO44+$H$107*data!$AP44+$I$107*data!$AQ44+$J$107*data!$AR44+$K$107*data!$AS44+$L$107*data!$AT44+$M$107*data!$C44+$N$107*data!$D44)</f>
        <v>9.0229459291561245E-2</v>
      </c>
      <c r="M44" s="3">
        <f>I44*EXP(C$107+$D$107*IF($A44=67,1,0)+$E$107*data!$AM44+$F$107*data!$AN44+$G$107*data!$AO44+$H$107*data!$AP44+$I$107*data!$AQ44+$J$107*data!$AR44+$K$107*data!$AS44+$L$107*data!$AT44+$M$107*data!$C44+$N$107*data!$D44)</f>
        <v>0.16542245862078353</v>
      </c>
      <c r="N44" s="3">
        <f t="shared" si="0"/>
        <v>0.62638716806945804</v>
      </c>
      <c r="O44" s="3">
        <f t="shared" si="1"/>
        <v>2.1064202346285098E-2</v>
      </c>
      <c r="P44" s="3">
        <f t="shared" si="1"/>
        <v>0.10014164803720524</v>
      </c>
      <c r="Q44" s="3">
        <f t="shared" si="1"/>
        <v>0.18359500055433631</v>
      </c>
      <c r="R44" s="3">
        <f t="shared" si="1"/>
        <v>0.69519914906217339</v>
      </c>
      <c r="S44" s="3">
        <f t="shared" si="2"/>
        <v>-0.96245351651331601</v>
      </c>
      <c r="T44" s="3">
        <f t="shared" si="3"/>
        <v>7.2174682701932151E-4</v>
      </c>
      <c r="U44" s="3">
        <f t="shared" si="3"/>
        <v>4.9150797438757632E-3</v>
      </c>
      <c r="V44" s="3">
        <f t="shared" si="3"/>
        <v>1.1538504763936905E-2</v>
      </c>
      <c r="W44" s="3">
        <f t="shared" si="3"/>
        <v>1.0908666920741436E-4</v>
      </c>
      <c r="X44" s="2">
        <f>O44*SUM(data!$I44:$L44)</f>
        <v>259.85726839280534</v>
      </c>
      <c r="Y44" s="2">
        <f>P44*SUM(data!$I44:$L44)</f>
        <v>1235.3914325121</v>
      </c>
      <c r="Z44" s="2">
        <f>Q44*SUM(data!$I44:$L44)</f>
        <v>2264.9087086385362</v>
      </c>
      <c r="AA44" s="2">
        <f>R44*SUM(data!$I44:$L44)</f>
        <v>8576.282590456558</v>
      </c>
    </row>
    <row r="45" spans="1:27" x14ac:dyDescent="0.25">
      <c r="A45" s="1">
        <f>data!AL45</f>
        <v>44</v>
      </c>
      <c r="B45" s="1">
        <f>data!Q45</f>
        <v>6</v>
      </c>
      <c r="C45" s="3">
        <f>data!I45/SUM(data!$I45:$L45)</f>
        <v>0.19782291273382241</v>
      </c>
      <c r="D45" s="3">
        <f>data!J45/SUM(data!$I45:$L45)</f>
        <v>0.31004006933985051</v>
      </c>
      <c r="E45" s="3">
        <f>data!K45/SUM(data!$I45:$L45)</f>
        <v>0.32714047093540682</v>
      </c>
      <c r="F45" s="3">
        <f>data!L45/SUM(data!$I45:$L45)</f>
        <v>0.16499654699092023</v>
      </c>
      <c r="G45" s="3">
        <f>HLOOKUP($B45,prodTab!$B$27:$L$32,3,FALSE)</f>
        <v>0.21752410497134814</v>
      </c>
      <c r="H45" s="3">
        <f>HLOOKUP($B45,prodTab!$B$27:$L$32,4,FALSE)</f>
        <v>0.19786480397120979</v>
      </c>
      <c r="I45" s="3">
        <f>HLOOKUP($B45,prodTab!$B$27:$L$32,5,FALSE)</f>
        <v>0.27052598966726293</v>
      </c>
      <c r="J45" s="3">
        <f>HLOOKUP($B45,prodTab!$B$27:$L$32,6,FALSE)</f>
        <v>0.3140851013901792</v>
      </c>
      <c r="K45" s="3">
        <f>G45*EXP(A$107+$D$107*IF($A45=67,1,0)+$E$107*data!$AM45+$F$107*data!$AN45+$G$107*data!$AO45+$H$107*data!$AP45+$I$107*data!$AQ45+$J$107*data!$AR45+$K$107*data!$AS45+$L$107*data!$AT45+$M$107*data!$C45+$N$107*data!$D45)</f>
        <v>0.27113873981096803</v>
      </c>
      <c r="L45" s="3">
        <f>H45*EXP(B$107+$D$107*IF($A45=67,1,0)+$E$107*data!$AM45+$F$107*data!$AN45+$G$107*data!$AO45+$H$107*data!$AP45+$I$107*data!$AQ45+$J$107*data!$AR45+$K$107*data!$AS45+$L$107*data!$AT45+$M$107*data!$C45+$N$107*data!$D45)</f>
        <v>0.24663387815692686</v>
      </c>
      <c r="M45" s="3">
        <f>I45*EXP(C$107+$D$107*IF($A45=67,1,0)+$E$107*data!$AM45+$F$107*data!$AN45+$G$107*data!$AO45+$H$107*data!$AP45+$I$107*data!$AQ45+$J$107*data!$AR45+$K$107*data!$AS45+$L$107*data!$AT45+$M$107*data!$C45+$N$107*data!$D45)</f>
        <v>0.33720435688797873</v>
      </c>
      <c r="N45" s="3">
        <f t="shared" si="0"/>
        <v>0.3140851013901792</v>
      </c>
      <c r="O45" s="3">
        <f t="shared" si="1"/>
        <v>0.23192843675300384</v>
      </c>
      <c r="P45" s="3">
        <f t="shared" si="1"/>
        <v>0.21096730718430878</v>
      </c>
      <c r="Q45" s="3">
        <f t="shared" si="1"/>
        <v>0.28844007836672586</v>
      </c>
      <c r="R45" s="3">
        <f t="shared" si="1"/>
        <v>0.26866417769596146</v>
      </c>
      <c r="S45" s="3">
        <f t="shared" si="2"/>
        <v>-1.3950994219746213</v>
      </c>
      <c r="T45" s="3">
        <f t="shared" si="3"/>
        <v>1.1631867686229616E-3</v>
      </c>
      <c r="U45" s="3">
        <f t="shared" si="3"/>
        <v>9.8154122011285417E-3</v>
      </c>
      <c r="V45" s="3">
        <f t="shared" si="3"/>
        <v>1.4977203849700167E-3</v>
      </c>
      <c r="W45" s="3">
        <f t="shared" si="3"/>
        <v>1.0746977655996807E-2</v>
      </c>
      <c r="X45" s="2">
        <f>O45*SUM(data!$I45:$L45)</f>
        <v>5141.6377493679147</v>
      </c>
      <c r="Y45" s="2">
        <f>P45*SUM(data!$I45:$L45)</f>
        <v>4676.9490006804444</v>
      </c>
      <c r="Z45" s="2">
        <f>Q45*SUM(data!$I45:$L45)</f>
        <v>6394.4482881174308</v>
      </c>
      <c r="AA45" s="2">
        <f>R45*SUM(data!$I45:$L45)</f>
        <v>5956.0349618342079</v>
      </c>
    </row>
    <row r="46" spans="1:27" x14ac:dyDescent="0.25">
      <c r="A46" s="1">
        <f>data!AL46</f>
        <v>45</v>
      </c>
      <c r="B46" s="1">
        <f>data!Q46</f>
        <v>6</v>
      </c>
      <c r="C46" s="3">
        <f>data!I46/SUM(data!$I46:$L46)</f>
        <v>0.13765179586306103</v>
      </c>
      <c r="D46" s="3">
        <f>data!J46/SUM(data!$I46:$L46)</f>
        <v>9.6147547826533702E-2</v>
      </c>
      <c r="E46" s="3">
        <f>data!K46/SUM(data!$I46:$L46)</f>
        <v>0.43213737565743426</v>
      </c>
      <c r="F46" s="3">
        <f>data!L46/SUM(data!$I46:$L46)</f>
        <v>0.33406328065297108</v>
      </c>
      <c r="G46" s="3">
        <f>HLOOKUP($B46,prodTab!$B$27:$L$32,3,FALSE)</f>
        <v>0.21752410497134814</v>
      </c>
      <c r="H46" s="3">
        <f>HLOOKUP($B46,prodTab!$B$27:$L$32,4,FALSE)</f>
        <v>0.19786480397120979</v>
      </c>
      <c r="I46" s="3">
        <f>HLOOKUP($B46,prodTab!$B$27:$L$32,5,FALSE)</f>
        <v>0.27052598966726293</v>
      </c>
      <c r="J46" s="3">
        <f>HLOOKUP($B46,prodTab!$B$27:$L$32,6,FALSE)</f>
        <v>0.3140851013901792</v>
      </c>
      <c r="K46" s="3">
        <f>G46*EXP(A$107+$D$107*IF($A46=67,1,0)+$E$107*data!$AM46+$F$107*data!$AN46+$G$107*data!$AO46+$H$107*data!$AP46+$I$107*data!$AQ46+$J$107*data!$AR46+$K$107*data!$AS46+$L$107*data!$AT46+$M$107*data!$C46+$N$107*data!$D46)</f>
        <v>0.48874764538722348</v>
      </c>
      <c r="L46" s="3">
        <f>H46*EXP(B$107+$D$107*IF($A46=67,1,0)+$E$107*data!$AM46+$F$107*data!$AN46+$G$107*data!$AO46+$H$107*data!$AP46+$I$107*data!$AQ46+$J$107*data!$AR46+$K$107*data!$AS46+$L$107*data!$AT46+$M$107*data!$C46+$N$107*data!$D46)</f>
        <v>0.44457581866005724</v>
      </c>
      <c r="M46" s="3">
        <f>I46*EXP(C$107+$D$107*IF($A46=67,1,0)+$E$107*data!$AM46+$F$107*data!$AN46+$G$107*data!$AO46+$H$107*data!$AP46+$I$107*data!$AQ46+$J$107*data!$AR46+$K$107*data!$AS46+$L$107*data!$AT46+$M$107*data!$C46+$N$107*data!$D46)</f>
        <v>0.60783580966044537</v>
      </c>
      <c r="N46" s="3">
        <f t="shared" si="0"/>
        <v>0.3140851013901792</v>
      </c>
      <c r="O46" s="3">
        <f t="shared" si="1"/>
        <v>0.26344111425290329</v>
      </c>
      <c r="P46" s="3">
        <f t="shared" si="1"/>
        <v>0.23963194532612231</v>
      </c>
      <c r="Q46" s="3">
        <f t="shared" si="1"/>
        <v>0.32763112925668808</v>
      </c>
      <c r="R46" s="3">
        <f t="shared" si="1"/>
        <v>0.16929581116428621</v>
      </c>
      <c r="S46" s="3">
        <f t="shared" si="2"/>
        <v>-1.396518701410753</v>
      </c>
      <c r="T46" s="3">
        <f t="shared" si="3"/>
        <v>1.5822952620981108E-2</v>
      </c>
      <c r="U46" s="3">
        <f t="shared" si="3"/>
        <v>2.0587772325819948E-2</v>
      </c>
      <c r="V46" s="3">
        <f t="shared" si="3"/>
        <v>1.0921555536773474E-2</v>
      </c>
      <c r="W46" s="3">
        <f t="shared" si="3"/>
        <v>2.7148319001704699E-2</v>
      </c>
      <c r="X46" s="2">
        <f>O46*SUM(data!$I46:$L46)</f>
        <v>1230.6836061104352</v>
      </c>
      <c r="Y46" s="2">
        <f>P46*SUM(data!$I46:$L46)</f>
        <v>1119.4574068271531</v>
      </c>
      <c r="Z46" s="2">
        <f>Q46*SUM(data!$I46:$L46)</f>
        <v>1530.5517545016662</v>
      </c>
      <c r="AA46" s="2">
        <f>R46*SUM(data!$I46:$L46)</f>
        <v>790.87723256074446</v>
      </c>
    </row>
    <row r="47" spans="1:27" x14ac:dyDescent="0.25">
      <c r="A47" s="1">
        <f>data!AL47</f>
        <v>46</v>
      </c>
      <c r="B47" s="1">
        <f>data!Q47</f>
        <v>6</v>
      </c>
      <c r="C47" s="3">
        <f>data!I47/SUM(data!$I47:$L47)</f>
        <v>0.22205276793156406</v>
      </c>
      <c r="D47" s="3">
        <f>data!J47/SUM(data!$I47:$L47)</f>
        <v>0.22892071221032903</v>
      </c>
      <c r="E47" s="3">
        <f>data!K47/SUM(data!$I47:$L47)</f>
        <v>0.14198729743129868</v>
      </c>
      <c r="F47" s="3">
        <f>data!L47/SUM(data!$I47:$L47)</f>
        <v>0.40703922242680818</v>
      </c>
      <c r="G47" s="3">
        <f>HLOOKUP($B47,prodTab!$B$27:$L$32,3,FALSE)</f>
        <v>0.21752410497134814</v>
      </c>
      <c r="H47" s="3">
        <f>HLOOKUP($B47,prodTab!$B$27:$L$32,4,FALSE)</f>
        <v>0.19786480397120979</v>
      </c>
      <c r="I47" s="3">
        <f>HLOOKUP($B47,prodTab!$B$27:$L$32,5,FALSE)</f>
        <v>0.27052598966726293</v>
      </c>
      <c r="J47" s="3">
        <f>HLOOKUP($B47,prodTab!$B$27:$L$32,6,FALSE)</f>
        <v>0.3140851013901792</v>
      </c>
      <c r="K47" s="3">
        <f>G47*EXP(A$107+$D$107*IF($A47=67,1,0)+$E$107*data!$AM47+$F$107*data!$AN47+$G$107*data!$AO47+$H$107*data!$AP47+$I$107*data!$AQ47+$J$107*data!$AR47+$K$107*data!$AS47+$L$107*data!$AT47+$M$107*data!$C47+$N$107*data!$D47)</f>
        <v>0.22836024316415321</v>
      </c>
      <c r="L47" s="3">
        <f>H47*EXP(B$107+$D$107*IF($A47=67,1,0)+$E$107*data!$AM47+$F$107*data!$AN47+$G$107*data!$AO47+$H$107*data!$AP47+$I$107*data!$AQ47+$J$107*data!$AR47+$K$107*data!$AS47+$L$107*data!$AT47+$M$107*data!$C47+$N$107*data!$D47)</f>
        <v>0.20772159827732464</v>
      </c>
      <c r="M47" s="3">
        <f>I47*EXP(C$107+$D$107*IF($A47=67,1,0)+$E$107*data!$AM47+$F$107*data!$AN47+$G$107*data!$AO47+$H$107*data!$AP47+$I$107*data!$AQ47+$J$107*data!$AR47+$K$107*data!$AS47+$L$107*data!$AT47+$M$107*data!$C47+$N$107*data!$D47)</f>
        <v>0.28400245936318902</v>
      </c>
      <c r="N47" s="3">
        <f t="shared" si="0"/>
        <v>0.3140851013901792</v>
      </c>
      <c r="O47" s="3">
        <f t="shared" si="1"/>
        <v>0.22081512243496856</v>
      </c>
      <c r="P47" s="3">
        <f t="shared" si="1"/>
        <v>0.2008583872588682</v>
      </c>
      <c r="Q47" s="3">
        <f t="shared" si="1"/>
        <v>0.27461889586023602</v>
      </c>
      <c r="R47" s="3">
        <f t="shared" si="1"/>
        <v>0.3037075944459271</v>
      </c>
      <c r="S47" s="3">
        <f t="shared" si="2"/>
        <v>-1.3714131014914106</v>
      </c>
      <c r="T47" s="3">
        <f t="shared" si="3"/>
        <v>1.5317663752431128E-6</v>
      </c>
      <c r="U47" s="3">
        <f t="shared" si="3"/>
        <v>7.8749408168138086E-4</v>
      </c>
      <c r="V47" s="3">
        <f t="shared" si="3"/>
        <v>1.7591140901814895E-2</v>
      </c>
      <c r="W47" s="3">
        <f t="shared" si="3"/>
        <v>1.0677425341179205E-2</v>
      </c>
      <c r="X47" s="2">
        <f>O47*SUM(data!$I47:$L47)</f>
        <v>3282.3527586103019</v>
      </c>
      <c r="Y47" s="2">
        <f>P47*SUM(data!$I47:$L47)</f>
        <v>2985.701677670771</v>
      </c>
      <c r="Z47" s="2">
        <f>Q47*SUM(data!$I47:$L47)</f>
        <v>4082.1302474826093</v>
      </c>
      <c r="AA47" s="2">
        <f>R47*SUM(data!$I47:$L47)</f>
        <v>4514.5253162363169</v>
      </c>
    </row>
    <row r="48" spans="1:27" x14ac:dyDescent="0.25">
      <c r="A48" s="1">
        <f>data!AL48</f>
        <v>47</v>
      </c>
      <c r="B48" s="1">
        <f>data!Q48</f>
        <v>6</v>
      </c>
      <c r="C48" s="3">
        <f>data!I48/SUM(data!$I48:$L48)</f>
        <v>0</v>
      </c>
      <c r="D48" s="3">
        <f>data!J48/SUM(data!$I48:$L48)</f>
        <v>0</v>
      </c>
      <c r="E48" s="3">
        <f>data!K48/SUM(data!$I48:$L48)</f>
        <v>0</v>
      </c>
      <c r="F48" s="3">
        <f>data!L48/SUM(data!$I48:$L48)</f>
        <v>1</v>
      </c>
      <c r="G48" s="3">
        <f>HLOOKUP($B48,prodTab!$B$27:$L$32,3,FALSE)</f>
        <v>0.21752410497134814</v>
      </c>
      <c r="H48" s="3">
        <f>HLOOKUP($B48,prodTab!$B$27:$L$32,4,FALSE)</f>
        <v>0.19786480397120979</v>
      </c>
      <c r="I48" s="3">
        <f>HLOOKUP($B48,prodTab!$B$27:$L$32,5,FALSE)</f>
        <v>0.27052598966726293</v>
      </c>
      <c r="J48" s="3">
        <f>HLOOKUP($B48,prodTab!$B$27:$L$32,6,FALSE)</f>
        <v>0.3140851013901792</v>
      </c>
      <c r="K48" s="3">
        <f>G48*EXP(A$107+$D$107*IF($A48=67,1,0)+$E$107*data!$AM48+$F$107*data!$AN48+$G$107*data!$AO48+$H$107*data!$AP48+$I$107*data!$AQ48+$J$107*data!$AR48+$K$107*data!$AS48+$L$107*data!$AT48+$M$107*data!$C48+$N$107*data!$D48)</f>
        <v>0.25869703839732805</v>
      </c>
      <c r="L48" s="3">
        <f>H48*EXP(B$107+$D$107*IF($A48=67,1,0)+$E$107*data!$AM48+$F$107*data!$AN48+$G$107*data!$AO48+$H$107*data!$AP48+$I$107*data!$AQ48+$J$107*data!$AR48+$K$107*data!$AS48+$L$107*data!$AT48+$M$107*data!$C48+$N$107*data!$D48)</f>
        <v>0.23531662753956442</v>
      </c>
      <c r="M48" s="3">
        <f>I48*EXP(C$107+$D$107*IF($A48=67,1,0)+$E$107*data!$AM48+$F$107*data!$AN48+$G$107*data!$AO48+$H$107*data!$AP48+$I$107*data!$AQ48+$J$107*data!$AR48+$K$107*data!$AS48+$L$107*data!$AT48+$M$107*data!$C48+$N$107*data!$D48)</f>
        <v>0.32173111272263499</v>
      </c>
      <c r="N48" s="3">
        <f t="shared" si="0"/>
        <v>0.3140851013901792</v>
      </c>
      <c r="O48" s="3">
        <f t="shared" si="1"/>
        <v>0.22896990331495456</v>
      </c>
      <c r="P48" s="3">
        <f t="shared" si="1"/>
        <v>0.20827615882243414</v>
      </c>
      <c r="Q48" s="3">
        <f t="shared" si="1"/>
        <v>0.28476066919780924</v>
      </c>
      <c r="R48" s="3">
        <f t="shared" si="1"/>
        <v>0.27799326866480206</v>
      </c>
      <c r="S48" s="3">
        <f t="shared" si="2"/>
        <v>-1.2801583790206137</v>
      </c>
      <c r="T48" s="3">
        <f t="shared" si="3"/>
        <v>5.2427216624059643E-2</v>
      </c>
      <c r="U48" s="3">
        <f t="shared" si="3"/>
        <v>4.3378958333827808E-2</v>
      </c>
      <c r="V48" s="3">
        <f t="shared" si="3"/>
        <v>8.1088638721984144E-2</v>
      </c>
      <c r="W48" s="3">
        <f t="shared" si="3"/>
        <v>0.52129372009333663</v>
      </c>
      <c r="X48" s="2">
        <f>O48*SUM(data!$I48:$L48)</f>
        <v>340.75072041428223</v>
      </c>
      <c r="Y48" s="2">
        <f>P48*SUM(data!$I48:$L48)</f>
        <v>309.95449679795826</v>
      </c>
      <c r="Z48" s="2">
        <f>Q48*SUM(data!$I48:$L48)</f>
        <v>423.77798029348776</v>
      </c>
      <c r="AA48" s="2">
        <f>R48*SUM(data!$I48:$L48)</f>
        <v>413.70680249427181</v>
      </c>
    </row>
    <row r="49" spans="1:27" x14ac:dyDescent="0.25">
      <c r="A49" s="1">
        <f>data!AL49</f>
        <v>48</v>
      </c>
      <c r="B49" s="1">
        <f>data!Q49</f>
        <v>7</v>
      </c>
      <c r="C49" s="3">
        <f>data!I49/SUM(data!$I49:$L49)</f>
        <v>0</v>
      </c>
      <c r="D49" s="3">
        <f>data!J49/SUM(data!$I49:$L49)</f>
        <v>4.1933671567757971E-2</v>
      </c>
      <c r="E49" s="3">
        <f>data!K49/SUM(data!$I49:$L49)</f>
        <v>0.39806045243607707</v>
      </c>
      <c r="F49" s="3">
        <f>data!L49/SUM(data!$I49:$L49)</f>
        <v>0.56000587599616491</v>
      </c>
      <c r="G49" s="3">
        <f>HLOOKUP($B49,prodTab!$B$27:$L$32,3,FALSE)</f>
        <v>3.6096961871845946E-2</v>
      </c>
      <c r="H49" s="3">
        <f>HLOOKUP($B49,prodTab!$B$27:$L$32,4,FALSE)</f>
        <v>0</v>
      </c>
      <c r="I49" s="3">
        <f>HLOOKUP($B49,prodTab!$B$27:$L$32,5,FALSE)</f>
        <v>0.35432592761712811</v>
      </c>
      <c r="J49" s="3">
        <f>HLOOKUP($B49,prodTab!$B$27:$L$32,6,FALSE)</f>
        <v>0.60957711051102581</v>
      </c>
      <c r="K49" s="3">
        <f>G49*EXP(A$107+$D$107*IF($A49=67,1,0)+$E$107*data!$AM49+$F$107*data!$AN49+$G$107*data!$AO49+$H$107*data!$AP49+$I$107*data!$AQ49+$J$107*data!$AR49+$K$107*data!$AS49+$L$107*data!$AT49+$M$107*data!$C49+$N$107*data!$D49)</f>
        <v>4.0495373997547261E-2</v>
      </c>
      <c r="L49" s="3">
        <f>H49*EXP(B$107+$D$107*IF($A49=67,1,0)+$E$107*data!$AM49+$F$107*data!$AN49+$G$107*data!$AO49+$H$107*data!$AP49+$I$107*data!$AQ49+$J$107*data!$AR49+$K$107*data!$AS49+$L$107*data!$AT49+$M$107*data!$C49+$N$107*data!$D49)</f>
        <v>0</v>
      </c>
      <c r="M49" s="3">
        <f>I49*EXP(C$107+$D$107*IF($A49=67,1,0)+$E$107*data!$AM49+$F$107*data!$AN49+$G$107*data!$AO49+$H$107*data!$AP49+$I$107*data!$AQ49+$J$107*data!$AR49+$K$107*data!$AS49+$L$107*data!$AT49+$M$107*data!$C49+$N$107*data!$D49)</f>
        <v>0.39750051560640381</v>
      </c>
      <c r="N49" s="3">
        <f t="shared" si="0"/>
        <v>0.60957711051102581</v>
      </c>
      <c r="O49" s="3">
        <f t="shared" si="1"/>
        <v>3.8656374298595586E-2</v>
      </c>
      <c r="P49" s="3">
        <f t="shared" si="1"/>
        <v>0</v>
      </c>
      <c r="Q49" s="3">
        <f t="shared" si="1"/>
        <v>0.37944898881774919</v>
      </c>
      <c r="R49" s="3">
        <f t="shared" si="1"/>
        <v>0.58189463688365528</v>
      </c>
      <c r="S49" s="3"/>
      <c r="T49" s="3">
        <f t="shared" si="3"/>
        <v>1.4943152739131213E-3</v>
      </c>
      <c r="U49" s="3">
        <f t="shared" si="3"/>
        <v>1.7584328111525933E-3</v>
      </c>
      <c r="V49" s="3">
        <f t="shared" si="3"/>
        <v>3.4638657801634243E-4</v>
      </c>
      <c r="W49" s="3">
        <f t="shared" si="3"/>
        <v>4.7911785318972806E-4</v>
      </c>
      <c r="X49" s="2">
        <f>O49*SUM(data!$I49:$L49)</f>
        <v>494.71770668979553</v>
      </c>
      <c r="Y49" s="2">
        <f>P49*SUM(data!$I49:$L49)</f>
        <v>0</v>
      </c>
      <c r="Z49" s="2">
        <f>Q49*SUM(data!$I49:$L49)</f>
        <v>4856.1236525614549</v>
      </c>
      <c r="AA49" s="2">
        <f>R49*SUM(data!$I49:$L49)</f>
        <v>7446.9886407487502</v>
      </c>
    </row>
    <row r="50" spans="1:27" x14ac:dyDescent="0.25">
      <c r="A50" s="1">
        <f>data!AL50</f>
        <v>49</v>
      </c>
      <c r="B50" s="1">
        <f>data!Q50</f>
        <v>8</v>
      </c>
      <c r="C50" s="3">
        <f>data!I50/SUM(data!$I50:$L50)</f>
        <v>0.24494778787824881</v>
      </c>
      <c r="D50" s="3">
        <f>data!J50/SUM(data!$I50:$L50)</f>
        <v>0.47172584633447778</v>
      </c>
      <c r="E50" s="3">
        <f>data!K50/SUM(data!$I50:$L50)</f>
        <v>0.11098633767989612</v>
      </c>
      <c r="F50" s="3">
        <f>data!L50/SUM(data!$I50:$L50)</f>
        <v>0.17234002810737731</v>
      </c>
      <c r="G50" s="3">
        <f>HLOOKUP($B50,prodTab!$B$27:$L$32,3,FALSE)</f>
        <v>0.23111250690539795</v>
      </c>
      <c r="H50" s="3">
        <f>HLOOKUP($B50,prodTab!$B$27:$L$32,4,FALSE)</f>
        <v>0.23669925762242422</v>
      </c>
      <c r="I50" s="3">
        <f>HLOOKUP($B50,prodTab!$B$27:$L$32,5,FALSE)</f>
        <v>0.24568951817349391</v>
      </c>
      <c r="J50" s="3">
        <f>HLOOKUP($B50,prodTab!$B$27:$L$32,6,FALSE)</f>
        <v>0.28649871729868398</v>
      </c>
      <c r="K50" s="3">
        <f>G50*EXP(A$107+$D$107*IF($A50=67,1,0)+$E$107*data!$AM50+$F$107*data!$AN50+$G$107*data!$AO50+$H$107*data!$AP50+$I$107*data!$AQ50+$J$107*data!$AR50+$K$107*data!$AS50+$L$107*data!$AT50+$M$107*data!$C50+$N$107*data!$D50)</f>
        <v>0.21239999969106355</v>
      </c>
      <c r="L50" s="3">
        <f>H50*EXP(B$107+$D$107*IF($A50=67,1,0)+$E$107*data!$AM50+$F$107*data!$AN50+$G$107*data!$AO50+$H$107*data!$AP50+$I$107*data!$AQ50+$J$107*data!$AR50+$K$107*data!$AS50+$L$107*data!$AT50+$M$107*data!$C50+$N$107*data!$D50)</f>
        <v>0.21753440745834268</v>
      </c>
      <c r="M50" s="3">
        <f>I50*EXP(C$107+$D$107*IF($A50=67,1,0)+$E$107*data!$AM50+$F$107*data!$AN50+$G$107*data!$AO50+$H$107*data!$AP50+$I$107*data!$AQ50+$J$107*data!$AR50+$K$107*data!$AS50+$L$107*data!$AT50+$M$107*data!$C50+$N$107*data!$D50)</f>
        <v>0.22579675277162087</v>
      </c>
      <c r="N50" s="3">
        <f t="shared" si="0"/>
        <v>0.28649871729868398</v>
      </c>
      <c r="O50" s="3">
        <f t="shared" si="1"/>
        <v>0.22542269654811178</v>
      </c>
      <c r="P50" s="3">
        <f t="shared" si="1"/>
        <v>0.23087190580310751</v>
      </c>
      <c r="Q50" s="3">
        <f t="shared" si="1"/>
        <v>0.23964083312438747</v>
      </c>
      <c r="R50" s="3">
        <f t="shared" si="1"/>
        <v>0.30406456452439329</v>
      </c>
      <c r="S50" s="3">
        <f t="shared" si="2"/>
        <v>-1.4201471436679205</v>
      </c>
      <c r="T50" s="3">
        <f t="shared" si="3"/>
        <v>3.8122919145019193E-4</v>
      </c>
      <c r="U50" s="3">
        <f t="shared" si="3"/>
        <v>5.8010620669488845E-2</v>
      </c>
      <c r="V50" s="3">
        <f t="shared" si="3"/>
        <v>1.655197919807665E-2</v>
      </c>
      <c r="W50" s="3">
        <f t="shared" si="3"/>
        <v>1.7351353494277768E-2</v>
      </c>
      <c r="X50" s="2">
        <f>O50*SUM(data!$I50:$L50)</f>
        <v>1013.7348832847206</v>
      </c>
      <c r="Y50" s="2">
        <f>P50*SUM(data!$I50:$L50)</f>
        <v>1038.2401952728067</v>
      </c>
      <c r="Z50" s="2">
        <f>Q50*SUM(data!$I50:$L50)</f>
        <v>1077.6744121936954</v>
      </c>
      <c r="AA50" s="2">
        <f>R50*SUM(data!$I50:$L50)</f>
        <v>1367.3905092487776</v>
      </c>
    </row>
    <row r="51" spans="1:27" x14ac:dyDescent="0.25">
      <c r="A51" s="1">
        <f>data!AL51</f>
        <v>50</v>
      </c>
      <c r="B51" s="1">
        <f>data!Q51</f>
        <v>8</v>
      </c>
      <c r="C51" s="3">
        <f>data!I51/SUM(data!$I51:$L51)</f>
        <v>0</v>
      </c>
      <c r="D51" s="3">
        <f>data!J51/SUM(data!$I51:$L51)</f>
        <v>0.28577855585004935</v>
      </c>
      <c r="E51" s="3">
        <f>data!K51/SUM(data!$I51:$L51)</f>
        <v>0.29996772521443171</v>
      </c>
      <c r="F51" s="3">
        <f>data!L51/SUM(data!$I51:$L51)</f>
        <v>0.41425371893551888</v>
      </c>
      <c r="G51" s="3">
        <f>HLOOKUP($B51,prodTab!$B$27:$L$32,3,FALSE)</f>
        <v>0.23111250690539795</v>
      </c>
      <c r="H51" s="3">
        <f>HLOOKUP($B51,prodTab!$B$27:$L$32,4,FALSE)</f>
        <v>0.23669925762242422</v>
      </c>
      <c r="I51" s="3">
        <f>HLOOKUP($B51,prodTab!$B$27:$L$32,5,FALSE)</f>
        <v>0.24568951817349391</v>
      </c>
      <c r="J51" s="3">
        <f>HLOOKUP($B51,prodTab!$B$27:$L$32,6,FALSE)</f>
        <v>0.28649871729868398</v>
      </c>
      <c r="K51" s="3">
        <f>G51*EXP(A$107+$D$107*IF($A51=67,1,0)+$E$107*data!$AM51+$F$107*data!$AN51+$G$107*data!$AO51+$H$107*data!$AP51+$I$107*data!$AQ51+$J$107*data!$AR51+$K$107*data!$AS51+$L$107*data!$AT51+$M$107*data!$C51+$N$107*data!$D51)</f>
        <v>0.2406723232383115</v>
      </c>
      <c r="L51" s="3">
        <f>H51*EXP(B$107+$D$107*IF($A51=67,1,0)+$E$107*data!$AM51+$F$107*data!$AN51+$G$107*data!$AO51+$H$107*data!$AP51+$I$107*data!$AQ51+$J$107*data!$AR51+$K$107*data!$AS51+$L$107*data!$AT51+$M$107*data!$C51+$N$107*data!$D51)</f>
        <v>0.24649016621195202</v>
      </c>
      <c r="M51" s="3">
        <f>I51*EXP(C$107+$D$107*IF($A51=67,1,0)+$E$107*data!$AM51+$F$107*data!$AN51+$G$107*data!$AO51+$H$107*data!$AP51+$I$107*data!$AQ51+$J$107*data!$AR51+$K$107*data!$AS51+$L$107*data!$AT51+$M$107*data!$C51+$N$107*data!$D51)</f>
        <v>0.25585230295788486</v>
      </c>
      <c r="N51" s="3">
        <f t="shared" si="0"/>
        <v>0.28649871729868398</v>
      </c>
      <c r="O51" s="3">
        <f t="shared" si="1"/>
        <v>0.23377286550309198</v>
      </c>
      <c r="P51" s="3">
        <f t="shared" si="1"/>
        <v>0.23942392585226333</v>
      </c>
      <c r="Q51" s="3">
        <f t="shared" si="1"/>
        <v>0.24851767416897927</v>
      </c>
      <c r="R51" s="3">
        <f t="shared" si="1"/>
        <v>0.2782855344756654</v>
      </c>
      <c r="S51" s="3">
        <f t="shared" si="2"/>
        <v>-1.356028568085037</v>
      </c>
      <c r="T51" s="3">
        <f t="shared" si="3"/>
        <v>5.4649752645526732E-2</v>
      </c>
      <c r="U51" s="3">
        <f t="shared" si="3"/>
        <v>2.1487517222316442E-3</v>
      </c>
      <c r="V51" s="3">
        <f t="shared" si="3"/>
        <v>2.6471077525796623E-3</v>
      </c>
      <c r="W51" s="3">
        <f t="shared" si="3"/>
        <v>1.8487347185308742E-2</v>
      </c>
      <c r="X51" s="2">
        <f>O51*SUM(data!$I51:$L51)</f>
        <v>1195.1287089547325</v>
      </c>
      <c r="Y51" s="2">
        <f>P51*SUM(data!$I51:$L51)</f>
        <v>1224.0189073308186</v>
      </c>
      <c r="Z51" s="2">
        <f>Q51*SUM(data!$I51:$L51)</f>
        <v>1270.5093315377812</v>
      </c>
      <c r="AA51" s="2">
        <f>R51*SUM(data!$I51:$L51)</f>
        <v>1422.6930521766681</v>
      </c>
    </row>
    <row r="52" spans="1:27" x14ac:dyDescent="0.25">
      <c r="A52" s="1">
        <f>data!AL52</f>
        <v>51</v>
      </c>
      <c r="B52" s="1">
        <f>data!Q52</f>
        <v>8</v>
      </c>
      <c r="C52" s="3">
        <f>data!I52/SUM(data!$I52:$L52)</f>
        <v>0.33484221662981878</v>
      </c>
      <c r="D52" s="3">
        <f>data!J52/SUM(data!$I52:$L52)</f>
        <v>0.20462735311365779</v>
      </c>
      <c r="E52" s="3">
        <f>data!K52/SUM(data!$I52:$L52)</f>
        <v>0.18066837768904087</v>
      </c>
      <c r="F52" s="3">
        <f>data!L52/SUM(data!$I52:$L52)</f>
        <v>0.2798620525674827</v>
      </c>
      <c r="G52" s="3">
        <f>HLOOKUP($B52,prodTab!$B$27:$L$32,3,FALSE)</f>
        <v>0.23111250690539795</v>
      </c>
      <c r="H52" s="3">
        <f>HLOOKUP($B52,prodTab!$B$27:$L$32,4,FALSE)</f>
        <v>0.23669925762242422</v>
      </c>
      <c r="I52" s="3">
        <f>HLOOKUP($B52,prodTab!$B$27:$L$32,5,FALSE)</f>
        <v>0.24568951817349391</v>
      </c>
      <c r="J52" s="3">
        <f>HLOOKUP($B52,prodTab!$B$27:$L$32,6,FALSE)</f>
        <v>0.28649871729868398</v>
      </c>
      <c r="K52" s="3">
        <f>G52*EXP(A$107+$D$107*IF($A52=67,1,0)+$E$107*data!$AM52+$F$107*data!$AN52+$G$107*data!$AO52+$H$107*data!$AP52+$I$107*data!$AQ52+$J$107*data!$AR52+$K$107*data!$AS52+$L$107*data!$AT52+$M$107*data!$C52+$N$107*data!$D52)</f>
        <v>0.24228846571089316</v>
      </c>
      <c r="L52" s="3">
        <f>H52*EXP(B$107+$D$107*IF($A52=67,1,0)+$E$107*data!$AM52+$F$107*data!$AN52+$G$107*data!$AO52+$H$107*data!$AP52+$I$107*data!$AQ52+$J$107*data!$AR52+$K$107*data!$AS52+$L$107*data!$AT52+$M$107*data!$C52+$N$107*data!$D52)</f>
        <v>0.24814537617265195</v>
      </c>
      <c r="M52" s="3">
        <f>I52*EXP(C$107+$D$107*IF($A52=67,1,0)+$E$107*data!$AM52+$F$107*data!$AN52+$G$107*data!$AO52+$H$107*data!$AP52+$I$107*data!$AQ52+$J$107*data!$AR52+$K$107*data!$AS52+$L$107*data!$AT52+$M$107*data!$C52+$N$107*data!$D52)</f>
        <v>0.25757038074910904</v>
      </c>
      <c r="N52" s="3">
        <f t="shared" si="0"/>
        <v>0.28649871729868398</v>
      </c>
      <c r="O52" s="3">
        <f t="shared" si="1"/>
        <v>0.23420761445779389</v>
      </c>
      <c r="P52" s="3">
        <f t="shared" si="1"/>
        <v>0.2398691841215278</v>
      </c>
      <c r="Q52" s="3">
        <f t="shared" si="1"/>
        <v>0.2489798441425449</v>
      </c>
      <c r="R52" s="3">
        <f t="shared" si="1"/>
        <v>0.27694335727813341</v>
      </c>
      <c r="S52" s="3">
        <f t="shared" si="2"/>
        <v>-1.3887029520501946</v>
      </c>
      <c r="T52" s="3">
        <f t="shared" si="3"/>
        <v>1.0127323154321716E-2</v>
      </c>
      <c r="U52" s="3">
        <f t="shared" si="3"/>
        <v>1.2419866527872683E-3</v>
      </c>
      <c r="V52" s="3">
        <f t="shared" si="3"/>
        <v>4.6664564490282064E-3</v>
      </c>
      <c r="W52" s="3">
        <f t="shared" si="3"/>
        <v>8.5187821920697551E-6</v>
      </c>
      <c r="X52" s="2">
        <f>O52*SUM(data!$I52:$L52)</f>
        <v>2344.3268797528781</v>
      </c>
      <c r="Y52" s="2">
        <f>P52*SUM(data!$I52:$L52)</f>
        <v>2400.9969840746858</v>
      </c>
      <c r="Z52" s="2">
        <f>Q52*SUM(data!$I52:$L52)</f>
        <v>2492.1911377276583</v>
      </c>
      <c r="AA52" s="2">
        <f>R52*SUM(data!$I52:$L52)</f>
        <v>2772.0949984447766</v>
      </c>
    </row>
    <row r="53" spans="1:27" x14ac:dyDescent="0.25">
      <c r="A53" s="1">
        <f>data!AL53</f>
        <v>52</v>
      </c>
      <c r="B53" s="1">
        <f>data!Q53</f>
        <v>8</v>
      </c>
      <c r="C53" s="3">
        <f>data!I53/SUM(data!$I53:$L53)</f>
        <v>0.31150642383170973</v>
      </c>
      <c r="D53" s="3">
        <f>data!J53/SUM(data!$I53:$L53)</f>
        <v>0.44687279401383589</v>
      </c>
      <c r="E53" s="3">
        <f>data!K53/SUM(data!$I53:$L53)</f>
        <v>0.20106734434561627</v>
      </c>
      <c r="F53" s="3">
        <f>data!L53/SUM(data!$I53:$L53)</f>
        <v>4.0553437808838064E-2</v>
      </c>
      <c r="G53" s="3">
        <f>HLOOKUP($B53,prodTab!$B$27:$L$32,3,FALSE)</f>
        <v>0.23111250690539795</v>
      </c>
      <c r="H53" s="3">
        <f>HLOOKUP($B53,prodTab!$B$27:$L$32,4,FALSE)</f>
        <v>0.23669925762242422</v>
      </c>
      <c r="I53" s="3">
        <f>HLOOKUP($B53,prodTab!$B$27:$L$32,5,FALSE)</f>
        <v>0.24568951817349391</v>
      </c>
      <c r="J53" s="3">
        <f>HLOOKUP($B53,prodTab!$B$27:$L$32,6,FALSE)</f>
        <v>0.28649871729868398</v>
      </c>
      <c r="K53" s="3">
        <f>G53*EXP(A$107+$D$107*IF($A53=67,1,0)+$E$107*data!$AM53+$F$107*data!$AN53+$G$107*data!$AO53+$H$107*data!$AP53+$I$107*data!$AQ53+$J$107*data!$AR53+$K$107*data!$AS53+$L$107*data!$AT53+$M$107*data!$C53+$N$107*data!$D53)</f>
        <v>0.36697023699234665</v>
      </c>
      <c r="L53" s="3">
        <f>H53*EXP(B$107+$D$107*IF($A53=67,1,0)+$E$107*data!$AM53+$F$107*data!$AN53+$G$107*data!$AO53+$H$107*data!$AP53+$I$107*data!$AQ53+$J$107*data!$AR53+$K$107*data!$AS53+$L$107*data!$AT53+$M$107*data!$C53+$N$107*data!$D53)</f>
        <v>0.37584111664354397</v>
      </c>
      <c r="M53" s="3">
        <f>I53*EXP(C$107+$D$107*IF($A53=67,1,0)+$E$107*data!$AM53+$F$107*data!$AN53+$G$107*data!$AO53+$H$107*data!$AP53+$I$107*data!$AQ53+$J$107*data!$AR53+$K$107*data!$AS53+$L$107*data!$AT53+$M$107*data!$C53+$N$107*data!$D53)</f>
        <v>0.39011623350859292</v>
      </c>
      <c r="N53" s="3">
        <f t="shared" si="0"/>
        <v>0.28649871729868398</v>
      </c>
      <c r="O53" s="3">
        <f t="shared" si="1"/>
        <v>0.25853419500796615</v>
      </c>
      <c r="P53" s="3">
        <f t="shared" si="1"/>
        <v>0.26478381827014552</v>
      </c>
      <c r="Q53" s="3">
        <f t="shared" si="1"/>
        <v>0.2748407805938422</v>
      </c>
      <c r="R53" s="3">
        <f t="shared" si="1"/>
        <v>0.20184120612804601</v>
      </c>
      <c r="S53" s="3">
        <f t="shared" si="2"/>
        <v>-1.3397942112373307</v>
      </c>
      <c r="T53" s="3">
        <f t="shared" si="3"/>
        <v>2.8060570265550505E-3</v>
      </c>
      <c r="U53" s="3">
        <f t="shared" si="3"/>
        <v>3.3156395087386263E-2</v>
      </c>
      <c r="V53" s="3">
        <f t="shared" si="3"/>
        <v>5.4425198958710569E-3</v>
      </c>
      <c r="W53" s="3">
        <f t="shared" si="3"/>
        <v>2.6013744209390496E-2</v>
      </c>
      <c r="X53" s="2">
        <f>O53*SUM(data!$I53:$L53)</f>
        <v>457.79942581035607</v>
      </c>
      <c r="Y53" s="2">
        <f>P53*SUM(data!$I53:$L53)</f>
        <v>468.8659462018602</v>
      </c>
      <c r="Z53" s="2">
        <f>Q53*SUM(data!$I53:$L53)</f>
        <v>486.67431223654609</v>
      </c>
      <c r="AA53" s="2">
        <f>R53*SUM(data!$I53:$L53)</f>
        <v>357.41031575123748</v>
      </c>
    </row>
    <row r="54" spans="1:27" x14ac:dyDescent="0.25">
      <c r="A54" s="1">
        <f>data!AL54</f>
        <v>53</v>
      </c>
      <c r="B54" s="1">
        <f>data!Q54</f>
        <v>8</v>
      </c>
      <c r="C54" s="3">
        <f>data!I54/SUM(data!$I54:$L54)</f>
        <v>0.78734762625253363</v>
      </c>
      <c r="D54" s="3">
        <f>data!J54/SUM(data!$I54:$L54)</f>
        <v>0</v>
      </c>
      <c r="E54" s="3">
        <f>data!K54/SUM(data!$I54:$L54)</f>
        <v>0.15174569642296382</v>
      </c>
      <c r="F54" s="3">
        <f>data!L54/SUM(data!$I54:$L54)</f>
        <v>6.0906677324502556E-2</v>
      </c>
      <c r="G54" s="3">
        <f>HLOOKUP($B54,prodTab!$B$27:$L$32,3,FALSE)</f>
        <v>0.23111250690539795</v>
      </c>
      <c r="H54" s="3">
        <f>HLOOKUP($B54,prodTab!$B$27:$L$32,4,FALSE)</f>
        <v>0.23669925762242422</v>
      </c>
      <c r="I54" s="3">
        <f>HLOOKUP($B54,prodTab!$B$27:$L$32,5,FALSE)</f>
        <v>0.24568951817349391</v>
      </c>
      <c r="J54" s="3">
        <f>HLOOKUP($B54,prodTab!$B$27:$L$32,6,FALSE)</f>
        <v>0.28649871729868398</v>
      </c>
      <c r="K54" s="3">
        <f>G54*EXP(A$107+$D$107*IF($A54=67,1,0)+$E$107*data!$AM54+$F$107*data!$AN54+$G$107*data!$AO54+$H$107*data!$AP54+$I$107*data!$AQ54+$J$107*data!$AR54+$K$107*data!$AS54+$L$107*data!$AT54+$M$107*data!$C54+$N$107*data!$D54)</f>
        <v>0.33042858807051828</v>
      </c>
      <c r="L54" s="3">
        <f>H54*EXP(B$107+$D$107*IF($A54=67,1,0)+$E$107*data!$AM54+$F$107*data!$AN54+$G$107*data!$AO54+$H$107*data!$AP54+$I$107*data!$AQ54+$J$107*data!$AR54+$K$107*data!$AS54+$L$107*data!$AT54+$M$107*data!$C54+$N$107*data!$D54)</f>
        <v>0.33841613567686479</v>
      </c>
      <c r="M54" s="3">
        <f>I54*EXP(C$107+$D$107*IF($A54=67,1,0)+$E$107*data!$AM54+$F$107*data!$AN54+$G$107*data!$AO54+$H$107*data!$AP54+$I$107*data!$AQ54+$J$107*data!$AR54+$K$107*data!$AS54+$L$107*data!$AT54+$M$107*data!$C54+$N$107*data!$D54)</f>
        <v>0.35126978492351507</v>
      </c>
      <c r="N54" s="3">
        <f t="shared" si="0"/>
        <v>0.28649871729868398</v>
      </c>
      <c r="O54" s="3">
        <f t="shared" si="1"/>
        <v>0.25288936427634984</v>
      </c>
      <c r="P54" s="3">
        <f t="shared" si="1"/>
        <v>0.25900253338224138</v>
      </c>
      <c r="Q54" s="3">
        <f t="shared" si="1"/>
        <v>0.2688399121804792</v>
      </c>
      <c r="R54" s="3">
        <f t="shared" si="1"/>
        <v>0.21926819016092958</v>
      </c>
      <c r="S54" s="3">
        <f t="shared" si="2"/>
        <v>-1.3742105437850811</v>
      </c>
      <c r="T54" s="3">
        <f t="shared" si="3"/>
        <v>0.28564563379460306</v>
      </c>
      <c r="U54" s="3">
        <f t="shared" si="3"/>
        <v>6.7082312298419058E-2</v>
      </c>
      <c r="V54" s="3">
        <f t="shared" si="3"/>
        <v>1.3711055363867564E-2</v>
      </c>
      <c r="W54" s="3">
        <f t="shared" si="3"/>
        <v>2.5078368747841841E-2</v>
      </c>
      <c r="X54" s="2">
        <f>O54*SUM(data!$I54:$L54)</f>
        <v>354.33846164945038</v>
      </c>
      <c r="Y54" s="2">
        <f>P54*SUM(data!$I54:$L54)</f>
        <v>362.90398967386136</v>
      </c>
      <c r="Z54" s="2">
        <f>Q54*SUM(data!$I54:$L54)</f>
        <v>376.68773135080028</v>
      </c>
      <c r="AA54" s="2">
        <f>R54*SUM(data!$I54:$L54)</f>
        <v>307.22981732588812</v>
      </c>
    </row>
    <row r="55" spans="1:27" x14ac:dyDescent="0.25">
      <c r="A55" s="1">
        <f>data!AL55</f>
        <v>54</v>
      </c>
      <c r="B55" s="1">
        <f>data!Q55</f>
        <v>8</v>
      </c>
      <c r="C55" s="3">
        <f>data!I55/SUM(data!$I55:$L55)</f>
        <v>0</v>
      </c>
      <c r="D55" s="3">
        <f>data!J55/SUM(data!$I55:$L55)</f>
        <v>0</v>
      </c>
      <c r="E55" s="3">
        <f>data!K55/SUM(data!$I55:$L55)</f>
        <v>0.27093626931692288</v>
      </c>
      <c r="F55" s="3">
        <f>data!L55/SUM(data!$I55:$L55)</f>
        <v>0.72906373068307706</v>
      </c>
      <c r="G55" s="3">
        <f>HLOOKUP($B55,prodTab!$B$27:$L$32,3,FALSE)</f>
        <v>0.23111250690539795</v>
      </c>
      <c r="H55" s="3">
        <f>HLOOKUP($B55,prodTab!$B$27:$L$32,4,FALSE)</f>
        <v>0.23669925762242422</v>
      </c>
      <c r="I55" s="3">
        <f>HLOOKUP($B55,prodTab!$B$27:$L$32,5,FALSE)</f>
        <v>0.24568951817349391</v>
      </c>
      <c r="J55" s="3">
        <f>HLOOKUP($B55,prodTab!$B$27:$L$32,6,FALSE)</f>
        <v>0.28649871729868398</v>
      </c>
      <c r="K55" s="3">
        <f>G55*EXP(A$107+$D$107*IF($A55=67,1,0)+$E$107*data!$AM55+$F$107*data!$AN55+$G$107*data!$AO55+$H$107*data!$AP55+$I$107*data!$AQ55+$J$107*data!$AR55+$K$107*data!$AS55+$L$107*data!$AT55+$M$107*data!$C55+$N$107*data!$D55)</f>
        <v>0.27132264244218707</v>
      </c>
      <c r="L55" s="3">
        <f>H55*EXP(B$107+$D$107*IF($A55=67,1,0)+$E$107*data!$AM55+$F$107*data!$AN55+$G$107*data!$AO55+$H$107*data!$AP55+$I$107*data!$AQ55+$J$107*data!$AR55+$K$107*data!$AS55+$L$107*data!$AT55+$M$107*data!$C55+$N$107*data!$D55)</f>
        <v>0.27788140461177324</v>
      </c>
      <c r="M55" s="3">
        <f>I55*EXP(C$107+$D$107*IF($A55=67,1,0)+$E$107*data!$AM55+$F$107*data!$AN55+$G$107*data!$AO55+$H$107*data!$AP55+$I$107*data!$AQ55+$J$107*data!$AR55+$K$107*data!$AS55+$L$107*data!$AT55+$M$107*data!$C55+$N$107*data!$D55)</f>
        <v>0.28843583665710798</v>
      </c>
      <c r="N55" s="3">
        <f t="shared" si="0"/>
        <v>0.28649871729868398</v>
      </c>
      <c r="O55" s="3">
        <f t="shared" si="1"/>
        <v>0.24136048899884122</v>
      </c>
      <c r="P55" s="3">
        <f t="shared" si="1"/>
        <v>0.24719496720615017</v>
      </c>
      <c r="Q55" s="3">
        <f t="shared" si="1"/>
        <v>0.2565838735526223</v>
      </c>
      <c r="R55" s="3">
        <f t="shared" si="1"/>
        <v>0.25486067024238634</v>
      </c>
      <c r="S55" s="3">
        <f t="shared" si="2"/>
        <v>-1.3652125434982563</v>
      </c>
      <c r="T55" s="3">
        <f t="shared" si="3"/>
        <v>5.8254885649759752E-2</v>
      </c>
      <c r="U55" s="3">
        <f t="shared" si="3"/>
        <v>6.1105351812049659E-2</v>
      </c>
      <c r="V55" s="3">
        <f t="shared" si="3"/>
        <v>2.0599126417511338E-4</v>
      </c>
      <c r="W55" s="3">
        <f t="shared" si="3"/>
        <v>0.22486854253131738</v>
      </c>
      <c r="X55" s="2">
        <f>O55*SUM(data!$I55:$L55)</f>
        <v>1193.8751772034282</v>
      </c>
      <c r="Y55" s="2">
        <f>P55*SUM(data!$I55:$L55)</f>
        <v>1222.7350735871896</v>
      </c>
      <c r="Z55" s="2">
        <f>Q55*SUM(data!$I55:$L55)</f>
        <v>1269.1767354956332</v>
      </c>
      <c r="AA55" s="2">
        <f>R55*SUM(data!$I55:$L55)</f>
        <v>1260.6530137137497</v>
      </c>
    </row>
    <row r="56" spans="1:27" x14ac:dyDescent="0.25">
      <c r="A56" s="1">
        <f>data!AL56</f>
        <v>55</v>
      </c>
      <c r="B56" s="1">
        <f>data!Q56</f>
        <v>9</v>
      </c>
      <c r="C56" s="3"/>
      <c r="D56" s="3"/>
      <c r="E56" s="3"/>
      <c r="F56" s="3"/>
      <c r="G56" s="3">
        <f>HLOOKUP($B56,prodTab!$B$27:$L$32,3,FALSE)</f>
        <v>5.2295666301276557E-2</v>
      </c>
      <c r="H56" s="3">
        <f>HLOOKUP($B56,prodTab!$B$27:$L$32,4,FALSE)</f>
        <v>0.18233256001439932</v>
      </c>
      <c r="I56" s="3">
        <f>HLOOKUP($B56,prodTab!$B$27:$L$32,5,FALSE)</f>
        <v>0.20535622469792725</v>
      </c>
      <c r="J56" s="3">
        <f>HLOOKUP($B56,prodTab!$B$27:$L$32,6,FALSE)</f>
        <v>0.56001554898639694</v>
      </c>
      <c r="K56" s="3">
        <f>G56*EXP(A$107+$D$107*IF($A56=67,1,0)+$E$107*data!$AM56+$F$107*data!$AN56+$G$107*data!$AO56+$H$107*data!$AP56+$I$107*data!$AQ56+$J$107*data!$AR56+$K$107*data!$AS56+$L$107*data!$AT56+$M$107*data!$C56+$N$107*data!$D56)</f>
        <v>4.9344613401098317E-2</v>
      </c>
      <c r="L56" s="3">
        <f>H56*EXP(B$107+$D$107*IF($A56=67,1,0)+$E$107*data!$AM56+$F$107*data!$AN56+$G$107*data!$AO56+$H$107*data!$AP56+$I$107*data!$AQ56+$J$107*data!$AR56+$K$107*data!$AS56+$L$107*data!$AT56+$M$107*data!$C56+$N$107*data!$D56)</f>
        <v>0.17204350418848127</v>
      </c>
      <c r="M56" s="3">
        <f>I56*EXP(C$107+$D$107*IF($A56=67,1,0)+$E$107*data!$AM56+$F$107*data!$AN56+$G$107*data!$AO56+$H$107*data!$AP56+$I$107*data!$AQ56+$J$107*data!$AR56+$K$107*data!$AS56+$L$107*data!$AT56+$M$107*data!$C56+$N$107*data!$D56)</f>
        <v>0.19376793975337384</v>
      </c>
      <c r="N56" s="3">
        <f t="shared" si="0"/>
        <v>0.56001554898639694</v>
      </c>
      <c r="O56" s="3">
        <f t="shared" si="1"/>
        <v>5.0600953802209941E-2</v>
      </c>
      <c r="P56" s="3">
        <f t="shared" si="1"/>
        <v>0.1764238243523838</v>
      </c>
      <c r="Q56" s="3">
        <f t="shared" si="1"/>
        <v>0.19870137573297172</v>
      </c>
      <c r="R56" s="3">
        <f t="shared" si="1"/>
        <v>0.57427384611243448</v>
      </c>
      <c r="S56" s="3">
        <f t="shared" si="2"/>
        <v>0</v>
      </c>
      <c r="T56" s="3">
        <f t="shared" si="3"/>
        <v>2.5604565256933847E-3</v>
      </c>
      <c r="U56" s="3">
        <f t="shared" si="3"/>
        <v>3.1125365799120768E-2</v>
      </c>
      <c r="V56" s="3">
        <f t="shared" si="3"/>
        <v>3.9482236718175606E-2</v>
      </c>
      <c r="W56" s="3">
        <f t="shared" si="3"/>
        <v>0.32979045032876808</v>
      </c>
      <c r="X56" s="2">
        <f>O56*SUM(data!$I56:$L56)</f>
        <v>0</v>
      </c>
      <c r="Y56" s="2">
        <f>P56*SUM(data!$I56:$L56)</f>
        <v>0</v>
      </c>
      <c r="Z56" s="2">
        <f>Q56*SUM(data!$I56:$L56)</f>
        <v>0</v>
      </c>
      <c r="AA56" s="2">
        <f>R56*SUM(data!$I56:$L56)</f>
        <v>0</v>
      </c>
    </row>
    <row r="57" spans="1:27" x14ac:dyDescent="0.25">
      <c r="A57" s="1">
        <f>data!AL57</f>
        <v>56</v>
      </c>
      <c r="B57" s="1">
        <f>data!Q57</f>
        <v>9</v>
      </c>
      <c r="C57" s="3">
        <f>data!I57/SUM(data!$I57:$L57)</f>
        <v>9.5120474989769485E-2</v>
      </c>
      <c r="D57" s="3">
        <f>data!J57/SUM(data!$I57:$L57)</f>
        <v>0.17261751610539755</v>
      </c>
      <c r="E57" s="3">
        <f>data!K57/SUM(data!$I57:$L57)</f>
        <v>0.18416145339420179</v>
      </c>
      <c r="F57" s="3">
        <f>data!L57/SUM(data!$I57:$L57)</f>
        <v>0.54810055551063119</v>
      </c>
      <c r="G57" s="3">
        <f>HLOOKUP($B57,prodTab!$B$27:$L$32,3,FALSE)</f>
        <v>5.2295666301276557E-2</v>
      </c>
      <c r="H57" s="3">
        <f>HLOOKUP($B57,prodTab!$B$27:$L$32,4,FALSE)</f>
        <v>0.18233256001439932</v>
      </c>
      <c r="I57" s="3">
        <f>HLOOKUP($B57,prodTab!$B$27:$L$32,5,FALSE)</f>
        <v>0.20535622469792725</v>
      </c>
      <c r="J57" s="3">
        <f>HLOOKUP($B57,prodTab!$B$27:$L$32,6,FALSE)</f>
        <v>0.56001554898639694</v>
      </c>
      <c r="K57" s="3">
        <f>G57*EXP(A$107+$D$107*IF($A57=67,1,0)+$E$107*data!$AM57+$F$107*data!$AN57+$G$107*data!$AO57+$H$107*data!$AP57+$I$107*data!$AQ57+$J$107*data!$AR57+$K$107*data!$AS57+$L$107*data!$AT57+$M$107*data!$C57+$N$107*data!$D57)</f>
        <v>4.8753507628881171E-2</v>
      </c>
      <c r="L57" s="3">
        <f>H57*EXP(B$107+$D$107*IF($A57=67,1,0)+$E$107*data!$AM57+$F$107*data!$AN57+$G$107*data!$AO57+$H$107*data!$AP57+$I$107*data!$AQ57+$J$107*data!$AR57+$K$107*data!$AS57+$L$107*data!$AT57+$M$107*data!$C57+$N$107*data!$D57)</f>
        <v>0.16998257187208757</v>
      </c>
      <c r="M57" s="3">
        <f>I57*EXP(C$107+$D$107*IF($A57=67,1,0)+$E$107*data!$AM57+$F$107*data!$AN57+$G$107*data!$AO57+$H$107*data!$AP57+$I$107*data!$AQ57+$J$107*data!$AR57+$K$107*data!$AS57+$L$107*data!$AT57+$M$107*data!$C57+$N$107*data!$D57)</f>
        <v>0.1914467674963774</v>
      </c>
      <c r="N57" s="3">
        <f t="shared" si="0"/>
        <v>0.56001554898639694</v>
      </c>
      <c r="O57" s="3">
        <f t="shared" si="1"/>
        <v>5.0251070122051718E-2</v>
      </c>
      <c r="P57" s="3">
        <f t="shared" si="1"/>
        <v>0.17520393001653226</v>
      </c>
      <c r="Q57" s="3">
        <f t="shared" si="1"/>
        <v>0.19732744177777981</v>
      </c>
      <c r="R57" s="3">
        <f t="shared" si="1"/>
        <v>0.57721755808363628</v>
      </c>
      <c r="S57" s="3">
        <f t="shared" si="2"/>
        <v>-1.1852199607997982</v>
      </c>
      <c r="T57" s="3">
        <f t="shared" si="3"/>
        <v>2.0132634931831748E-3</v>
      </c>
      <c r="U57" s="3">
        <f t="shared" si="3"/>
        <v>6.6895369197111221E-6</v>
      </c>
      <c r="V57" s="3">
        <f t="shared" si="3"/>
        <v>1.7334325011651136E-4</v>
      </c>
      <c r="W57" s="3">
        <f t="shared" si="3"/>
        <v>8.4779983883638511E-4</v>
      </c>
      <c r="X57" s="2">
        <f>O57*SUM(data!$I57:$L57)</f>
        <v>410.14219918636906</v>
      </c>
      <c r="Y57" s="2">
        <f>P57*SUM(data!$I57:$L57)</f>
        <v>1429.989948244734</v>
      </c>
      <c r="Z57" s="2">
        <f>Q57*SUM(data!$I57:$L57)</f>
        <v>1610.5589539483899</v>
      </c>
      <c r="AA57" s="2">
        <f>R57*SUM(data!$I57:$L57)</f>
        <v>4711.1688986205081</v>
      </c>
    </row>
    <row r="58" spans="1:27" x14ac:dyDescent="0.25">
      <c r="A58" s="1">
        <f>data!AL58</f>
        <v>57</v>
      </c>
      <c r="B58" s="1">
        <f>data!Q58</f>
        <v>9</v>
      </c>
      <c r="C58" s="3">
        <f>data!I58/SUM(data!$I58:$L58)</f>
        <v>8.8949226552239399E-2</v>
      </c>
      <c r="D58" s="3">
        <f>data!J58/SUM(data!$I58:$L58)</f>
        <v>0.34625147019201225</v>
      </c>
      <c r="E58" s="3">
        <f>data!K58/SUM(data!$I58:$L58)</f>
        <v>0.25684440869697489</v>
      </c>
      <c r="F58" s="3">
        <f>data!L58/SUM(data!$I58:$L58)</f>
        <v>0.30795489455877334</v>
      </c>
      <c r="G58" s="3">
        <f>HLOOKUP($B58,prodTab!$B$27:$L$32,3,FALSE)</f>
        <v>5.2295666301276557E-2</v>
      </c>
      <c r="H58" s="3">
        <f>HLOOKUP($B58,prodTab!$B$27:$L$32,4,FALSE)</f>
        <v>0.18233256001439932</v>
      </c>
      <c r="I58" s="3">
        <f>HLOOKUP($B58,prodTab!$B$27:$L$32,5,FALSE)</f>
        <v>0.20535622469792725</v>
      </c>
      <c r="J58" s="3">
        <f>HLOOKUP($B58,prodTab!$B$27:$L$32,6,FALSE)</f>
        <v>0.56001554898639694</v>
      </c>
      <c r="K58" s="3">
        <f>G58*EXP(A$107+$D$107*IF($A58=67,1,0)+$E$107*data!$AM58+$F$107*data!$AN58+$G$107*data!$AO58+$H$107*data!$AP58+$I$107*data!$AQ58+$J$107*data!$AR58+$K$107*data!$AS58+$L$107*data!$AT58+$M$107*data!$C58+$N$107*data!$D58)</f>
        <v>5.7843227811731332E-2</v>
      </c>
      <c r="L58" s="3">
        <f>H58*EXP(B$107+$D$107*IF($A58=67,1,0)+$E$107*data!$AM58+$F$107*data!$AN58+$G$107*data!$AO58+$H$107*data!$AP58+$I$107*data!$AQ58+$J$107*data!$AR58+$K$107*data!$AS58+$L$107*data!$AT58+$M$107*data!$C58+$N$107*data!$D58)</f>
        <v>0.20167452778303402</v>
      </c>
      <c r="M58" s="3">
        <f>I58*EXP(C$107+$D$107*IF($A58=67,1,0)+$E$107*data!$AM58+$F$107*data!$AN58+$G$107*data!$AO58+$H$107*data!$AP58+$I$107*data!$AQ58+$J$107*data!$AR58+$K$107*data!$AS58+$L$107*data!$AT58+$M$107*data!$C58+$N$107*data!$D58)</f>
        <v>0.22714055920670687</v>
      </c>
      <c r="N58" s="3">
        <f t="shared" si="0"/>
        <v>0.56001554898639694</v>
      </c>
      <c r="O58" s="3">
        <f t="shared" si="1"/>
        <v>5.526385038640317E-2</v>
      </c>
      <c r="P58" s="3">
        <f t="shared" si="1"/>
        <v>0.19268134493507108</v>
      </c>
      <c r="Q58" s="3">
        <f t="shared" si="1"/>
        <v>0.21701178090441145</v>
      </c>
      <c r="R58" s="3">
        <f t="shared" si="1"/>
        <v>0.53504302377411428</v>
      </c>
      <c r="S58" s="3">
        <f t="shared" si="2"/>
        <v>-1.41274828164935</v>
      </c>
      <c r="T58" s="3">
        <f t="shared" si="3"/>
        <v>1.1347045674338875E-3</v>
      </c>
      <c r="U58" s="3">
        <f t="shared" si="3"/>
        <v>2.3583783371432597E-2</v>
      </c>
      <c r="V58" s="3">
        <f t="shared" si="3"/>
        <v>1.5866382368608975E-3</v>
      </c>
      <c r="W58" s="3">
        <f t="shared" si="3"/>
        <v>5.1569018430523382E-2</v>
      </c>
      <c r="X58" s="2">
        <f>O58*SUM(data!$I58:$L58)</f>
        <v>1111.7108251900486</v>
      </c>
      <c r="Y58" s="2">
        <f>P58*SUM(data!$I58:$L58)</f>
        <v>3876.058860878763</v>
      </c>
      <c r="Z58" s="2">
        <f>Q58*SUM(data!$I58:$L58)</f>
        <v>4365.5001296211212</v>
      </c>
      <c r="AA58" s="2">
        <f>R58*SUM(data!$I58:$L58)</f>
        <v>10763.150184310069</v>
      </c>
    </row>
    <row r="59" spans="1:27" x14ac:dyDescent="0.25">
      <c r="A59" s="1">
        <f>data!AL59</f>
        <v>58</v>
      </c>
      <c r="B59" s="1">
        <f>data!Q59</f>
        <v>9</v>
      </c>
      <c r="C59" s="3">
        <f>data!I59/SUM(data!$I59:$L59)</f>
        <v>6.0418868702178441E-2</v>
      </c>
      <c r="D59" s="3">
        <f>data!J59/SUM(data!$I59:$L59)</f>
        <v>0.38990154823870399</v>
      </c>
      <c r="E59" s="3">
        <f>data!K59/SUM(data!$I59:$L59)</f>
        <v>0.15299908927135061</v>
      </c>
      <c r="F59" s="3">
        <f>data!L59/SUM(data!$I59:$L59)</f>
        <v>0.39668049378776699</v>
      </c>
      <c r="G59" s="3">
        <f>HLOOKUP($B59,prodTab!$B$27:$L$32,3,FALSE)</f>
        <v>5.2295666301276557E-2</v>
      </c>
      <c r="H59" s="3">
        <f>HLOOKUP($B59,prodTab!$B$27:$L$32,4,FALSE)</f>
        <v>0.18233256001439932</v>
      </c>
      <c r="I59" s="3">
        <f>HLOOKUP($B59,prodTab!$B$27:$L$32,5,FALSE)</f>
        <v>0.20535622469792725</v>
      </c>
      <c r="J59" s="3">
        <f>HLOOKUP($B59,prodTab!$B$27:$L$32,6,FALSE)</f>
        <v>0.56001554898639694</v>
      </c>
      <c r="K59" s="3">
        <f>G59*EXP(A$107+$D$107*IF($A59=67,1,0)+$E$107*data!$AM59+$F$107*data!$AN59+$G$107*data!$AO59+$H$107*data!$AP59+$I$107*data!$AQ59+$J$107*data!$AR59+$K$107*data!$AS59+$L$107*data!$AT59+$M$107*data!$C59+$N$107*data!$D59)</f>
        <v>6.9655209953410943E-2</v>
      </c>
      <c r="L59" s="3">
        <f>H59*EXP(B$107+$D$107*IF($A59=67,1,0)+$E$107*data!$AM59+$F$107*data!$AN59+$G$107*data!$AO59+$H$107*data!$AP59+$I$107*data!$AQ59+$J$107*data!$AR59+$K$107*data!$AS59+$L$107*data!$AT59+$M$107*data!$C59+$N$107*data!$D59)</f>
        <v>0.24285784363045515</v>
      </c>
      <c r="M59" s="3">
        <f>I59*EXP(C$107+$D$107*IF($A59=67,1,0)+$E$107*data!$AM59+$F$107*data!$AN59+$G$107*data!$AO59+$H$107*data!$AP59+$I$107*data!$AQ59+$J$107*data!$AR59+$K$107*data!$AS59+$L$107*data!$AT59+$M$107*data!$C59+$N$107*data!$D59)</f>
        <v>0.27352421258326687</v>
      </c>
      <c r="N59" s="3">
        <f t="shared" si="0"/>
        <v>0.56001554898639694</v>
      </c>
      <c r="O59" s="3">
        <f t="shared" si="1"/>
        <v>6.0778359454646644E-2</v>
      </c>
      <c r="P59" s="3">
        <f t="shared" si="1"/>
        <v>0.21190807301312806</v>
      </c>
      <c r="Q59" s="3">
        <f t="shared" si="1"/>
        <v>0.23866632407043514</v>
      </c>
      <c r="R59" s="3">
        <f t="shared" si="1"/>
        <v>0.48864724346179017</v>
      </c>
      <c r="S59" s="3">
        <f t="shared" si="2"/>
        <v>-1.2774453552723795</v>
      </c>
      <c r="T59" s="3">
        <f t="shared" si="3"/>
        <v>1.2923360111015469E-7</v>
      </c>
      <c r="U59" s="3">
        <f t="shared" si="3"/>
        <v>3.1681677222877715E-2</v>
      </c>
      <c r="V59" s="3">
        <f t="shared" si="3"/>
        <v>7.3388751181214795E-3</v>
      </c>
      <c r="W59" s="3">
        <f t="shared" si="3"/>
        <v>8.4578830456044432E-3</v>
      </c>
      <c r="X59" s="2">
        <f>O59*SUM(data!$I59:$L59)</f>
        <v>365.71311337612161</v>
      </c>
      <c r="Y59" s="2">
        <f>P59*SUM(data!$I59:$L59)</f>
        <v>1275.0847806116735</v>
      </c>
      <c r="Z59" s="2">
        <f>Q59*SUM(data!$I59:$L59)</f>
        <v>1436.0934585436594</v>
      </c>
      <c r="AA59" s="2">
        <f>R59*SUM(data!$I59:$L59)</f>
        <v>2940.2686474685452</v>
      </c>
    </row>
    <row r="60" spans="1:27" x14ac:dyDescent="0.25">
      <c r="A60" s="1">
        <f>data!AL60</f>
        <v>59</v>
      </c>
      <c r="B60" s="1">
        <f>data!Q60</f>
        <v>9</v>
      </c>
      <c r="C60" s="3">
        <f>data!I60/SUM(data!$I60:$L60)</f>
        <v>0</v>
      </c>
      <c r="D60" s="3">
        <f>data!J60/SUM(data!$I60:$L60)</f>
        <v>0.32812507382436179</v>
      </c>
      <c r="E60" s="3">
        <f>data!K60/SUM(data!$I60:$L60)</f>
        <v>0.48084818876357777</v>
      </c>
      <c r="F60" s="3">
        <f>data!L60/SUM(data!$I60:$L60)</f>
        <v>0.19102673741206039</v>
      </c>
      <c r="G60" s="3">
        <f>HLOOKUP($B60,prodTab!$B$27:$L$32,3,FALSE)</f>
        <v>5.2295666301276557E-2</v>
      </c>
      <c r="H60" s="3">
        <f>HLOOKUP($B60,prodTab!$B$27:$L$32,4,FALSE)</f>
        <v>0.18233256001439932</v>
      </c>
      <c r="I60" s="3">
        <f>HLOOKUP($B60,prodTab!$B$27:$L$32,5,FALSE)</f>
        <v>0.20535622469792725</v>
      </c>
      <c r="J60" s="3">
        <f>HLOOKUP($B60,prodTab!$B$27:$L$32,6,FALSE)</f>
        <v>0.56001554898639694</v>
      </c>
      <c r="K60" s="3">
        <f>G60*EXP(A$107+$D$107*IF($A60=67,1,0)+$E$107*data!$AM60+$F$107*data!$AN60+$G$107*data!$AO60+$H$107*data!$AP60+$I$107*data!$AQ60+$J$107*data!$AR60+$K$107*data!$AS60+$L$107*data!$AT60+$M$107*data!$C60+$N$107*data!$D60)</f>
        <v>0.10701663865050332</v>
      </c>
      <c r="L60" s="3">
        <f>H60*EXP(B$107+$D$107*IF($A60=67,1,0)+$E$107*data!$AM60+$F$107*data!$AN60+$G$107*data!$AO60+$H$107*data!$AP60+$I$107*data!$AQ60+$J$107*data!$AR60+$K$107*data!$AS60+$L$107*data!$AT60+$M$107*data!$C60+$N$107*data!$D60)</f>
        <v>0.37312112206142539</v>
      </c>
      <c r="M60" s="3">
        <f>I60*EXP(C$107+$D$107*IF($A60=67,1,0)+$E$107*data!$AM60+$F$107*data!$AN60+$G$107*data!$AO60+$H$107*data!$AP60+$I$107*data!$AQ60+$J$107*data!$AR60+$K$107*data!$AS60+$L$107*data!$AT60+$M$107*data!$C60+$N$107*data!$D60)</f>
        <v>0.42023621549293061</v>
      </c>
      <c r="N60" s="3">
        <f t="shared" si="0"/>
        <v>0.56001554898639694</v>
      </c>
      <c r="O60" s="3">
        <f t="shared" si="1"/>
        <v>7.3279516734747974E-2</v>
      </c>
      <c r="P60" s="3">
        <f t="shared" si="1"/>
        <v>0.25549424699725953</v>
      </c>
      <c r="Q60" s="3">
        <f t="shared" si="1"/>
        <v>0.287756251495912</v>
      </c>
      <c r="R60" s="3">
        <f t="shared" si="1"/>
        <v>0.38346998477208055</v>
      </c>
      <c r="S60" s="3">
        <f t="shared" si="2"/>
        <v>-1.2298072667965061</v>
      </c>
      <c r="T60" s="3">
        <f t="shared" si="3"/>
        <v>5.3698875728782087E-3</v>
      </c>
      <c r="U60" s="3">
        <f t="shared" si="3"/>
        <v>5.275237005588517E-3</v>
      </c>
      <c r="V60" s="3">
        <f t="shared" si="3"/>
        <v>3.7284496237780171E-2</v>
      </c>
      <c r="W60" s="3">
        <f t="shared" si="3"/>
        <v>3.7034403454469907E-2</v>
      </c>
      <c r="X60" s="2">
        <f>O60*SUM(data!$I60:$L60)</f>
        <v>155.09682996426145</v>
      </c>
      <c r="Y60" s="2">
        <f>P60*SUM(data!$I60:$L60)</f>
        <v>540.75612871216981</v>
      </c>
      <c r="Z60" s="2">
        <f>Q60*SUM(data!$I60:$L60)</f>
        <v>609.03898385361276</v>
      </c>
      <c r="AA60" s="2">
        <f>R60*SUM(data!$I60:$L60)</f>
        <v>811.61805746995628</v>
      </c>
    </row>
    <row r="61" spans="1:27" x14ac:dyDescent="0.25">
      <c r="A61" s="1">
        <f>data!AL61</f>
        <v>60</v>
      </c>
      <c r="B61" s="1">
        <f>data!Q61</f>
        <v>9</v>
      </c>
      <c r="C61" s="3"/>
      <c r="D61" s="3"/>
      <c r="E61" s="3"/>
      <c r="F61" s="3"/>
      <c r="G61" s="3">
        <f>HLOOKUP($B61,prodTab!$B$27:$L$32,3,FALSE)</f>
        <v>5.2295666301276557E-2</v>
      </c>
      <c r="H61" s="3">
        <f>HLOOKUP($B61,prodTab!$B$27:$L$32,4,FALSE)</f>
        <v>0.18233256001439932</v>
      </c>
      <c r="I61" s="3">
        <f>HLOOKUP($B61,prodTab!$B$27:$L$32,5,FALSE)</f>
        <v>0.20535622469792725</v>
      </c>
      <c r="J61" s="3">
        <f>HLOOKUP($B61,prodTab!$B$27:$L$32,6,FALSE)</f>
        <v>0.56001554898639694</v>
      </c>
      <c r="K61" s="3">
        <f>G61*EXP(A$107+$D$107*IF($A61=67,1,0)+$E$107*data!$AM61+$F$107*data!$AN61+$G$107*data!$AO61+$H$107*data!$AP61+$I$107*data!$AQ61+$J$107*data!$AR61+$K$107*data!$AS61+$L$107*data!$AT61+$M$107*data!$C61+$N$107*data!$D61)</f>
        <v>0.10811829465339323</v>
      </c>
      <c r="L61" s="3">
        <f>H61*EXP(B$107+$D$107*IF($A61=67,1,0)+$E$107*data!$AM61+$F$107*data!$AN61+$G$107*data!$AO61+$H$107*data!$AP61+$I$107*data!$AQ61+$J$107*data!$AR61+$K$107*data!$AS61+$L$107*data!$AT61+$M$107*data!$C61+$N$107*data!$D61)</f>
        <v>0.37696212406921981</v>
      </c>
      <c r="M61" s="3">
        <f>I61*EXP(C$107+$D$107*IF($A61=67,1,0)+$E$107*data!$AM61+$F$107*data!$AN61+$G$107*data!$AO61+$H$107*data!$AP61+$I$107*data!$AQ61+$J$107*data!$AR61+$K$107*data!$AS61+$L$107*data!$AT61+$M$107*data!$C61+$N$107*data!$D61)</f>
        <v>0.42456223203827792</v>
      </c>
      <c r="N61" s="3">
        <f t="shared" si="0"/>
        <v>0.56001554898639694</v>
      </c>
      <c r="O61" s="3">
        <f t="shared" si="1"/>
        <v>7.3566965891786601E-2</v>
      </c>
      <c r="P61" s="3">
        <f t="shared" si="1"/>
        <v>0.2564964589276878</v>
      </c>
      <c r="Q61" s="3">
        <f t="shared" si="1"/>
        <v>0.28888501565281144</v>
      </c>
      <c r="R61" s="3">
        <f t="shared" si="1"/>
        <v>0.38105155952771419</v>
      </c>
      <c r="S61" s="3">
        <f t="shared" si="2"/>
        <v>0</v>
      </c>
      <c r="T61" s="3">
        <f t="shared" si="3"/>
        <v>5.4120984705232928E-3</v>
      </c>
      <c r="U61" s="3">
        <f t="shared" si="3"/>
        <v>6.5790433442443036E-2</v>
      </c>
      <c r="V61" s="3">
        <f t="shared" si="3"/>
        <v>8.3454552268725113E-2</v>
      </c>
      <c r="W61" s="3">
        <f t="shared" si="3"/>
        <v>0.1452002910185031</v>
      </c>
      <c r="X61" s="2">
        <f>O61*SUM(data!$I61:$L61)</f>
        <v>0</v>
      </c>
      <c r="Y61" s="2">
        <f>P61*SUM(data!$I61:$L61)</f>
        <v>0</v>
      </c>
      <c r="Z61" s="2">
        <f>Q61*SUM(data!$I61:$L61)</f>
        <v>0</v>
      </c>
      <c r="AA61" s="2">
        <f>R61*SUM(data!$I61:$L61)</f>
        <v>0</v>
      </c>
    </row>
    <row r="62" spans="1:27" x14ac:dyDescent="0.25">
      <c r="A62" s="1">
        <f>data!AL62</f>
        <v>61</v>
      </c>
      <c r="B62" s="1">
        <f>data!Q62</f>
        <v>9</v>
      </c>
      <c r="C62" s="3">
        <f>data!I62/SUM(data!$I62:$L62)</f>
        <v>4.9863243122733179E-2</v>
      </c>
      <c r="D62" s="3">
        <f>data!J62/SUM(data!$I62:$L62)</f>
        <v>0</v>
      </c>
      <c r="E62" s="3">
        <f>data!K62/SUM(data!$I62:$L62)</f>
        <v>0.36452097029412245</v>
      </c>
      <c r="F62" s="3">
        <f>data!L62/SUM(data!$I62:$L62)</f>
        <v>0.58561578658314439</v>
      </c>
      <c r="G62" s="3">
        <f>HLOOKUP($B62,prodTab!$B$27:$L$32,3,FALSE)</f>
        <v>5.2295666301276557E-2</v>
      </c>
      <c r="H62" s="3">
        <f>HLOOKUP($B62,prodTab!$B$27:$L$32,4,FALSE)</f>
        <v>0.18233256001439932</v>
      </c>
      <c r="I62" s="3">
        <f>HLOOKUP($B62,prodTab!$B$27:$L$32,5,FALSE)</f>
        <v>0.20535622469792725</v>
      </c>
      <c r="J62" s="3">
        <f>HLOOKUP($B62,prodTab!$B$27:$L$32,6,FALSE)</f>
        <v>0.56001554898639694</v>
      </c>
      <c r="K62" s="3">
        <f>G62*EXP(A$107+$D$107*IF($A62=67,1,0)+$E$107*data!$AM62+$F$107*data!$AN62+$G$107*data!$AO62+$H$107*data!$AP62+$I$107*data!$AQ62+$J$107*data!$AR62+$K$107*data!$AS62+$L$107*data!$AT62+$M$107*data!$C62+$N$107*data!$D62)</f>
        <v>4.5745378576860715E-2</v>
      </c>
      <c r="L62" s="3">
        <f>H62*EXP(B$107+$D$107*IF($A62=67,1,0)+$E$107*data!$AM62+$F$107*data!$AN62+$G$107*data!$AO62+$H$107*data!$AP62+$I$107*data!$AQ62+$J$107*data!$AR62+$K$107*data!$AS62+$L$107*data!$AT62+$M$107*data!$C62+$N$107*data!$D62)</f>
        <v>0.15949451598331141</v>
      </c>
      <c r="M62" s="3">
        <f>I62*EXP(C$107+$D$107*IF($A62=67,1,0)+$E$107*data!$AM62+$F$107*data!$AN62+$G$107*data!$AO62+$H$107*data!$AP62+$I$107*data!$AQ62+$J$107*data!$AR62+$K$107*data!$AS62+$L$107*data!$AT62+$M$107*data!$C62+$N$107*data!$D62)</f>
        <v>0.17963435417003651</v>
      </c>
      <c r="N62" s="3">
        <f t="shared" si="0"/>
        <v>0.56001554898639694</v>
      </c>
      <c r="O62" s="3">
        <f t="shared" si="1"/>
        <v>4.8413453809542373E-2</v>
      </c>
      <c r="P62" s="3">
        <f t="shared" si="1"/>
        <v>0.16879695004511788</v>
      </c>
      <c r="Q62" s="3">
        <f t="shared" si="1"/>
        <v>0.19011143373982436</v>
      </c>
      <c r="R62" s="3">
        <f t="shared" si="1"/>
        <v>0.59267816240551541</v>
      </c>
      <c r="S62" s="3">
        <f t="shared" si="2"/>
        <v>-1.0624802213492905</v>
      </c>
      <c r="T62" s="3">
        <f t="shared" si="3"/>
        <v>2.1018890526422706E-6</v>
      </c>
      <c r="U62" s="3">
        <f t="shared" si="3"/>
        <v>2.8492410344534022E-2</v>
      </c>
      <c r="V62" s="3">
        <f t="shared" si="3"/>
        <v>3.041868644108504E-2</v>
      </c>
      <c r="W62" s="3">
        <f t="shared" si="3"/>
        <v>4.9877152256410662E-5</v>
      </c>
      <c r="X62" s="2">
        <f>O62*SUM(data!$I62:$L62)</f>
        <v>178.06758791872542</v>
      </c>
      <c r="Y62" s="2">
        <f>P62*SUM(data!$I62:$L62)</f>
        <v>620.8453100829463</v>
      </c>
      <c r="Z62" s="2">
        <f>Q62*SUM(data!$I62:$L62)</f>
        <v>699.24125998109844</v>
      </c>
      <c r="AA62" s="2">
        <f>R62*SUM(data!$I62:$L62)</f>
        <v>2179.90584201723</v>
      </c>
    </row>
    <row r="63" spans="1:27" x14ac:dyDescent="0.25">
      <c r="A63" s="1">
        <f>data!AL63</f>
        <v>62</v>
      </c>
      <c r="B63" s="1">
        <f>data!Q63</f>
        <v>9</v>
      </c>
      <c r="C63" s="3">
        <f>data!I63/SUM(data!$I63:$L63)</f>
        <v>0</v>
      </c>
      <c r="D63" s="3">
        <f>data!J63/SUM(data!$I63:$L63)</f>
        <v>0.41541434301927405</v>
      </c>
      <c r="E63" s="3">
        <f>data!K63/SUM(data!$I63:$L63)</f>
        <v>0.16013844046570785</v>
      </c>
      <c r="F63" s="3">
        <f>data!L63/SUM(data!$I63:$L63)</f>
        <v>0.4244472165150181</v>
      </c>
      <c r="G63" s="3">
        <f>HLOOKUP($B63,prodTab!$B$27:$L$32,3,FALSE)</f>
        <v>5.2295666301276557E-2</v>
      </c>
      <c r="H63" s="3">
        <f>HLOOKUP($B63,prodTab!$B$27:$L$32,4,FALSE)</f>
        <v>0.18233256001439932</v>
      </c>
      <c r="I63" s="3">
        <f>HLOOKUP($B63,prodTab!$B$27:$L$32,5,FALSE)</f>
        <v>0.20535622469792725</v>
      </c>
      <c r="J63" s="3">
        <f>HLOOKUP($B63,prodTab!$B$27:$L$32,6,FALSE)</f>
        <v>0.56001554898639694</v>
      </c>
      <c r="K63" s="3">
        <f>G63*EXP(A$107+$D$107*IF($A63=67,1,0)+$E$107*data!$AM63+$F$107*data!$AN63+$G$107*data!$AO63+$H$107*data!$AP63+$I$107*data!$AQ63+$J$107*data!$AR63+$K$107*data!$AS63+$L$107*data!$AT63+$M$107*data!$C63+$N$107*data!$D63)</f>
        <v>5.3305214517001591E-2</v>
      </c>
      <c r="L63" s="3">
        <f>H63*EXP(B$107+$D$107*IF($A63=67,1,0)+$E$107*data!$AM63+$F$107*data!$AN63+$G$107*data!$AO63+$H$107*data!$AP63+$I$107*data!$AQ63+$J$107*data!$AR63+$K$107*data!$AS63+$L$107*data!$AT63+$M$107*data!$C63+$N$107*data!$D63)</f>
        <v>0.1858524216712078</v>
      </c>
      <c r="M63" s="3">
        <f>I63*EXP(C$107+$D$107*IF($A63=67,1,0)+$E$107*data!$AM63+$F$107*data!$AN63+$G$107*data!$AO63+$H$107*data!$AP63+$I$107*data!$AQ63+$J$107*data!$AR63+$K$107*data!$AS63+$L$107*data!$AT63+$M$107*data!$C63+$N$107*data!$D63)</f>
        <v>0.2093205495625817</v>
      </c>
      <c r="N63" s="3">
        <f t="shared" si="0"/>
        <v>0.56001554898639694</v>
      </c>
      <c r="O63" s="3">
        <f t="shared" si="1"/>
        <v>5.2856267402486987E-2</v>
      </c>
      <c r="P63" s="3">
        <f t="shared" si="1"/>
        <v>0.18428713562572668</v>
      </c>
      <c r="Q63" s="3">
        <f t="shared" si="1"/>
        <v>0.20755761027819405</v>
      </c>
      <c r="R63" s="3">
        <f t="shared" si="1"/>
        <v>0.55529898669359223</v>
      </c>
      <c r="S63" s="3">
        <f t="shared" si="2"/>
        <v>-1.2040473217626761</v>
      </c>
      <c r="T63" s="3">
        <f t="shared" si="3"/>
        <v>2.7937850037232084E-3</v>
      </c>
      <c r="U63" s="3">
        <f t="shared" si="3"/>
        <v>5.3419785997539854E-2</v>
      </c>
      <c r="V63" s="3">
        <f t="shared" si="3"/>
        <v>2.2485776657054026E-3</v>
      </c>
      <c r="W63" s="3">
        <f t="shared" si="3"/>
        <v>1.7122185758866384E-2</v>
      </c>
      <c r="X63" s="2">
        <f>O63*SUM(data!$I63:$L63)</f>
        <v>216.09756364832779</v>
      </c>
      <c r="Y63" s="2">
        <f>P63*SUM(data!$I63:$L63)</f>
        <v>753.43952529222099</v>
      </c>
      <c r="Z63" s="2">
        <f>Q63*SUM(data!$I63:$L63)</f>
        <v>848.57853386136856</v>
      </c>
      <c r="AA63" s="2">
        <f>R63*SUM(data!$I63:$L63)</f>
        <v>2270.2843771980824</v>
      </c>
    </row>
    <row r="64" spans="1:27" x14ac:dyDescent="0.25">
      <c r="A64" s="1">
        <f>data!AL64</f>
        <v>63</v>
      </c>
      <c r="B64" s="1">
        <f>data!Q64</f>
        <v>9</v>
      </c>
      <c r="C64" s="3">
        <f>data!I64/SUM(data!$I64:$L64)</f>
        <v>0.11063577521710753</v>
      </c>
      <c r="D64" s="3">
        <f>data!J64/SUM(data!$I64:$L64)</f>
        <v>2.7503612521126482E-2</v>
      </c>
      <c r="E64" s="3">
        <f>data!K64/SUM(data!$I64:$L64)</f>
        <v>0.52927875932581481</v>
      </c>
      <c r="F64" s="3">
        <f>data!L64/SUM(data!$I64:$L64)</f>
        <v>0.33258185293595127</v>
      </c>
      <c r="G64" s="3">
        <f>HLOOKUP($B64,prodTab!$B$27:$L$32,3,FALSE)</f>
        <v>5.2295666301276557E-2</v>
      </c>
      <c r="H64" s="3">
        <f>HLOOKUP($B64,prodTab!$B$27:$L$32,4,FALSE)</f>
        <v>0.18233256001439932</v>
      </c>
      <c r="I64" s="3">
        <f>HLOOKUP($B64,prodTab!$B$27:$L$32,5,FALSE)</f>
        <v>0.20535622469792725</v>
      </c>
      <c r="J64" s="3">
        <f>HLOOKUP($B64,prodTab!$B$27:$L$32,6,FALSE)</f>
        <v>0.56001554898639694</v>
      </c>
      <c r="K64" s="3">
        <f>G64*EXP(A$107+$D$107*IF($A64=67,1,0)+$E$107*data!$AM64+$F$107*data!$AN64+$G$107*data!$AO64+$H$107*data!$AP64+$I$107*data!$AQ64+$J$107*data!$AR64+$K$107*data!$AS64+$L$107*data!$AT64+$M$107*data!$C64+$N$107*data!$D64)</f>
        <v>5.0273367180714491E-2</v>
      </c>
      <c r="L64" s="3">
        <f>H64*EXP(B$107+$D$107*IF($A64=67,1,0)+$E$107*data!$AM64+$F$107*data!$AN64+$G$107*data!$AO64+$H$107*data!$AP64+$I$107*data!$AQ64+$J$107*data!$AR64+$K$107*data!$AS64+$L$107*data!$AT64+$M$107*data!$C64+$N$107*data!$D64)</f>
        <v>0.17528167029740666</v>
      </c>
      <c r="M64" s="3">
        <f>I64*EXP(C$107+$D$107*IF($A64=67,1,0)+$E$107*data!$AM64+$F$107*data!$AN64+$G$107*data!$AO64+$H$107*data!$AP64+$I$107*data!$AQ64+$J$107*data!$AR64+$K$107*data!$AS64+$L$107*data!$AT64+$M$107*data!$C64+$N$107*data!$D64)</f>
        <v>0.19741499855088745</v>
      </c>
      <c r="N64" s="3">
        <f t="shared" si="0"/>
        <v>0.56001554898639694</v>
      </c>
      <c r="O64" s="3">
        <f t="shared" si="1"/>
        <v>5.1143544673573821E-2</v>
      </c>
      <c r="P64" s="3">
        <f t="shared" si="1"/>
        <v>0.17831560601639912</v>
      </c>
      <c r="Q64" s="3">
        <f t="shared" si="1"/>
        <v>0.20083203819086881</v>
      </c>
      <c r="R64" s="3">
        <f t="shared" si="1"/>
        <v>0.56970881111915828</v>
      </c>
      <c r="S64" s="3">
        <f t="shared" si="2"/>
        <v>-1.4131195253442277</v>
      </c>
      <c r="T64" s="3">
        <f t="shared" si="3"/>
        <v>3.5393254950449654E-3</v>
      </c>
      <c r="U64" s="3">
        <f t="shared" si="3"/>
        <v>2.2744257382018154E-2</v>
      </c>
      <c r="V64" s="3">
        <f t="shared" si="3"/>
        <v>0.10787724862429698</v>
      </c>
      <c r="W64" s="3">
        <f t="shared" si="3"/>
        <v>5.6229194297220404E-2</v>
      </c>
      <c r="X64" s="2">
        <f>O64*SUM(data!$I64:$L64)</f>
        <v>538.33132544412388</v>
      </c>
      <c r="Y64" s="2">
        <f>P64*SUM(data!$I64:$L64)</f>
        <v>1876.9304542119553</v>
      </c>
      <c r="Z64" s="2">
        <f>Q64*SUM(data!$I64:$L64)</f>
        <v>2113.9359424728841</v>
      </c>
      <c r="AA64" s="2">
        <f>R64*SUM(data!$I64:$L64)</f>
        <v>5996.6922778710368</v>
      </c>
    </row>
    <row r="65" spans="1:27" x14ac:dyDescent="0.25">
      <c r="A65" s="1">
        <f>data!AL65</f>
        <v>64</v>
      </c>
      <c r="B65" s="1">
        <f>data!Q65</f>
        <v>9</v>
      </c>
      <c r="C65" s="3">
        <f>data!I65/SUM(data!$I65:$L65)</f>
        <v>0</v>
      </c>
      <c r="D65" s="3">
        <f>data!J65/SUM(data!$I65:$L65)</f>
        <v>0</v>
      </c>
      <c r="E65" s="3">
        <f>data!K65/SUM(data!$I65:$L65)</f>
        <v>9.6097095022872989E-2</v>
      </c>
      <c r="F65" s="3">
        <f>data!L65/SUM(data!$I65:$L65)</f>
        <v>0.903902904977127</v>
      </c>
      <c r="G65" s="3">
        <f>HLOOKUP($B65,prodTab!$B$27:$L$32,3,FALSE)</f>
        <v>5.2295666301276557E-2</v>
      </c>
      <c r="H65" s="3">
        <f>HLOOKUP($B65,prodTab!$B$27:$L$32,4,FALSE)</f>
        <v>0.18233256001439932</v>
      </c>
      <c r="I65" s="3">
        <f>HLOOKUP($B65,prodTab!$B$27:$L$32,5,FALSE)</f>
        <v>0.20535622469792725</v>
      </c>
      <c r="J65" s="3">
        <f>HLOOKUP($B65,prodTab!$B$27:$L$32,6,FALSE)</f>
        <v>0.56001554898639694</v>
      </c>
      <c r="K65" s="3">
        <f>G65*EXP(A$107+$D$107*IF($A65=67,1,0)+$E$107*data!$AM65+$F$107*data!$AN65+$G$107*data!$AO65+$H$107*data!$AP65+$I$107*data!$AQ65+$J$107*data!$AR65+$K$107*data!$AS65+$L$107*data!$AT65+$M$107*data!$C65+$N$107*data!$D65)</f>
        <v>4.4307108097447326E-2</v>
      </c>
      <c r="L65" s="3">
        <f>H65*EXP(B$107+$D$107*IF($A65=67,1,0)+$E$107*data!$AM65+$F$107*data!$AN65+$G$107*data!$AO65+$H$107*data!$AP65+$I$107*data!$AQ65+$J$107*data!$AR65+$K$107*data!$AS65+$L$107*data!$AT65+$M$107*data!$C65+$N$107*data!$D65)</f>
        <v>0.1544798836618913</v>
      </c>
      <c r="M65" s="3">
        <f>I65*EXP(C$107+$D$107*IF($A65=67,1,0)+$E$107*data!$AM65+$F$107*data!$AN65+$G$107*data!$AO65+$H$107*data!$AP65+$I$107*data!$AQ65+$J$107*data!$AR65+$K$107*data!$AS65+$L$107*data!$AT65+$M$107*data!$C65+$N$107*data!$D65)</f>
        <v>0.17398650958488007</v>
      </c>
      <c r="N65" s="3">
        <f t="shared" si="0"/>
        <v>0.56001554898639694</v>
      </c>
      <c r="O65" s="3">
        <f t="shared" si="1"/>
        <v>4.7499601417644442E-2</v>
      </c>
      <c r="P65" s="3">
        <f t="shared" si="1"/>
        <v>0.16561073868431217</v>
      </c>
      <c r="Q65" s="3">
        <f t="shared" si="1"/>
        <v>0.1865228901681604</v>
      </c>
      <c r="R65" s="3">
        <f t="shared" si="1"/>
        <v>0.60036676972988301</v>
      </c>
      <c r="S65" s="3">
        <f t="shared" si="2"/>
        <v>-0.62255076173181711</v>
      </c>
      <c r="T65" s="3">
        <f t="shared" si="3"/>
        <v>2.2562121348350898E-3</v>
      </c>
      <c r="U65" s="3">
        <f t="shared" si="3"/>
        <v>2.7426916767563533E-2</v>
      </c>
      <c r="V65" s="3">
        <f t="shared" si="3"/>
        <v>8.176824427657485E-3</v>
      </c>
      <c r="W65" s="3">
        <f t="shared" si="3"/>
        <v>9.2134185400833193E-2</v>
      </c>
      <c r="X65" s="2">
        <f>O65*SUM(data!$I65:$L65)</f>
        <v>155.64621892932314</v>
      </c>
      <c r="Y65" s="2">
        <f>P65*SUM(data!$I65:$L65)</f>
        <v>542.67161241336726</v>
      </c>
      <c r="Z65" s="2">
        <f>Q65*SUM(data!$I65:$L65)</f>
        <v>611.19634127412633</v>
      </c>
      <c r="AA65" s="2">
        <f>R65*SUM(data!$I65:$L65)</f>
        <v>1967.2758273831832</v>
      </c>
    </row>
    <row r="66" spans="1:27" x14ac:dyDescent="0.25">
      <c r="A66" s="1">
        <f>data!AL66</f>
        <v>65</v>
      </c>
      <c r="B66" s="1">
        <f>data!Q66</f>
        <v>9</v>
      </c>
      <c r="C66" s="3"/>
      <c r="D66" s="3"/>
      <c r="E66" s="3"/>
      <c r="F66" s="3"/>
      <c r="G66" s="3">
        <f>HLOOKUP($B66,prodTab!$B$27:$L$32,3,FALSE)</f>
        <v>5.2295666301276557E-2</v>
      </c>
      <c r="H66" s="3">
        <f>HLOOKUP($B66,prodTab!$B$27:$L$32,4,FALSE)</f>
        <v>0.18233256001439932</v>
      </c>
      <c r="I66" s="3">
        <f>HLOOKUP($B66,prodTab!$B$27:$L$32,5,FALSE)</f>
        <v>0.20535622469792725</v>
      </c>
      <c r="J66" s="3">
        <f>HLOOKUP($B66,prodTab!$B$27:$L$32,6,FALSE)</f>
        <v>0.56001554898639694</v>
      </c>
      <c r="K66" s="3">
        <f>G66*EXP(A$107+$D$107*IF($A66=67,1,0)+$E$107*data!$AM66+$F$107*data!$AN66+$G$107*data!$AO66+$H$107*data!$AP66+$I$107*data!$AQ66+$J$107*data!$AR66+$K$107*data!$AS66+$L$107*data!$AT66+$M$107*data!$C66+$N$107*data!$D66)</f>
        <v>6.1890335811771335E-2</v>
      </c>
      <c r="L66" s="3">
        <f>H66*EXP(B$107+$D$107*IF($A66=67,1,0)+$E$107*data!$AM66+$F$107*data!$AN66+$G$107*data!$AO66+$H$107*data!$AP66+$I$107*data!$AQ66+$J$107*data!$AR66+$K$107*data!$AS66+$L$107*data!$AT66+$M$107*data!$C66+$N$107*data!$D66)</f>
        <v>0.21578505766998254</v>
      </c>
      <c r="M66" s="3">
        <f>I66*EXP(C$107+$D$107*IF($A66=67,1,0)+$E$107*data!$AM66+$F$107*data!$AN66+$G$107*data!$AO66+$H$107*data!$AP66+$I$107*data!$AQ66+$J$107*data!$AR66+$K$107*data!$AS66+$L$107*data!$AT66+$M$107*data!$C66+$N$107*data!$D66)</f>
        <v>0.24303286689899278</v>
      </c>
      <c r="N66" s="3">
        <f t="shared" si="0"/>
        <v>0.56001554898639694</v>
      </c>
      <c r="O66" s="3">
        <f t="shared" si="1"/>
        <v>5.726748617485667E-2</v>
      </c>
      <c r="P66" s="3">
        <f t="shared" si="1"/>
        <v>0.19966716361726422</v>
      </c>
      <c r="Q66" s="3">
        <f t="shared" si="1"/>
        <v>0.22487971930710896</v>
      </c>
      <c r="R66" s="3">
        <f t="shared" ref="R66:R103" si="4">N66/SUM($K66:$N66)</f>
        <v>0.51818563090077008</v>
      </c>
      <c r="S66" s="3">
        <f t="shared" si="2"/>
        <v>0</v>
      </c>
      <c r="T66" s="3">
        <f t="shared" si="3"/>
        <v>3.2795649727873997E-3</v>
      </c>
      <c r="U66" s="3">
        <f t="shared" si="3"/>
        <v>3.9866976226963363E-2</v>
      </c>
      <c r="V66" s="3">
        <f t="shared" si="3"/>
        <v>5.057088815564411E-2</v>
      </c>
      <c r="W66" s="3">
        <f t="shared" ref="W66:W103" si="5">(F66-R66)^2</f>
        <v>0.26851634807202912</v>
      </c>
      <c r="X66" s="2">
        <f>O66*SUM(data!$I66:$L66)</f>
        <v>0</v>
      </c>
      <c r="Y66" s="2">
        <f>P66*SUM(data!$I66:$L66)</f>
        <v>0</v>
      </c>
      <c r="Z66" s="2">
        <f>Q66*SUM(data!$I66:$L66)</f>
        <v>0</v>
      </c>
      <c r="AA66" s="2">
        <f>R66*SUM(data!$I66:$L66)</f>
        <v>0</v>
      </c>
    </row>
    <row r="67" spans="1:27" x14ac:dyDescent="0.25">
      <c r="A67" s="1">
        <f>data!AL67</f>
        <v>66</v>
      </c>
      <c r="B67" s="1">
        <f>data!Q67</f>
        <v>9</v>
      </c>
      <c r="C67" s="3">
        <f>data!I67/SUM(data!$I67:$L67)</f>
        <v>0</v>
      </c>
      <c r="D67" s="3">
        <f>data!J67/SUM(data!$I67:$L67)</f>
        <v>2.974094703223119E-2</v>
      </c>
      <c r="E67" s="3">
        <f>data!K67/SUM(data!$I67:$L67)</f>
        <v>0.13920355484239275</v>
      </c>
      <c r="F67" s="3">
        <f>data!L67/SUM(data!$I67:$L67)</f>
        <v>0.83105549812537616</v>
      </c>
      <c r="G67" s="3">
        <f>HLOOKUP($B67,prodTab!$B$27:$L$32,3,FALSE)</f>
        <v>5.2295666301276557E-2</v>
      </c>
      <c r="H67" s="3">
        <f>HLOOKUP($B67,prodTab!$B$27:$L$32,4,FALSE)</f>
        <v>0.18233256001439932</v>
      </c>
      <c r="I67" s="3">
        <f>HLOOKUP($B67,prodTab!$B$27:$L$32,5,FALSE)</f>
        <v>0.20535622469792725</v>
      </c>
      <c r="J67" s="3">
        <f>HLOOKUP($B67,prodTab!$B$27:$L$32,6,FALSE)</f>
        <v>0.56001554898639694</v>
      </c>
      <c r="K67" s="3">
        <f>G67*EXP(A$107+$D$107*IF($A67=67,1,0)+$E$107*data!$AM67+$F$107*data!$AN67+$G$107*data!$AO67+$H$107*data!$AP67+$I$107*data!$AQ67+$J$107*data!$AR67+$K$107*data!$AS67+$L$107*data!$AT67+$M$107*data!$C67+$N$107*data!$D67)</f>
        <v>7.3920290416516501E-2</v>
      </c>
      <c r="L67" s="3">
        <f>H67*EXP(B$107+$D$107*IF($A67=67,1,0)+$E$107*data!$AM67+$F$107*data!$AN67+$G$107*data!$AO67+$H$107*data!$AP67+$I$107*data!$AQ67+$J$107*data!$AR67+$K$107*data!$AS67+$L$107*data!$AT67+$M$107*data!$C67+$N$107*data!$D67)</f>
        <v>0.25772835001286365</v>
      </c>
      <c r="M67" s="3">
        <f>I67*EXP(C$107+$D$107*IF($A67=67,1,0)+$E$107*data!$AM67+$F$107*data!$AN67+$G$107*data!$AO67+$H$107*data!$AP67+$I$107*data!$AQ67+$J$107*data!$AR67+$K$107*data!$AS67+$L$107*data!$AT67+$M$107*data!$C67+$N$107*data!$D67)</f>
        <v>0.29027246122189004</v>
      </c>
      <c r="N67" s="3">
        <f t="shared" ref="N67:N103" si="6">J67</f>
        <v>0.56001554898639694</v>
      </c>
      <c r="O67" s="3">
        <f t="shared" ref="O67:Q103" si="7">K67/SUM($K67:$N67)</f>
        <v>6.254166868980307E-2</v>
      </c>
      <c r="P67" s="3">
        <f t="shared" si="7"/>
        <v>0.21805597607436616</v>
      </c>
      <c r="Q67" s="3">
        <f t="shared" si="7"/>
        <v>0.24559054080037623</v>
      </c>
      <c r="R67" s="3">
        <f t="shared" si="4"/>
        <v>0.47381181443545445</v>
      </c>
      <c r="S67" s="3">
        <f t="shared" ref="S67:S103" si="8">C67*LN(O67)+D67*LN(P67)+E67*LN(Q67)+F67*LN(R67)</f>
        <v>-0.86150262147464762</v>
      </c>
      <c r="T67" s="3">
        <f t="shared" ref="T67:V103" si="9">(C67-O67)^2</f>
        <v>3.9114603225050941E-3</v>
      </c>
      <c r="U67" s="3">
        <f t="shared" si="9"/>
        <v>3.5462550163140143E-2</v>
      </c>
      <c r="V67" s="3">
        <f t="shared" si="9"/>
        <v>1.1318190781224176E-2</v>
      </c>
      <c r="W67" s="3">
        <f t="shared" si="5"/>
        <v>0.12762304953634485</v>
      </c>
      <c r="X67" s="2">
        <f>O67*SUM(data!$I67:$L67)</f>
        <v>202.6756586396103</v>
      </c>
      <c r="Y67" s="2">
        <f>P67*SUM(data!$I67:$L67)</f>
        <v>706.64309886539468</v>
      </c>
      <c r="Z67" s="2">
        <f>Q67*SUM(data!$I67:$L67)</f>
        <v>795.87298604473915</v>
      </c>
      <c r="AA67" s="2">
        <f>R67*SUM(data!$I67:$L67)</f>
        <v>1535.4582564502552</v>
      </c>
    </row>
    <row r="68" spans="1:27" x14ac:dyDescent="0.25">
      <c r="A68" s="1">
        <f>data!AL68</f>
        <v>67</v>
      </c>
      <c r="B68" s="1">
        <f>data!Q68</f>
        <v>10</v>
      </c>
      <c r="C68" s="3">
        <f>data!I68/SUM(data!$I68:$L68)</f>
        <v>0</v>
      </c>
      <c r="D68" s="3">
        <f>data!J68/SUM(data!$I68:$L68)</f>
        <v>8.0400688050187186E-2</v>
      </c>
      <c r="E68" s="3">
        <f>data!K68/SUM(data!$I68:$L68)</f>
        <v>0.32477823872643258</v>
      </c>
      <c r="F68" s="3">
        <f>data!L68/SUM(data!$I68:$L68)</f>
        <v>0.59482107322338018</v>
      </c>
      <c r="G68" s="3">
        <f>HLOOKUP($B68,prodTab!$B$27:$L$32,3,FALSE)</f>
        <v>7.5299541836885434E-2</v>
      </c>
      <c r="H68" s="3">
        <f>HLOOKUP($B68,prodTab!$B$27:$L$32,4,FALSE)</f>
        <v>0.15009918112288789</v>
      </c>
      <c r="I68" s="3">
        <f>HLOOKUP($B68,prodTab!$B$27:$L$32,5,FALSE)</f>
        <v>0.2087020729254378</v>
      </c>
      <c r="J68" s="3">
        <f>HLOOKUP($B68,prodTab!$B$27:$L$32,6,FALSE)</f>
        <v>0.56589920411478889</v>
      </c>
      <c r="K68" s="3">
        <f>G68*EXP(A$107+$D$107*IF($A68=67,1,0)+$E$107*data!$AM68+$F$107*data!$AN68+$G$107*data!$AO68+$H$107*data!$AP68+$I$107*data!$AQ68+$J$107*data!$AR68+$K$107*data!$AS68+$L$107*data!$AT68+$M$107*data!$C68+$N$107*data!$D68)</f>
        <v>6.6334913129639461E-2</v>
      </c>
      <c r="L68" s="3">
        <f>H68*EXP(B$107+$D$107*IF($A68=67,1,0)+$E$107*data!$AM68+$F$107*data!$AN68+$G$107*data!$AO68+$H$107*data!$AP68+$I$107*data!$AQ68+$J$107*data!$AR68+$K$107*data!$AS68+$L$107*data!$AT68+$M$107*data!$C68+$N$107*data!$D68)</f>
        <v>0.13222943855601851</v>
      </c>
      <c r="M68" s="3">
        <f>I68*EXP(C$107+$D$107*IF($A68=67,1,0)+$E$107*data!$AM68+$F$107*data!$AN68+$G$107*data!$AO68+$H$107*data!$AP68+$I$107*data!$AQ68+$J$107*data!$AR68+$K$107*data!$AS68+$L$107*data!$AT68+$M$107*data!$C68+$N$107*data!$D68)</f>
        <v>0.18385548623222839</v>
      </c>
      <c r="N68" s="3">
        <f t="shared" si="6"/>
        <v>0.56589920411478889</v>
      </c>
      <c r="O68" s="3">
        <f t="shared" si="7"/>
        <v>6.9949995929063952E-2</v>
      </c>
      <c r="P68" s="3">
        <f t="shared" si="7"/>
        <v>0.13943560415341993</v>
      </c>
      <c r="Q68" s="3">
        <f t="shared" si="7"/>
        <v>0.19387513914952417</v>
      </c>
      <c r="R68" s="3">
        <f t="shared" si="4"/>
        <v>0.59673926076799189</v>
      </c>
      <c r="S68" s="3">
        <f t="shared" si="8"/>
        <v>-0.99830486136055208</v>
      </c>
      <c r="T68" s="3">
        <f t="shared" si="9"/>
        <v>4.8930019304760635E-3</v>
      </c>
      <c r="U68" s="3">
        <f t="shared" si="9"/>
        <v>3.4851213193157291E-3</v>
      </c>
      <c r="V68" s="3">
        <f t="shared" si="9"/>
        <v>1.7135621478841997E-2</v>
      </c>
      <c r="W68" s="3">
        <f t="shared" si="5"/>
        <v>3.6794434563034809E-6</v>
      </c>
      <c r="X68" s="2">
        <f>O68*SUM(data!$I68:$L68)</f>
        <v>414.78948586016344</v>
      </c>
      <c r="Y68" s="2">
        <f>P68*SUM(data!$I68:$L68)</f>
        <v>826.82524550894959</v>
      </c>
      <c r="Z68" s="2">
        <f>Q68*SUM(data!$I68:$L68)</f>
        <v>1149.6408001288485</v>
      </c>
      <c r="AA68" s="2">
        <f>R68*SUM(data!$I68:$L68)</f>
        <v>3538.5444685020384</v>
      </c>
    </row>
    <row r="69" spans="1:27" x14ac:dyDescent="0.25">
      <c r="A69" s="1">
        <f>data!AL69</f>
        <v>68</v>
      </c>
      <c r="B69" s="1">
        <f>data!Q69</f>
        <v>10</v>
      </c>
      <c r="C69" s="3">
        <f>data!I69/SUM(data!$I69:$L69)</f>
        <v>0.23825368532506996</v>
      </c>
      <c r="D69" s="3">
        <f>data!J69/SUM(data!$I69:$L69)</f>
        <v>0.54828491708157334</v>
      </c>
      <c r="E69" s="3">
        <f>data!K69/SUM(data!$I69:$L69)</f>
        <v>8.2152616075808607E-2</v>
      </c>
      <c r="F69" s="3">
        <f>data!L69/SUM(data!$I69:$L69)</f>
        <v>0.13130878151754816</v>
      </c>
      <c r="G69" s="3">
        <f>HLOOKUP($B69,prodTab!$B$27:$L$32,3,FALSE)</f>
        <v>7.5299541836885434E-2</v>
      </c>
      <c r="H69" s="3">
        <f>HLOOKUP($B69,prodTab!$B$27:$L$32,4,FALSE)</f>
        <v>0.15009918112288789</v>
      </c>
      <c r="I69" s="3">
        <f>HLOOKUP($B69,prodTab!$B$27:$L$32,5,FALSE)</f>
        <v>0.2087020729254378</v>
      </c>
      <c r="J69" s="3">
        <f>HLOOKUP($B69,prodTab!$B$27:$L$32,6,FALSE)</f>
        <v>0.56589920411478889</v>
      </c>
      <c r="K69" s="3">
        <f>G69*EXP(A$107+$D$107*IF($A69=67,1,0)+$E$107*data!$AM69+$F$107*data!$AN69+$G$107*data!$AO69+$H$107*data!$AP69+$I$107*data!$AQ69+$J$107*data!$AR69+$K$107*data!$AS69+$L$107*data!$AT69+$M$107*data!$C69+$N$107*data!$D69)</f>
        <v>0.11071635070832378</v>
      </c>
      <c r="L69" s="3">
        <f>H69*EXP(B$107+$D$107*IF($A69=67,1,0)+$E$107*data!$AM69+$F$107*data!$AN69+$G$107*data!$AO69+$H$107*data!$AP69+$I$107*data!$AQ69+$J$107*data!$AR69+$K$107*data!$AS69+$L$107*data!$AT69+$M$107*data!$C69+$N$107*data!$D69)</f>
        <v>0.22069767189597081</v>
      </c>
      <c r="M69" s="3">
        <f>I69*EXP(C$107+$D$107*IF($A69=67,1,0)+$E$107*data!$AM69+$F$107*data!$AN69+$G$107*data!$AO69+$H$107*data!$AP69+$I$107*data!$AQ69+$J$107*data!$AR69+$K$107*data!$AS69+$L$107*data!$AT69+$M$107*data!$C69+$N$107*data!$D69)</f>
        <v>0.30686417653936005</v>
      </c>
      <c r="N69" s="3">
        <f t="shared" si="6"/>
        <v>0.56589920411478889</v>
      </c>
      <c r="O69" s="3">
        <f t="shared" si="7"/>
        <v>9.1943554503456801E-2</v>
      </c>
      <c r="P69" s="3">
        <f t="shared" si="7"/>
        <v>0.18327670931108156</v>
      </c>
      <c r="Q69" s="3">
        <f t="shared" si="7"/>
        <v>0.25483303017396025</v>
      </c>
      <c r="R69" s="3">
        <f t="shared" si="4"/>
        <v>0.46994670601150135</v>
      </c>
      <c r="S69" s="3">
        <f t="shared" si="8"/>
        <v>-1.7103891751270961</v>
      </c>
      <c r="T69" s="3">
        <f t="shared" si="9"/>
        <v>2.1406654381037553E-2</v>
      </c>
      <c r="U69" s="3">
        <f t="shared" si="9"/>
        <v>0.13323099173982653</v>
      </c>
      <c r="V69" s="3">
        <f t="shared" si="9"/>
        <v>2.9818525413109132E-2</v>
      </c>
      <c r="W69" s="3">
        <f t="shared" si="5"/>
        <v>0.11467564390557235</v>
      </c>
      <c r="X69" s="2">
        <f>O69*SUM(data!$I69:$L69)</f>
        <v>414.20847134470796</v>
      </c>
      <c r="Y69" s="2">
        <f>P69*SUM(data!$I69:$L69)</f>
        <v>825.66707374770169</v>
      </c>
      <c r="Z69" s="2">
        <f>Q69*SUM(data!$I69:$L69)</f>
        <v>1148.0304459245961</v>
      </c>
      <c r="AA69" s="2">
        <f>R69*SUM(data!$I69:$L69)</f>
        <v>2117.1240089829939</v>
      </c>
    </row>
    <row r="70" spans="1:27" x14ac:dyDescent="0.25">
      <c r="A70" s="1">
        <f>data!AL70</f>
        <v>69</v>
      </c>
      <c r="B70" s="1">
        <f>data!Q70</f>
        <v>10</v>
      </c>
      <c r="C70" s="3">
        <f>data!I70/SUM(data!$I70:$L70)</f>
        <v>0.17182406448621265</v>
      </c>
      <c r="D70" s="3">
        <f>data!J70/SUM(data!$I70:$L70)</f>
        <v>5.3450584162247537E-2</v>
      </c>
      <c r="E70" s="3">
        <f>data!K70/SUM(data!$I70:$L70)</f>
        <v>0.329200965061833</v>
      </c>
      <c r="F70" s="3">
        <f>data!L70/SUM(data!$I70:$L70)</f>
        <v>0.44552438628970686</v>
      </c>
      <c r="G70" s="3">
        <f>HLOOKUP($B70,prodTab!$B$27:$L$32,3,FALSE)</f>
        <v>7.5299541836885434E-2</v>
      </c>
      <c r="H70" s="3">
        <f>HLOOKUP($B70,prodTab!$B$27:$L$32,4,FALSE)</f>
        <v>0.15009918112288789</v>
      </c>
      <c r="I70" s="3">
        <f>HLOOKUP($B70,prodTab!$B$27:$L$32,5,FALSE)</f>
        <v>0.2087020729254378</v>
      </c>
      <c r="J70" s="3">
        <f>HLOOKUP($B70,prodTab!$B$27:$L$32,6,FALSE)</f>
        <v>0.56589920411478889</v>
      </c>
      <c r="K70" s="3">
        <f>G70*EXP(A$107+$D$107*IF($A70=67,1,0)+$E$107*data!$AM70+$F$107*data!$AN70+$G$107*data!$AO70+$H$107*data!$AP70+$I$107*data!$AQ70+$J$107*data!$AR70+$K$107*data!$AS70+$L$107*data!$AT70+$M$107*data!$C70+$N$107*data!$D70)</f>
        <v>7.1086854115109732E-2</v>
      </c>
      <c r="L70" s="3">
        <f>H70*EXP(B$107+$D$107*IF($A70=67,1,0)+$E$107*data!$AM70+$F$107*data!$AN70+$G$107*data!$AO70+$H$107*data!$AP70+$I$107*data!$AQ70+$J$107*data!$AR70+$K$107*data!$AS70+$L$107*data!$AT70+$M$107*data!$C70+$N$107*data!$D70)</f>
        <v>0.14170177309171134</v>
      </c>
      <c r="M70" s="3">
        <f>I70*EXP(C$107+$D$107*IF($A70=67,1,0)+$E$107*data!$AM70+$F$107*data!$AN70+$G$107*data!$AO70+$H$107*data!$AP70+$I$107*data!$AQ70+$J$107*data!$AR70+$K$107*data!$AS70+$L$107*data!$AT70+$M$107*data!$C70+$N$107*data!$D70)</f>
        <v>0.1970260834217214</v>
      </c>
      <c r="N70" s="3">
        <f t="shared" si="6"/>
        <v>0.56589920411478889</v>
      </c>
      <c r="O70" s="3">
        <f t="shared" si="7"/>
        <v>7.2856247144748004E-2</v>
      </c>
      <c r="P70" s="3">
        <f t="shared" si="7"/>
        <v>0.1452288124116658</v>
      </c>
      <c r="Q70" s="3">
        <f t="shared" si="7"/>
        <v>0.20193017691415269</v>
      </c>
      <c r="R70" s="3">
        <f t="shared" si="4"/>
        <v>0.57998476352943351</v>
      </c>
      <c r="S70" s="3">
        <f t="shared" si="8"/>
        <v>-1.3225506619086231</v>
      </c>
      <c r="T70" s="3">
        <f t="shared" si="9"/>
        <v>9.7946288693335111E-3</v>
      </c>
      <c r="U70" s="3">
        <f t="shared" si="9"/>
        <v>8.4232431806023148E-3</v>
      </c>
      <c r="V70" s="3">
        <f t="shared" si="9"/>
        <v>1.6197853515731723E-2</v>
      </c>
      <c r="W70" s="3">
        <f t="shared" si="5"/>
        <v>1.8079593047449601E-2</v>
      </c>
      <c r="X70" s="2">
        <f>O70*SUM(data!$I70:$L70)</f>
        <v>835.86806649215066</v>
      </c>
      <c r="Y70" s="2">
        <f>P70*SUM(data!$I70:$L70)</f>
        <v>1666.1869281890558</v>
      </c>
      <c r="Z70" s="2">
        <f>Q70*SUM(data!$I70:$L70)</f>
        <v>2316.7126109077676</v>
      </c>
      <c r="AA70" s="2">
        <f>R70*SUM(data!$I70:$L70)</f>
        <v>6654.0723944110259</v>
      </c>
    </row>
    <row r="71" spans="1:27" x14ac:dyDescent="0.25">
      <c r="A71" s="1">
        <f>data!AL71</f>
        <v>70</v>
      </c>
      <c r="B71" s="1">
        <f>data!Q71</f>
        <v>10</v>
      </c>
      <c r="C71" s="3">
        <f>data!I71/SUM(data!$I71:$L71)</f>
        <v>0.15551651287201221</v>
      </c>
      <c r="D71" s="3">
        <f>data!J71/SUM(data!$I71:$L71)</f>
        <v>0.192389521389183</v>
      </c>
      <c r="E71" s="3">
        <f>data!K71/SUM(data!$I71:$L71)</f>
        <v>0.23700965239662644</v>
      </c>
      <c r="F71" s="3">
        <f>data!L71/SUM(data!$I71:$L71)</f>
        <v>0.41508431334217827</v>
      </c>
      <c r="G71" s="3">
        <f>HLOOKUP($B71,prodTab!$B$27:$L$32,3,FALSE)</f>
        <v>7.5299541836885434E-2</v>
      </c>
      <c r="H71" s="3">
        <f>HLOOKUP($B71,prodTab!$B$27:$L$32,4,FALSE)</f>
        <v>0.15009918112288789</v>
      </c>
      <c r="I71" s="3">
        <f>HLOOKUP($B71,prodTab!$B$27:$L$32,5,FALSE)</f>
        <v>0.2087020729254378</v>
      </c>
      <c r="J71" s="3">
        <f>HLOOKUP($B71,prodTab!$B$27:$L$32,6,FALSE)</f>
        <v>0.56589920411478889</v>
      </c>
      <c r="K71" s="3">
        <f>G71*EXP(A$107+$D$107*IF($A71=67,1,0)+$E$107*data!$AM71+$F$107*data!$AN71+$G$107*data!$AO71+$H$107*data!$AP71+$I$107*data!$AQ71+$J$107*data!$AR71+$K$107*data!$AS71+$L$107*data!$AT71+$M$107*data!$C71+$N$107*data!$D71)</f>
        <v>0.10693356442176558</v>
      </c>
      <c r="L71" s="3">
        <f>H71*EXP(B$107+$D$107*IF($A71=67,1,0)+$E$107*data!$AM71+$F$107*data!$AN71+$G$107*data!$AO71+$H$107*data!$AP71+$I$107*data!$AQ71+$J$107*data!$AR71+$K$107*data!$AS71+$L$107*data!$AT71+$M$107*data!$C71+$N$107*data!$D71)</f>
        <v>0.21315721268301524</v>
      </c>
      <c r="M71" s="3">
        <f>I71*EXP(C$107+$D$107*IF($A71=67,1,0)+$E$107*data!$AM71+$F$107*data!$AN71+$G$107*data!$AO71+$H$107*data!$AP71+$I$107*data!$AQ71+$J$107*data!$AR71+$K$107*data!$AS71+$L$107*data!$AT71+$M$107*data!$C71+$N$107*data!$D71)</f>
        <v>0.29637971248845268</v>
      </c>
      <c r="N71" s="3">
        <f t="shared" si="6"/>
        <v>0.56589920411478889</v>
      </c>
      <c r="O71" s="3">
        <f t="shared" si="7"/>
        <v>9.0440041715220104E-2</v>
      </c>
      <c r="P71" s="3">
        <f t="shared" si="7"/>
        <v>0.18027966533422737</v>
      </c>
      <c r="Q71" s="3">
        <f t="shared" si="7"/>
        <v>0.25066585693597915</v>
      </c>
      <c r="R71" s="3">
        <f t="shared" si="4"/>
        <v>0.47861443601457321</v>
      </c>
      <c r="S71" s="3">
        <f t="shared" si="8"/>
        <v>-1.3371210763372301</v>
      </c>
      <c r="T71" s="3">
        <f t="shared" si="9"/>
        <v>4.2349470982207945E-3</v>
      </c>
      <c r="U71" s="3">
        <f t="shared" si="9"/>
        <v>1.4664861367174543E-4</v>
      </c>
      <c r="V71" s="3">
        <f t="shared" si="9"/>
        <v>1.8649192242063746E-4</v>
      </c>
      <c r="W71" s="3">
        <f t="shared" si="5"/>
        <v>4.0360764867695496E-3</v>
      </c>
      <c r="X71" s="2">
        <f>O71*SUM(data!$I71:$L71)</f>
        <v>1822.7810559527409</v>
      </c>
      <c r="Y71" s="2">
        <f>P71*SUM(data!$I71:$L71)</f>
        <v>3633.4609373519124</v>
      </c>
      <c r="Z71" s="2">
        <f>Q71*SUM(data!$I71:$L71)</f>
        <v>5052.0650668847475</v>
      </c>
      <c r="AA71" s="2">
        <f>R71*SUM(data!$I71:$L71)</f>
        <v>9646.2729398105985</v>
      </c>
    </row>
    <row r="72" spans="1:27" x14ac:dyDescent="0.25">
      <c r="A72" s="1">
        <f>data!AL72</f>
        <v>71</v>
      </c>
      <c r="B72" s="1">
        <f>data!Q72</f>
        <v>10</v>
      </c>
      <c r="C72" s="3">
        <f>data!I72/SUM(data!$I72:$L72)</f>
        <v>3.0364049895941131E-2</v>
      </c>
      <c r="D72" s="3">
        <f>data!J72/SUM(data!$I72:$L72)</f>
        <v>0.16093370848088465</v>
      </c>
      <c r="E72" s="3">
        <f>data!K72/SUM(data!$I72:$L72)</f>
        <v>6.5756077040665578E-2</v>
      </c>
      <c r="F72" s="3">
        <f>data!L72/SUM(data!$I72:$L72)</f>
        <v>0.74294616458250873</v>
      </c>
      <c r="G72" s="3">
        <f>HLOOKUP($B72,prodTab!$B$27:$L$32,3,FALSE)</f>
        <v>7.5299541836885434E-2</v>
      </c>
      <c r="H72" s="3">
        <f>HLOOKUP($B72,prodTab!$B$27:$L$32,4,FALSE)</f>
        <v>0.15009918112288789</v>
      </c>
      <c r="I72" s="3">
        <f>HLOOKUP($B72,prodTab!$B$27:$L$32,5,FALSE)</f>
        <v>0.2087020729254378</v>
      </c>
      <c r="J72" s="3">
        <f>HLOOKUP($B72,prodTab!$B$27:$L$32,6,FALSE)</f>
        <v>0.56589920411478889</v>
      </c>
      <c r="K72" s="3">
        <f>G72*EXP(A$107+$D$107*IF($A72=67,1,0)+$E$107*data!$AM72+$F$107*data!$AN72+$G$107*data!$AO72+$H$107*data!$AP72+$I$107*data!$AQ72+$J$107*data!$AR72+$K$107*data!$AS72+$L$107*data!$AT72+$M$107*data!$C72+$N$107*data!$D72)</f>
        <v>7.2226335066379432E-2</v>
      </c>
      <c r="L72" s="3">
        <f>H72*EXP(B$107+$D$107*IF($A72=67,1,0)+$E$107*data!$AM72+$F$107*data!$AN72+$G$107*data!$AO72+$H$107*data!$AP72+$I$107*data!$AQ72+$J$107*data!$AR72+$K$107*data!$AS72+$L$107*data!$AT72+$M$107*data!$C72+$N$107*data!$D72)</f>
        <v>0.14397317014829913</v>
      </c>
      <c r="M72" s="3">
        <f>I72*EXP(C$107+$D$107*IF($A72=67,1,0)+$E$107*data!$AM72+$F$107*data!$AN72+$G$107*data!$AO72+$H$107*data!$AP72+$I$107*data!$AQ72+$J$107*data!$AR72+$K$107*data!$AS72+$L$107*data!$AT72+$M$107*data!$C72+$N$107*data!$D72)</f>
        <v>0.20018429701489554</v>
      </c>
      <c r="N72" s="3">
        <f t="shared" si="6"/>
        <v>0.56589920411478889</v>
      </c>
      <c r="O72" s="3">
        <f t="shared" si="7"/>
        <v>7.352904875670703E-2</v>
      </c>
      <c r="P72" s="3">
        <f t="shared" si="7"/>
        <v>0.14656994900492645</v>
      </c>
      <c r="Q72" s="3">
        <f t="shared" si="7"/>
        <v>0.20379493050571629</v>
      </c>
      <c r="R72" s="3">
        <f t="shared" si="4"/>
        <v>0.57610607173265016</v>
      </c>
      <c r="S72" s="3">
        <f t="shared" si="8"/>
        <v>-0.9025877887447018</v>
      </c>
      <c r="T72" s="3">
        <f t="shared" si="9"/>
        <v>1.8632171266499214E-3</v>
      </c>
      <c r="U72" s="3">
        <f t="shared" si="9"/>
        <v>2.0631758628317879E-4</v>
      </c>
      <c r="V72" s="3">
        <f t="shared" si="9"/>
        <v>1.9054725065945743E-2</v>
      </c>
      <c r="W72" s="3">
        <f t="shared" si="5"/>
        <v>2.7835616582149426E-2</v>
      </c>
      <c r="X72" s="2">
        <f>O72*SUM(data!$I72:$L72)</f>
        <v>2754.7194883693119</v>
      </c>
      <c r="Y72" s="2">
        <f>P72*SUM(data!$I72:$L72)</f>
        <v>5491.150800401696</v>
      </c>
      <c r="Z72" s="2">
        <f>Q72*SUM(data!$I72:$L72)</f>
        <v>7635.0486805904411</v>
      </c>
      <c r="AA72" s="2">
        <f>R72*SUM(data!$I72:$L72)</f>
        <v>21583.451030638545</v>
      </c>
    </row>
    <row r="73" spans="1:27" x14ac:dyDescent="0.25">
      <c r="A73" s="1">
        <f>data!AL73</f>
        <v>72</v>
      </c>
      <c r="B73" s="1">
        <f>data!Q73</f>
        <v>10</v>
      </c>
      <c r="C73" s="3">
        <f>data!I73/SUM(data!$I73:$L73)</f>
        <v>5.5085419902269027E-2</v>
      </c>
      <c r="D73" s="3">
        <f>data!J73/SUM(data!$I73:$L73)</f>
        <v>0.21690215538467367</v>
      </c>
      <c r="E73" s="3">
        <f>data!K73/SUM(data!$I73:$L73)</f>
        <v>0.14134323269820828</v>
      </c>
      <c r="F73" s="3">
        <f>data!L73/SUM(data!$I73:$L73)</f>
        <v>0.58666919201484902</v>
      </c>
      <c r="G73" s="3">
        <f>HLOOKUP($B73,prodTab!$B$27:$L$32,3,FALSE)</f>
        <v>7.5299541836885434E-2</v>
      </c>
      <c r="H73" s="3">
        <f>HLOOKUP($B73,prodTab!$B$27:$L$32,4,FALSE)</f>
        <v>0.15009918112288789</v>
      </c>
      <c r="I73" s="3">
        <f>HLOOKUP($B73,prodTab!$B$27:$L$32,5,FALSE)</f>
        <v>0.2087020729254378</v>
      </c>
      <c r="J73" s="3">
        <f>HLOOKUP($B73,prodTab!$B$27:$L$32,6,FALSE)</f>
        <v>0.56589920411478889</v>
      </c>
      <c r="K73" s="3">
        <f>G73*EXP(A$107+$D$107*IF($A73=67,1,0)+$E$107*data!$AM73+$F$107*data!$AN73+$G$107*data!$AO73+$H$107*data!$AP73+$I$107*data!$AQ73+$J$107*data!$AR73+$K$107*data!$AS73+$L$107*data!$AT73+$M$107*data!$C73+$N$107*data!$D73)</f>
        <v>8.5838452965483328E-2</v>
      </c>
      <c r="L73" s="3">
        <f>H73*EXP(B$107+$D$107*IF($A73=67,1,0)+$E$107*data!$AM73+$F$107*data!$AN73+$G$107*data!$AO73+$H$107*data!$AP73+$I$107*data!$AQ73+$J$107*data!$AR73+$K$107*data!$AS73+$L$107*data!$AT73+$M$107*data!$C73+$N$107*data!$D73)</f>
        <v>0.17110703710368683</v>
      </c>
      <c r="M73" s="3">
        <f>I73*EXP(C$107+$D$107*IF($A73=67,1,0)+$E$107*data!$AM73+$F$107*data!$AN73+$G$107*data!$AO73+$H$107*data!$AP73+$I$107*data!$AQ73+$J$107*data!$AR73+$K$107*data!$AS73+$L$107*data!$AT73+$M$107*data!$C73+$N$107*data!$D73)</f>
        <v>0.23791197972247921</v>
      </c>
      <c r="N73" s="3">
        <f t="shared" si="6"/>
        <v>0.56589920411478889</v>
      </c>
      <c r="O73" s="3">
        <f t="shared" si="7"/>
        <v>8.0921907047133534E-2</v>
      </c>
      <c r="P73" s="3">
        <f t="shared" si="7"/>
        <v>0.1613065854901036</v>
      </c>
      <c r="Q73" s="3">
        <f t="shared" si="7"/>
        <v>0.22428515942899807</v>
      </c>
      <c r="R73" s="3">
        <f t="shared" si="4"/>
        <v>0.53348634803376482</v>
      </c>
      <c r="S73" s="3">
        <f t="shared" si="8"/>
        <v>-1.1141285981584454</v>
      </c>
      <c r="T73" s="3">
        <f t="shared" si="9"/>
        <v>6.67524067986749E-4</v>
      </c>
      <c r="U73" s="3">
        <f t="shared" si="9"/>
        <v>3.0908673919020258E-3</v>
      </c>
      <c r="V73" s="3">
        <f t="shared" si="9"/>
        <v>6.8793632098157016E-3</v>
      </c>
      <c r="W73" s="3">
        <f t="shared" si="5"/>
        <v>2.8284148939163433E-3</v>
      </c>
      <c r="X73" s="2">
        <f>O73*SUM(data!$I73:$L73)</f>
        <v>1068.1287120686391</v>
      </c>
      <c r="Y73" s="2">
        <f>P73*SUM(data!$I73:$L73)</f>
        <v>2129.1662751766225</v>
      </c>
      <c r="Z73" s="2">
        <f>Q73*SUM(data!$I73:$L73)</f>
        <v>2960.45196188306</v>
      </c>
      <c r="AA73" s="2">
        <f>R73*SUM(data!$I73:$L73)</f>
        <v>7041.7530508716791</v>
      </c>
    </row>
    <row r="74" spans="1:27" x14ac:dyDescent="0.25">
      <c r="A74" s="1">
        <f>data!AL74</f>
        <v>73</v>
      </c>
      <c r="B74" s="1">
        <f>data!Q74</f>
        <v>10</v>
      </c>
      <c r="C74" s="3">
        <f>data!I74/SUM(data!$I74:$L74)</f>
        <v>0.21272941138557225</v>
      </c>
      <c r="D74" s="3">
        <f>data!J74/SUM(data!$I74:$L74)</f>
        <v>0.3760123104687324</v>
      </c>
      <c r="E74" s="3">
        <f>data!K74/SUM(data!$I74:$L74)</f>
        <v>8.5788176149272477E-2</v>
      </c>
      <c r="F74" s="3">
        <f>data!L74/SUM(data!$I74:$L74)</f>
        <v>0.32547010199642284</v>
      </c>
      <c r="G74" s="3">
        <f>HLOOKUP($B74,prodTab!$B$27:$L$32,3,FALSE)</f>
        <v>7.5299541836885434E-2</v>
      </c>
      <c r="H74" s="3">
        <f>HLOOKUP($B74,prodTab!$B$27:$L$32,4,FALSE)</f>
        <v>0.15009918112288789</v>
      </c>
      <c r="I74" s="3">
        <f>HLOOKUP($B74,prodTab!$B$27:$L$32,5,FALSE)</f>
        <v>0.2087020729254378</v>
      </c>
      <c r="J74" s="3">
        <f>HLOOKUP($B74,prodTab!$B$27:$L$32,6,FALSE)</f>
        <v>0.56589920411478889</v>
      </c>
      <c r="K74" s="3">
        <f>G74*EXP(A$107+$D$107*IF($A74=67,1,0)+$E$107*data!$AM74+$F$107*data!$AN74+$G$107*data!$AO74+$H$107*data!$AP74+$I$107*data!$AQ74+$J$107*data!$AR74+$K$107*data!$AS74+$L$107*data!$AT74+$M$107*data!$C74+$N$107*data!$D74)</f>
        <v>0.10172495320123932</v>
      </c>
      <c r="L74" s="3">
        <f>H74*EXP(B$107+$D$107*IF($A74=67,1,0)+$E$107*data!$AM74+$F$107*data!$AN74+$G$107*data!$AO74+$H$107*data!$AP74+$I$107*data!$AQ74+$J$107*data!$AR74+$K$107*data!$AS74+$L$107*data!$AT74+$M$107*data!$C74+$N$107*data!$D74)</f>
        <v>0.20277456944353794</v>
      </c>
      <c r="M74" s="3">
        <f>I74*EXP(C$107+$D$107*IF($A74=67,1,0)+$E$107*data!$AM74+$F$107*data!$AN74+$G$107*data!$AO74+$H$107*data!$AP74+$I$107*data!$AQ74+$J$107*data!$AR74+$K$107*data!$AS74+$L$107*data!$AT74+$M$107*data!$C74+$N$107*data!$D74)</f>
        <v>0.28194339677830804</v>
      </c>
      <c r="N74" s="3">
        <f t="shared" si="6"/>
        <v>0.56589920411478889</v>
      </c>
      <c r="O74" s="3">
        <f t="shared" si="7"/>
        <v>8.8276694154794486E-2</v>
      </c>
      <c r="P74" s="3">
        <f t="shared" si="7"/>
        <v>0.17596733235871623</v>
      </c>
      <c r="Q74" s="3">
        <f t="shared" si="7"/>
        <v>0.24466986932031681</v>
      </c>
      <c r="R74" s="3">
        <f t="shared" si="4"/>
        <v>0.49108610416617249</v>
      </c>
      <c r="S74" s="3">
        <f t="shared" si="8"/>
        <v>-1.5218887873074425</v>
      </c>
      <c r="T74" s="3">
        <f t="shared" si="9"/>
        <v>1.5488478826123928E-2</v>
      </c>
      <c r="U74" s="3">
        <f t="shared" si="9"/>
        <v>4.0017993267036853E-2</v>
      </c>
      <c r="V74" s="3">
        <f t="shared" si="9"/>
        <v>2.5243392424897877E-2</v>
      </c>
      <c r="W74" s="3">
        <f t="shared" si="5"/>
        <v>2.742866017469052E-2</v>
      </c>
      <c r="X74" s="2">
        <f>O74*SUM(data!$I74:$L74)</f>
        <v>547.85399159407007</v>
      </c>
      <c r="Y74" s="2">
        <f>P74*SUM(data!$I74:$L74)</f>
        <v>1092.0708613514289</v>
      </c>
      <c r="Z74" s="2">
        <f>Q74*SUM(data!$I74:$L74)</f>
        <v>1518.4456759888183</v>
      </c>
      <c r="AA74" s="2">
        <f>R74*SUM(data!$I74:$L74)</f>
        <v>3047.7294710656834</v>
      </c>
    </row>
    <row r="75" spans="1:27" x14ac:dyDescent="0.25">
      <c r="A75" s="1">
        <f>data!AL75</f>
        <v>74</v>
      </c>
      <c r="B75" s="1">
        <f>data!Q75</f>
        <v>10</v>
      </c>
      <c r="C75" s="3">
        <f>data!I75/SUM(data!$I75:$L75)</f>
        <v>0.37825934771335029</v>
      </c>
      <c r="D75" s="3">
        <f>data!J75/SUM(data!$I75:$L75)</f>
        <v>0.16498347482006348</v>
      </c>
      <c r="E75" s="3">
        <f>data!K75/SUM(data!$I75:$L75)</f>
        <v>0.26190367664828246</v>
      </c>
      <c r="F75" s="3">
        <f>data!L75/SUM(data!$I75:$L75)</f>
        <v>0.19485350081830385</v>
      </c>
      <c r="G75" s="3">
        <f>HLOOKUP($B75,prodTab!$B$27:$L$32,3,FALSE)</f>
        <v>7.5299541836885434E-2</v>
      </c>
      <c r="H75" s="3">
        <f>HLOOKUP($B75,prodTab!$B$27:$L$32,4,FALSE)</f>
        <v>0.15009918112288789</v>
      </c>
      <c r="I75" s="3">
        <f>HLOOKUP($B75,prodTab!$B$27:$L$32,5,FALSE)</f>
        <v>0.2087020729254378</v>
      </c>
      <c r="J75" s="3">
        <f>HLOOKUP($B75,prodTab!$B$27:$L$32,6,FALSE)</f>
        <v>0.56589920411478889</v>
      </c>
      <c r="K75" s="3">
        <f>G75*EXP(A$107+$D$107*IF($A75=67,1,0)+$E$107*data!$AM75+$F$107*data!$AN75+$G$107*data!$AO75+$H$107*data!$AP75+$I$107*data!$AQ75+$J$107*data!$AR75+$K$107*data!$AS75+$L$107*data!$AT75+$M$107*data!$C75+$N$107*data!$D75)</f>
        <v>7.5006926012439343E-2</v>
      </c>
      <c r="L75" s="3">
        <f>H75*EXP(B$107+$D$107*IF($A75=67,1,0)+$E$107*data!$AM75+$F$107*data!$AN75+$G$107*data!$AO75+$H$107*data!$AP75+$I$107*data!$AQ75+$J$107*data!$AR75+$K$107*data!$AS75+$L$107*data!$AT75+$M$107*data!$C75+$N$107*data!$D75)</f>
        <v>0.14951589210729069</v>
      </c>
      <c r="M75" s="3">
        <f>I75*EXP(C$107+$D$107*IF($A75=67,1,0)+$E$107*data!$AM75+$F$107*data!$AN75+$G$107*data!$AO75+$H$107*data!$AP75+$I$107*data!$AQ75+$J$107*data!$AR75+$K$107*data!$AS75+$L$107*data!$AT75+$M$107*data!$C75+$N$107*data!$D75)</f>
        <v>0.20789105166763286</v>
      </c>
      <c r="N75" s="3">
        <f t="shared" si="6"/>
        <v>0.56589920411478889</v>
      </c>
      <c r="O75" s="3">
        <f t="shared" si="7"/>
        <v>7.5133670962813662E-2</v>
      </c>
      <c r="P75" s="3">
        <f t="shared" si="7"/>
        <v>0.14976854056700983</v>
      </c>
      <c r="Q75" s="3">
        <f t="shared" si="7"/>
        <v>0.20824234110752415</v>
      </c>
      <c r="R75" s="3">
        <f t="shared" si="4"/>
        <v>0.56685544736265236</v>
      </c>
      <c r="S75" s="3">
        <f t="shared" si="8"/>
        <v>-1.813916894210392</v>
      </c>
      <c r="T75" s="3">
        <f t="shared" si="9"/>
        <v>9.1885175905470837E-2</v>
      </c>
      <c r="U75" s="3">
        <f t="shared" si="9"/>
        <v>2.3149422432474514E-4</v>
      </c>
      <c r="V75" s="3">
        <f t="shared" si="9"/>
        <v>2.8795389320178501E-3</v>
      </c>
      <c r="W75" s="3">
        <f t="shared" si="5"/>
        <v>0.13838544823278431</v>
      </c>
      <c r="X75" s="2">
        <f>O75*SUM(data!$I75:$L75)</f>
        <v>873.63253719101795</v>
      </c>
      <c r="Y75" s="2">
        <f>P75*SUM(data!$I75:$L75)</f>
        <v>1741.4651568364259</v>
      </c>
      <c r="Z75" s="2">
        <f>Q75*SUM(data!$I75:$L75)</f>
        <v>2421.3815521193696</v>
      </c>
      <c r="AA75" s="2">
        <f>R75*SUM(data!$I75:$L75)</f>
        <v>6591.2307538531859</v>
      </c>
    </row>
    <row r="76" spans="1:27" x14ac:dyDescent="0.25">
      <c r="A76" s="1">
        <f>data!AL76</f>
        <v>75</v>
      </c>
      <c r="B76" s="1">
        <f>data!Q76</f>
        <v>10</v>
      </c>
      <c r="C76" s="3">
        <f>data!I76/SUM(data!$I76:$L76)</f>
        <v>8.6165291138279615E-2</v>
      </c>
      <c r="D76" s="3">
        <f>data!J76/SUM(data!$I76:$L76)</f>
        <v>4.5264653910872511E-2</v>
      </c>
      <c r="E76" s="3">
        <f>data!K76/SUM(data!$I76:$L76)</f>
        <v>0.24771909700110914</v>
      </c>
      <c r="F76" s="3">
        <f>data!L76/SUM(data!$I76:$L76)</f>
        <v>0.62085095794973877</v>
      </c>
      <c r="G76" s="3">
        <f>HLOOKUP($B76,prodTab!$B$27:$L$32,3,FALSE)</f>
        <v>7.5299541836885434E-2</v>
      </c>
      <c r="H76" s="3">
        <f>HLOOKUP($B76,prodTab!$B$27:$L$32,4,FALSE)</f>
        <v>0.15009918112288789</v>
      </c>
      <c r="I76" s="3">
        <f>HLOOKUP($B76,prodTab!$B$27:$L$32,5,FALSE)</f>
        <v>0.2087020729254378</v>
      </c>
      <c r="J76" s="3">
        <f>HLOOKUP($B76,prodTab!$B$27:$L$32,6,FALSE)</f>
        <v>0.56589920411478889</v>
      </c>
      <c r="K76" s="3">
        <f>G76*EXP(A$107+$D$107*IF($A76=67,1,0)+$E$107*data!$AM76+$F$107*data!$AN76+$G$107*data!$AO76+$H$107*data!$AP76+$I$107*data!$AQ76+$J$107*data!$AR76+$K$107*data!$AS76+$L$107*data!$AT76+$M$107*data!$C76+$N$107*data!$D76)</f>
        <v>8.0569882775886947E-2</v>
      </c>
      <c r="L76" s="3">
        <f>H76*EXP(B$107+$D$107*IF($A76=67,1,0)+$E$107*data!$AM76+$F$107*data!$AN76+$G$107*data!$AO76+$H$107*data!$AP76+$I$107*data!$AQ76+$J$107*data!$AR76+$K$107*data!$AS76+$L$107*data!$AT76+$M$107*data!$C76+$N$107*data!$D76)</f>
        <v>0.16060487398482043</v>
      </c>
      <c r="M76" s="3">
        <f>I76*EXP(C$107+$D$107*IF($A76=67,1,0)+$E$107*data!$AM76+$F$107*data!$AN76+$G$107*data!$AO76+$H$107*data!$AP76+$I$107*data!$AQ76+$J$107*data!$AR76+$K$107*data!$AS76+$L$107*data!$AT76+$M$107*data!$C76+$N$107*data!$D76)</f>
        <v>0.22330948025038666</v>
      </c>
      <c r="N76" s="3">
        <f t="shared" si="6"/>
        <v>0.56589920411478889</v>
      </c>
      <c r="O76" s="3">
        <f t="shared" si="7"/>
        <v>7.8194077622064234E-2</v>
      </c>
      <c r="P76" s="3">
        <f t="shared" si="7"/>
        <v>0.15586903629713822</v>
      </c>
      <c r="Q76" s="3">
        <f t="shared" si="7"/>
        <v>0.21672463991306001</v>
      </c>
      <c r="R76" s="3">
        <f t="shared" si="4"/>
        <v>0.54921224616773745</v>
      </c>
      <c r="S76" s="3">
        <f t="shared" si="8"/>
        <v>-1.0545843862264226</v>
      </c>
      <c r="T76" s="3">
        <f t="shared" si="9"/>
        <v>6.3540244921094776E-5</v>
      </c>
      <c r="U76" s="3">
        <f t="shared" si="9"/>
        <v>1.2233329403047286E-2</v>
      </c>
      <c r="V76" s="3">
        <f t="shared" si="9"/>
        <v>9.6065637018291877E-4</v>
      </c>
      <c r="W76" s="3">
        <f t="shared" si="5"/>
        <v>5.1321050257846544E-3</v>
      </c>
      <c r="X76" s="2">
        <f>O76*SUM(data!$I76:$L76)</f>
        <v>927.07289399107458</v>
      </c>
      <c r="Y76" s="2">
        <f>P76*SUM(data!$I76:$L76)</f>
        <v>1847.9910877906855</v>
      </c>
      <c r="Z76" s="2">
        <f>Q76*SUM(data!$I76:$L76)</f>
        <v>2569.4981670412349</v>
      </c>
      <c r="AA76" s="2">
        <f>R76*SUM(data!$I76:$L76)</f>
        <v>6511.487851177003</v>
      </c>
    </row>
    <row r="77" spans="1:27" x14ac:dyDescent="0.25">
      <c r="A77" s="1">
        <f>data!AL77</f>
        <v>76</v>
      </c>
      <c r="B77" s="1">
        <f>data!Q77</f>
        <v>10</v>
      </c>
      <c r="C77" s="3">
        <f>data!I77/SUM(data!$I77:$L77)</f>
        <v>4.0427099974404017E-2</v>
      </c>
      <c r="D77" s="3">
        <f>data!J77/SUM(data!$I77:$L77)</f>
        <v>0.13233082374954766</v>
      </c>
      <c r="E77" s="3">
        <f>data!K77/SUM(data!$I77:$L77)</f>
        <v>0.27645433763757843</v>
      </c>
      <c r="F77" s="3">
        <f>data!L77/SUM(data!$I77:$L77)</f>
        <v>0.55078773863846986</v>
      </c>
      <c r="G77" s="3">
        <f>HLOOKUP($B77,prodTab!$B$27:$L$32,3,FALSE)</f>
        <v>7.5299541836885434E-2</v>
      </c>
      <c r="H77" s="3">
        <f>HLOOKUP($B77,prodTab!$B$27:$L$32,4,FALSE)</f>
        <v>0.15009918112288789</v>
      </c>
      <c r="I77" s="3">
        <f>HLOOKUP($B77,prodTab!$B$27:$L$32,5,FALSE)</f>
        <v>0.2087020729254378</v>
      </c>
      <c r="J77" s="3">
        <f>HLOOKUP($B77,prodTab!$B$27:$L$32,6,FALSE)</f>
        <v>0.56589920411478889</v>
      </c>
      <c r="K77" s="3">
        <f>G77*EXP(A$107+$D$107*IF($A77=67,1,0)+$E$107*data!$AM77+$F$107*data!$AN77+$G$107*data!$AO77+$H$107*data!$AP77+$I$107*data!$AQ77+$J$107*data!$AR77+$K$107*data!$AS77+$L$107*data!$AT77+$M$107*data!$C77+$N$107*data!$D77)</f>
        <v>7.2801021448886061E-2</v>
      </c>
      <c r="L77" s="3">
        <f>H77*EXP(B$107+$D$107*IF($A77=67,1,0)+$E$107*data!$AM77+$F$107*data!$AN77+$G$107*data!$AO77+$H$107*data!$AP77+$I$107*data!$AQ77+$J$107*data!$AR77+$K$107*data!$AS77+$L$107*data!$AT77+$M$107*data!$C77+$N$107*data!$D77)</f>
        <v>0.14511872765519043</v>
      </c>
      <c r="M77" s="3">
        <f>I77*EXP(C$107+$D$107*IF($A77=67,1,0)+$E$107*data!$AM77+$F$107*data!$AN77+$G$107*data!$AO77+$H$107*data!$AP77+$I$107*data!$AQ77+$J$107*data!$AR77+$K$107*data!$AS77+$L$107*data!$AT77+$M$107*data!$C77+$N$107*data!$D77)</f>
        <v>0.20177711200932094</v>
      </c>
      <c r="N77" s="3">
        <f t="shared" si="6"/>
        <v>0.56589920411478889</v>
      </c>
      <c r="O77" s="3">
        <f t="shared" si="7"/>
        <v>7.3864967624471076E-2</v>
      </c>
      <c r="P77" s="3">
        <f t="shared" si="7"/>
        <v>0.14723955662464255</v>
      </c>
      <c r="Q77" s="3">
        <f t="shared" si="7"/>
        <v>0.20472597154961783</v>
      </c>
      <c r="R77" s="3">
        <f t="shared" si="4"/>
        <v>0.57416950420126855</v>
      </c>
      <c r="S77" s="3">
        <f t="shared" si="8"/>
        <v>-1.1029123028783079</v>
      </c>
      <c r="T77" s="3">
        <f t="shared" si="9"/>
        <v>1.1180909929834012E-3</v>
      </c>
      <c r="U77" s="3">
        <f t="shared" si="9"/>
        <v>2.2227031594093525E-4</v>
      </c>
      <c r="V77" s="3">
        <f t="shared" si="9"/>
        <v>5.144958501648496E-3</v>
      </c>
      <c r="W77" s="3">
        <f t="shared" si="5"/>
        <v>5.46706960833679E-4</v>
      </c>
      <c r="X77" s="2">
        <f>O77*SUM(data!$I77:$L77)</f>
        <v>1673.7653933769896</v>
      </c>
      <c r="Y77" s="2">
        <f>P77*SUM(data!$I77:$L77)</f>
        <v>3336.4189052030752</v>
      </c>
      <c r="Z77" s="2">
        <f>Q77*SUM(data!$I77:$L77)</f>
        <v>4639.0495701200298</v>
      </c>
      <c r="AA77" s="2">
        <f>R77*SUM(data!$I77:$L77)</f>
        <v>13010.566131299905</v>
      </c>
    </row>
    <row r="78" spans="1:27" x14ac:dyDescent="0.25">
      <c r="A78" s="1">
        <f>data!AL78</f>
        <v>77</v>
      </c>
      <c r="B78" s="1">
        <f>data!Q78</f>
        <v>10</v>
      </c>
      <c r="C78" s="3">
        <f>data!I78/SUM(data!$I78:$L78)</f>
        <v>0.10376024972485129</v>
      </c>
      <c r="D78" s="3">
        <f>data!J78/SUM(data!$I78:$L78)</f>
        <v>8.1416986188701843E-2</v>
      </c>
      <c r="E78" s="3">
        <f>data!K78/SUM(data!$I78:$L78)</f>
        <v>0.23519019974957064</v>
      </c>
      <c r="F78" s="3">
        <f>data!L78/SUM(data!$I78:$L78)</f>
        <v>0.57963256433687627</v>
      </c>
      <c r="G78" s="3">
        <f>HLOOKUP($B78,prodTab!$B$27:$L$32,3,FALSE)</f>
        <v>7.5299541836885434E-2</v>
      </c>
      <c r="H78" s="3">
        <f>HLOOKUP($B78,prodTab!$B$27:$L$32,4,FALSE)</f>
        <v>0.15009918112288789</v>
      </c>
      <c r="I78" s="3">
        <f>HLOOKUP($B78,prodTab!$B$27:$L$32,5,FALSE)</f>
        <v>0.2087020729254378</v>
      </c>
      <c r="J78" s="3">
        <f>HLOOKUP($B78,prodTab!$B$27:$L$32,6,FALSE)</f>
        <v>0.56589920411478889</v>
      </c>
      <c r="K78" s="3">
        <f>G78*EXP(A$107+$D$107*IF($A78=67,1,0)+$E$107*data!$AM78+$F$107*data!$AN78+$G$107*data!$AO78+$H$107*data!$AP78+$I$107*data!$AQ78+$J$107*data!$AR78+$K$107*data!$AS78+$L$107*data!$AT78+$M$107*data!$C78+$N$107*data!$D78)</f>
        <v>6.8614455199926233E-2</v>
      </c>
      <c r="L78" s="3">
        <f>H78*EXP(B$107+$D$107*IF($A78=67,1,0)+$E$107*data!$AM78+$F$107*data!$AN78+$G$107*data!$AO78+$H$107*data!$AP78+$I$107*data!$AQ78+$J$107*data!$AR78+$K$107*data!$AS78+$L$107*data!$AT78+$M$107*data!$C78+$N$107*data!$D78)</f>
        <v>0.13677338915304077</v>
      </c>
      <c r="M78" s="3">
        <f>I78*EXP(C$107+$D$107*IF($A78=67,1,0)+$E$107*data!$AM78+$F$107*data!$AN78+$G$107*data!$AO78+$H$107*data!$AP78+$I$107*data!$AQ78+$J$107*data!$AR78+$K$107*data!$AS78+$L$107*data!$AT78+$M$107*data!$C78+$N$107*data!$D78)</f>
        <v>0.19017352142585758</v>
      </c>
      <c r="N78" s="3">
        <f t="shared" si="6"/>
        <v>0.56589920411478889</v>
      </c>
      <c r="O78" s="3">
        <f t="shared" si="7"/>
        <v>7.1364814479618732E-2</v>
      </c>
      <c r="P78" s="3">
        <f t="shared" si="7"/>
        <v>0.14225584848287109</v>
      </c>
      <c r="Q78" s="3">
        <f t="shared" si="7"/>
        <v>0.19779648524421595</v>
      </c>
      <c r="R78" s="3">
        <f t="shared" si="4"/>
        <v>0.58858285179329417</v>
      </c>
      <c r="S78" s="3">
        <f t="shared" si="8"/>
        <v>-1.1210521269812077</v>
      </c>
      <c r="T78" s="3">
        <f t="shared" si="9"/>
        <v>1.0494642247280558E-3</v>
      </c>
      <c r="U78" s="3">
        <f t="shared" si="9"/>
        <v>3.7013671652488893E-3</v>
      </c>
      <c r="V78" s="3">
        <f t="shared" si="9"/>
        <v>1.3982898845079743E-3</v>
      </c>
      <c r="W78" s="3">
        <f t="shared" si="5"/>
        <v>8.0107645552511685E-5</v>
      </c>
      <c r="X78" s="2">
        <f>O78*SUM(data!$I78:$L78)</f>
        <v>1742.3055762424253</v>
      </c>
      <c r="Y78" s="2">
        <f>P78*SUM(data!$I78:$L78)</f>
        <v>3473.0442427702087</v>
      </c>
      <c r="Z78" s="2">
        <f>Q78*SUM(data!$I78:$L78)</f>
        <v>4829.0172365062554</v>
      </c>
      <c r="AA78" s="2">
        <f>R78*SUM(data!$I78:$L78)</f>
        <v>14369.702944481109</v>
      </c>
    </row>
    <row r="79" spans="1:27" x14ac:dyDescent="0.25">
      <c r="A79" s="1">
        <f>data!AL79</f>
        <v>78</v>
      </c>
      <c r="B79" s="1">
        <f>data!Q79</f>
        <v>10</v>
      </c>
      <c r="C79" s="3">
        <f>data!I79/SUM(data!$I79:$L79)</f>
        <v>0.17283580946279536</v>
      </c>
      <c r="D79" s="3">
        <f>data!J79/SUM(data!$I79:$L79)</f>
        <v>0.37951108774446479</v>
      </c>
      <c r="E79" s="3">
        <f>data!K79/SUM(data!$I79:$L79)</f>
        <v>0.12358247826495687</v>
      </c>
      <c r="F79" s="3">
        <f>data!L79/SUM(data!$I79:$L79)</f>
        <v>0.3240706245277829</v>
      </c>
      <c r="G79" s="3">
        <f>HLOOKUP($B79,prodTab!$B$27:$L$32,3,FALSE)</f>
        <v>7.5299541836885434E-2</v>
      </c>
      <c r="H79" s="3">
        <f>HLOOKUP($B79,prodTab!$B$27:$L$32,4,FALSE)</f>
        <v>0.15009918112288789</v>
      </c>
      <c r="I79" s="3">
        <f>HLOOKUP($B79,prodTab!$B$27:$L$32,5,FALSE)</f>
        <v>0.2087020729254378</v>
      </c>
      <c r="J79" s="3">
        <f>HLOOKUP($B79,prodTab!$B$27:$L$32,6,FALSE)</f>
        <v>0.56589920411478889</v>
      </c>
      <c r="K79" s="3">
        <f>G79*EXP(A$107+$D$107*IF($A79=67,1,0)+$E$107*data!$AM79+$F$107*data!$AN79+$G$107*data!$AO79+$H$107*data!$AP79+$I$107*data!$AQ79+$J$107*data!$AR79+$K$107*data!$AS79+$L$107*data!$AT79+$M$107*data!$C79+$N$107*data!$D79)</f>
        <v>7.9497753193070536E-2</v>
      </c>
      <c r="L79" s="3">
        <f>H79*EXP(B$107+$D$107*IF($A79=67,1,0)+$E$107*data!$AM79+$F$107*data!$AN79+$G$107*data!$AO79+$H$107*data!$AP79+$I$107*data!$AQ79+$J$107*data!$AR79+$K$107*data!$AS79+$L$107*data!$AT79+$M$107*data!$C79+$N$107*data!$D79)</f>
        <v>0.15846773252933902</v>
      </c>
      <c r="M79" s="3">
        <f>I79*EXP(C$107+$D$107*IF($A79=67,1,0)+$E$107*data!$AM79+$F$107*data!$AN79+$G$107*data!$AO79+$H$107*data!$AP79+$I$107*data!$AQ79+$J$107*data!$AR79+$K$107*data!$AS79+$L$107*data!$AT79+$M$107*data!$C79+$N$107*data!$D79)</f>
        <v>0.220337939376165</v>
      </c>
      <c r="N79" s="3">
        <f t="shared" si="6"/>
        <v>0.56589920411478889</v>
      </c>
      <c r="O79" s="3">
        <f t="shared" si="7"/>
        <v>7.7619165315098451E-2</v>
      </c>
      <c r="P79" s="3">
        <f t="shared" si="7"/>
        <v>0.15472302844120778</v>
      </c>
      <c r="Q79" s="3">
        <f t="shared" si="7"/>
        <v>0.21513119874081466</v>
      </c>
      <c r="R79" s="3">
        <f t="shared" si="4"/>
        <v>0.55252660750287907</v>
      </c>
      <c r="S79" s="3">
        <f t="shared" si="8"/>
        <v>-1.5321123054847192</v>
      </c>
      <c r="T79" s="3">
        <f t="shared" si="9"/>
        <v>9.0662093227491455E-3</v>
      </c>
      <c r="U79" s="3">
        <f t="shared" si="9"/>
        <v>5.0529671605324594E-2</v>
      </c>
      <c r="V79" s="3">
        <f t="shared" si="9"/>
        <v>8.381168220766743E-3</v>
      </c>
      <c r="W79" s="3">
        <f t="shared" si="5"/>
        <v>5.219213615711743E-2</v>
      </c>
      <c r="X79" s="2">
        <f>O79*SUM(data!$I79:$L79)</f>
        <v>222.92922850984112</v>
      </c>
      <c r="Y79" s="2">
        <f>P79*SUM(data!$I79:$L79)</f>
        <v>444.37846275570848</v>
      </c>
      <c r="Z79" s="2">
        <f>Q79*SUM(data!$I79:$L79)</f>
        <v>617.87616459150638</v>
      </c>
      <c r="AA79" s="2">
        <f>R79*SUM(data!$I79:$L79)</f>
        <v>1586.906144142944</v>
      </c>
    </row>
    <row r="80" spans="1:27" x14ac:dyDescent="0.25">
      <c r="A80" s="1">
        <f>data!AL80</f>
        <v>79</v>
      </c>
      <c r="B80" s="1">
        <f>data!Q80</f>
        <v>10</v>
      </c>
      <c r="C80" s="3">
        <f>data!I80/SUM(data!$I80:$L80)</f>
        <v>0.12692164299866168</v>
      </c>
      <c r="D80" s="3">
        <f>data!J80/SUM(data!$I80:$L80)</f>
        <v>0.30488495906750795</v>
      </c>
      <c r="E80" s="3">
        <f>data!K80/SUM(data!$I80:$L80)</f>
        <v>0.26102776191714272</v>
      </c>
      <c r="F80" s="3">
        <f>data!L80/SUM(data!$I80:$L80)</f>
        <v>0.30716563601668756</v>
      </c>
      <c r="G80" s="3">
        <f>HLOOKUP($B80,prodTab!$B$27:$L$32,3,FALSE)</f>
        <v>7.5299541836885434E-2</v>
      </c>
      <c r="H80" s="3">
        <f>HLOOKUP($B80,prodTab!$B$27:$L$32,4,FALSE)</f>
        <v>0.15009918112288789</v>
      </c>
      <c r="I80" s="3">
        <f>HLOOKUP($B80,prodTab!$B$27:$L$32,5,FALSE)</f>
        <v>0.2087020729254378</v>
      </c>
      <c r="J80" s="3">
        <f>HLOOKUP($B80,prodTab!$B$27:$L$32,6,FALSE)</f>
        <v>0.56589920411478889</v>
      </c>
      <c r="K80" s="3">
        <f>G80*EXP(A$107+$D$107*IF($A80=67,1,0)+$E$107*data!$AM80+$F$107*data!$AN80+$G$107*data!$AO80+$H$107*data!$AP80+$I$107*data!$AQ80+$J$107*data!$AR80+$K$107*data!$AS80+$L$107*data!$AT80+$M$107*data!$C80+$N$107*data!$D80)</f>
        <v>6.3197681740596617E-2</v>
      </c>
      <c r="L80" s="3">
        <f>H80*EXP(B$107+$D$107*IF($A80=67,1,0)+$E$107*data!$AM80+$F$107*data!$AN80+$G$107*data!$AO80+$H$107*data!$AP80+$I$107*data!$AQ80+$J$107*data!$AR80+$K$107*data!$AS80+$L$107*data!$AT80+$M$107*data!$C80+$N$107*data!$D80)</f>
        <v>0.12597580339435432</v>
      </c>
      <c r="M80" s="3">
        <f>I80*EXP(C$107+$D$107*IF($A80=67,1,0)+$E$107*data!$AM80+$F$107*data!$AN80+$G$107*data!$AO80+$H$107*data!$AP80+$I$107*data!$AQ80+$J$107*data!$AR80+$K$107*data!$AS80+$L$107*data!$AT80+$M$107*data!$C80+$N$107*data!$D80)</f>
        <v>0.17516025810509969</v>
      </c>
      <c r="N80" s="3">
        <f t="shared" si="6"/>
        <v>0.56589920411478889</v>
      </c>
      <c r="O80" s="3">
        <f t="shared" si="7"/>
        <v>6.79374794456616E-2</v>
      </c>
      <c r="P80" s="3">
        <f t="shared" si="7"/>
        <v>0.13542393198668393</v>
      </c>
      <c r="Q80" s="3">
        <f t="shared" si="7"/>
        <v>0.18829719867821926</v>
      </c>
      <c r="R80" s="3">
        <f t="shared" si="4"/>
        <v>0.6083413898894352</v>
      </c>
      <c r="S80" s="3">
        <f t="shared" si="8"/>
        <v>-1.5393978524609386</v>
      </c>
      <c r="T80" s="3">
        <f t="shared" si="9"/>
        <v>3.4791315500470633E-3</v>
      </c>
      <c r="U80" s="3">
        <f t="shared" si="9"/>
        <v>2.8717039699287773E-2</v>
      </c>
      <c r="V80" s="3">
        <f t="shared" si="9"/>
        <v>5.2897348290510448E-3</v>
      </c>
      <c r="W80" s="3">
        <f t="shared" si="5"/>
        <v>9.0706834720817864E-2</v>
      </c>
      <c r="X80" s="2">
        <f>O80*SUM(data!$I80:$L80)</f>
        <v>1878.7478122138871</v>
      </c>
      <c r="Y80" s="2">
        <f>P80*SUM(data!$I80:$L80)</f>
        <v>3745.0228948349964</v>
      </c>
      <c r="Z80" s="2">
        <f>Q80*SUM(data!$I80:$L80)</f>
        <v>5207.1839130513827</v>
      </c>
      <c r="AA80" s="2">
        <f>R80*SUM(data!$I80:$L80)</f>
        <v>16823.115379899733</v>
      </c>
    </row>
    <row r="81" spans="1:27" x14ac:dyDescent="0.25">
      <c r="A81" s="1">
        <f>data!AL81</f>
        <v>80</v>
      </c>
      <c r="B81" s="1">
        <f>data!Q81</f>
        <v>10</v>
      </c>
      <c r="C81" s="3">
        <f>data!I81/SUM(data!$I81:$L81)</f>
        <v>7.9632764794025396E-2</v>
      </c>
      <c r="D81" s="3">
        <f>data!J81/SUM(data!$I81:$L81)</f>
        <v>0.11361115188089005</v>
      </c>
      <c r="E81" s="3">
        <f>data!K81/SUM(data!$I81:$L81)</f>
        <v>0.46044345383362967</v>
      </c>
      <c r="F81" s="3">
        <f>data!L81/SUM(data!$I81:$L81)</f>
        <v>0.3463126294914548</v>
      </c>
      <c r="G81" s="3">
        <f>HLOOKUP($B81,prodTab!$B$27:$L$32,3,FALSE)</f>
        <v>7.5299541836885434E-2</v>
      </c>
      <c r="H81" s="3">
        <f>HLOOKUP($B81,prodTab!$B$27:$L$32,4,FALSE)</f>
        <v>0.15009918112288789</v>
      </c>
      <c r="I81" s="3">
        <f>HLOOKUP($B81,prodTab!$B$27:$L$32,5,FALSE)</f>
        <v>0.2087020729254378</v>
      </c>
      <c r="J81" s="3">
        <f>HLOOKUP($B81,prodTab!$B$27:$L$32,6,FALSE)</f>
        <v>0.56589920411478889</v>
      </c>
      <c r="K81" s="3">
        <f>G81*EXP(A$107+$D$107*IF($A81=67,1,0)+$E$107*data!$AM81+$F$107*data!$AN81+$G$107*data!$AO81+$H$107*data!$AP81+$I$107*data!$AQ81+$J$107*data!$AR81+$K$107*data!$AS81+$L$107*data!$AT81+$M$107*data!$C81+$N$107*data!$D81)</f>
        <v>6.3917940289364303E-2</v>
      </c>
      <c r="L81" s="3">
        <f>H81*EXP(B$107+$D$107*IF($A81=67,1,0)+$E$107*data!$AM81+$F$107*data!$AN81+$G$107*data!$AO81+$H$107*data!$AP81+$I$107*data!$AQ81+$J$107*data!$AR81+$K$107*data!$AS81+$L$107*data!$AT81+$M$107*data!$C81+$N$107*data!$D81)</f>
        <v>0.12741153880162914</v>
      </c>
      <c r="M81" s="3">
        <f>I81*EXP(C$107+$D$107*IF($A81=67,1,0)+$E$107*data!$AM81+$F$107*data!$AN81+$G$107*data!$AO81+$H$107*data!$AP81+$I$107*data!$AQ81+$J$107*data!$AR81+$K$107*data!$AS81+$L$107*data!$AT81+$M$107*data!$C81+$N$107*data!$D81)</f>
        <v>0.17715654451671831</v>
      </c>
      <c r="N81" s="3">
        <f t="shared" si="6"/>
        <v>0.56589920411478889</v>
      </c>
      <c r="O81" s="3">
        <f t="shared" si="7"/>
        <v>6.8406411395394023E-2</v>
      </c>
      <c r="P81" s="3">
        <f t="shared" si="7"/>
        <v>0.13635868271610624</v>
      </c>
      <c r="Q81" s="3">
        <f t="shared" si="7"/>
        <v>0.18959690207060007</v>
      </c>
      <c r="R81" s="3">
        <f t="shared" si="4"/>
        <v>0.60563800381789967</v>
      </c>
      <c r="S81" s="3">
        <f t="shared" si="8"/>
        <v>-1.3792815655640855</v>
      </c>
      <c r="T81" s="3">
        <f t="shared" si="9"/>
        <v>1.2603101063096218E-4</v>
      </c>
      <c r="U81" s="3">
        <f t="shared" si="9"/>
        <v>5.1745015909911141E-4</v>
      </c>
      <c r="V81" s="3">
        <f t="shared" si="9"/>
        <v>7.3357854601923483E-2</v>
      </c>
      <c r="W81" s="3">
        <f t="shared" si="5"/>
        <v>6.7249649769550751E-2</v>
      </c>
      <c r="X81" s="2">
        <f>O81*SUM(data!$I81:$L81)</f>
        <v>1603.2985252594219</v>
      </c>
      <c r="Y81" s="2">
        <f>P81*SUM(data!$I81:$L81)</f>
        <v>3195.9529881108633</v>
      </c>
      <c r="Z81" s="2">
        <f>Q81*SUM(data!$I81:$L81)</f>
        <v>4443.7418552263935</v>
      </c>
      <c r="AA81" s="2">
        <f>R81*SUM(data!$I81:$L81)</f>
        <v>14194.846631403321</v>
      </c>
    </row>
    <row r="82" spans="1:27" x14ac:dyDescent="0.25">
      <c r="A82" s="1">
        <f>data!AL82</f>
        <v>81</v>
      </c>
      <c r="B82" s="1">
        <f>data!Q82</f>
        <v>10</v>
      </c>
      <c r="C82" s="3">
        <f>data!I82/SUM(data!$I82:$L82)</f>
        <v>0</v>
      </c>
      <c r="D82" s="3">
        <f>data!J82/SUM(data!$I82:$L82)</f>
        <v>0.1441628191840196</v>
      </c>
      <c r="E82" s="3">
        <f>data!K82/SUM(data!$I82:$L82)</f>
        <v>0.173547266829091</v>
      </c>
      <c r="F82" s="3">
        <f>data!L82/SUM(data!$I82:$L82)</f>
        <v>0.68228991398688943</v>
      </c>
      <c r="G82" s="3">
        <f>HLOOKUP($B82,prodTab!$B$27:$L$32,3,FALSE)</f>
        <v>7.5299541836885434E-2</v>
      </c>
      <c r="H82" s="3">
        <f>HLOOKUP($B82,prodTab!$B$27:$L$32,4,FALSE)</f>
        <v>0.15009918112288789</v>
      </c>
      <c r="I82" s="3">
        <f>HLOOKUP($B82,prodTab!$B$27:$L$32,5,FALSE)</f>
        <v>0.2087020729254378</v>
      </c>
      <c r="J82" s="3">
        <f>HLOOKUP($B82,prodTab!$B$27:$L$32,6,FALSE)</f>
        <v>0.56589920411478889</v>
      </c>
      <c r="K82" s="3">
        <f>G82*EXP(A$107+$D$107*IF($A82=67,1,0)+$E$107*data!$AM82+$F$107*data!$AN82+$G$107*data!$AO82+$H$107*data!$AP82+$I$107*data!$AQ82+$J$107*data!$AR82+$K$107*data!$AS82+$L$107*data!$AT82+$M$107*data!$C82+$N$107*data!$D82)</f>
        <v>6.8659168064000881E-2</v>
      </c>
      <c r="L82" s="3">
        <f>H82*EXP(B$107+$D$107*IF($A82=67,1,0)+$E$107*data!$AM82+$F$107*data!$AN82+$G$107*data!$AO82+$H$107*data!$AP82+$I$107*data!$AQ82+$J$107*data!$AR82+$K$107*data!$AS82+$L$107*data!$AT82+$M$107*data!$C82+$N$107*data!$D82)</f>
        <v>0.136862518039081</v>
      </c>
      <c r="M82" s="3">
        <f>I82*EXP(C$107+$D$107*IF($A82=67,1,0)+$E$107*data!$AM82+$F$107*data!$AN82+$G$107*data!$AO82+$H$107*data!$AP82+$I$107*data!$AQ82+$J$107*data!$AR82+$K$107*data!$AS82+$L$107*data!$AT82+$M$107*data!$C82+$N$107*data!$D82)</f>
        <v>0.19029744870603979</v>
      </c>
      <c r="N82" s="3">
        <f t="shared" si="6"/>
        <v>0.56589920411478889</v>
      </c>
      <c r="O82" s="3">
        <f t="shared" si="7"/>
        <v>7.1392179274469544E-2</v>
      </c>
      <c r="P82" s="3">
        <f t="shared" si="7"/>
        <v>0.14231039640173621</v>
      </c>
      <c r="Q82" s="3">
        <f t="shared" si="7"/>
        <v>0.19787233018657846</v>
      </c>
      <c r="R82" s="3">
        <f t="shared" si="4"/>
        <v>0.58842509413721578</v>
      </c>
      <c r="S82" s="3">
        <f t="shared" si="8"/>
        <v>-0.92407258467159414</v>
      </c>
      <c r="T82" s="3">
        <f t="shared" si="9"/>
        <v>5.0968432615579986E-3</v>
      </c>
      <c r="U82" s="3">
        <f t="shared" si="9"/>
        <v>3.4314701643225623E-6</v>
      </c>
      <c r="V82" s="3">
        <f t="shared" si="9"/>
        <v>5.9170870734577931E-4</v>
      </c>
      <c r="W82" s="3">
        <f t="shared" si="5"/>
        <v>8.8106044054116883E-3</v>
      </c>
      <c r="X82" s="2">
        <f>O82*SUM(data!$I82:$L82)</f>
        <v>371.26574733357319</v>
      </c>
      <c r="Y82" s="2">
        <f>P82*SUM(data!$I82:$L82)</f>
        <v>740.06671613569688</v>
      </c>
      <c r="Z82" s="2">
        <f>Q82*SUM(data!$I82:$L82)</f>
        <v>1029.009329732377</v>
      </c>
      <c r="AA82" s="2">
        <f>R82*SUM(data!$I82:$L82)</f>
        <v>3060.0282067983526</v>
      </c>
    </row>
    <row r="83" spans="1:27" x14ac:dyDescent="0.25">
      <c r="A83" s="1">
        <f>data!AL83</f>
        <v>82</v>
      </c>
      <c r="B83" s="1">
        <f>data!Q83</f>
        <v>10</v>
      </c>
      <c r="C83" s="3">
        <f>data!I83/SUM(data!$I83:$L83)</f>
        <v>3.958628324110558E-2</v>
      </c>
      <c r="D83" s="3">
        <f>data!J83/SUM(data!$I83:$L83)</f>
        <v>9.8944672548733459E-2</v>
      </c>
      <c r="E83" s="3">
        <f>data!K83/SUM(data!$I83:$L83)</f>
        <v>0.2065947776607675</v>
      </c>
      <c r="F83" s="3">
        <f>data!L83/SUM(data!$I83:$L83)</f>
        <v>0.6548742665493934</v>
      </c>
      <c r="G83" s="3">
        <f>HLOOKUP($B83,prodTab!$B$27:$L$32,3,FALSE)</f>
        <v>7.5299541836885434E-2</v>
      </c>
      <c r="H83" s="3">
        <f>HLOOKUP($B83,prodTab!$B$27:$L$32,4,FALSE)</f>
        <v>0.15009918112288789</v>
      </c>
      <c r="I83" s="3">
        <f>HLOOKUP($B83,prodTab!$B$27:$L$32,5,FALSE)</f>
        <v>0.2087020729254378</v>
      </c>
      <c r="J83" s="3">
        <f>HLOOKUP($B83,prodTab!$B$27:$L$32,6,FALSE)</f>
        <v>0.56589920411478889</v>
      </c>
      <c r="K83" s="3">
        <f>G83*EXP(A$107+$D$107*IF($A83=67,1,0)+$E$107*data!$AM83+$F$107*data!$AN83+$G$107*data!$AO83+$H$107*data!$AP83+$I$107*data!$AQ83+$J$107*data!$AR83+$K$107*data!$AS83+$L$107*data!$AT83+$M$107*data!$C83+$N$107*data!$D83)</f>
        <v>8.9255324949658724E-2</v>
      </c>
      <c r="L83" s="3">
        <f>H83*EXP(B$107+$D$107*IF($A83=67,1,0)+$E$107*data!$AM83+$F$107*data!$AN83+$G$107*data!$AO83+$H$107*data!$AP83+$I$107*data!$AQ83+$J$107*data!$AR83+$K$107*data!$AS83+$L$107*data!$AT83+$M$107*data!$C83+$N$107*data!$D83)</f>
        <v>0.1779180969629546</v>
      </c>
      <c r="M83" s="3">
        <f>I83*EXP(C$107+$D$107*IF($A83=67,1,0)+$E$107*data!$AM83+$F$107*data!$AN83+$G$107*data!$AO83+$H$107*data!$AP83+$I$107*data!$AQ83+$J$107*data!$AR83+$K$107*data!$AS83+$L$107*data!$AT83+$M$107*data!$C83+$N$107*data!$D83)</f>
        <v>0.24738226664086449</v>
      </c>
      <c r="N83" s="3">
        <f t="shared" si="6"/>
        <v>0.56589920411478889</v>
      </c>
      <c r="O83" s="3">
        <f t="shared" si="7"/>
        <v>8.260902473145898E-2</v>
      </c>
      <c r="P83" s="3">
        <f t="shared" si="7"/>
        <v>0.16466962033331359</v>
      </c>
      <c r="Q83" s="3">
        <f t="shared" si="7"/>
        <v>0.22896121653902168</v>
      </c>
      <c r="R83" s="3">
        <f t="shared" si="4"/>
        <v>0.52376013839620561</v>
      </c>
      <c r="S83" s="3">
        <f t="shared" si="8"/>
        <v>-1.005275395794228</v>
      </c>
      <c r="T83" s="3">
        <f t="shared" si="9"/>
        <v>1.8509562853457758E-3</v>
      </c>
      <c r="U83" s="3">
        <f t="shared" si="9"/>
        <v>4.3197687612857843E-3</v>
      </c>
      <c r="V83" s="3">
        <f t="shared" si="9"/>
        <v>5.002575880946801E-4</v>
      </c>
      <c r="W83" s="3">
        <f t="shared" si="5"/>
        <v>1.7190914601370552E-2</v>
      </c>
      <c r="X83" s="2">
        <f>O83*SUM(data!$I83:$L83)</f>
        <v>1256.6765712833628</v>
      </c>
      <c r="Y83" s="2">
        <f>P83*SUM(data!$I83:$L83)</f>
        <v>2505.0102521812796</v>
      </c>
      <c r="Z83" s="2">
        <f>Q83*SUM(data!$I83:$L83)</f>
        <v>3483.0358728052211</v>
      </c>
      <c r="AA83" s="2">
        <f>R83*SUM(data!$I83:$L83)</f>
        <v>7967.6173037301342</v>
      </c>
    </row>
    <row r="84" spans="1:27" x14ac:dyDescent="0.25">
      <c r="A84" s="1">
        <f>data!AL84</f>
        <v>83</v>
      </c>
      <c r="B84" s="1">
        <f>data!Q84</f>
        <v>10</v>
      </c>
      <c r="C84" s="3">
        <f>data!I84/SUM(data!$I84:$L84)</f>
        <v>7.9392619369864137E-2</v>
      </c>
      <c r="D84" s="3">
        <f>data!J84/SUM(data!$I84:$L84)</f>
        <v>0.10103547026495031</v>
      </c>
      <c r="E84" s="3">
        <f>data!K84/SUM(data!$I84:$L84)</f>
        <v>0.13809886911530322</v>
      </c>
      <c r="F84" s="3">
        <f>data!L84/SUM(data!$I84:$L84)</f>
        <v>0.68147304124988228</v>
      </c>
      <c r="G84" s="3">
        <f>HLOOKUP($B84,prodTab!$B$27:$L$32,3,FALSE)</f>
        <v>7.5299541836885434E-2</v>
      </c>
      <c r="H84" s="3">
        <f>HLOOKUP($B84,prodTab!$B$27:$L$32,4,FALSE)</f>
        <v>0.15009918112288789</v>
      </c>
      <c r="I84" s="3">
        <f>HLOOKUP($B84,prodTab!$B$27:$L$32,5,FALSE)</f>
        <v>0.2087020729254378</v>
      </c>
      <c r="J84" s="3">
        <f>HLOOKUP($B84,prodTab!$B$27:$L$32,6,FALSE)</f>
        <v>0.56589920411478889</v>
      </c>
      <c r="K84" s="3">
        <f>G84*EXP(A$107+$D$107*IF($A84=67,1,0)+$E$107*data!$AM84+$F$107*data!$AN84+$G$107*data!$AO84+$H$107*data!$AP84+$I$107*data!$AQ84+$J$107*data!$AR84+$K$107*data!$AS84+$L$107*data!$AT84+$M$107*data!$C84+$N$107*data!$D84)</f>
        <v>6.6245369627079123E-2</v>
      </c>
      <c r="L84" s="3">
        <f>H84*EXP(B$107+$D$107*IF($A84=67,1,0)+$E$107*data!$AM84+$F$107*data!$AN84+$G$107*data!$AO84+$H$107*data!$AP84+$I$107*data!$AQ84+$J$107*data!$AR84+$K$107*data!$AS84+$L$107*data!$AT84+$M$107*data!$C84+$N$107*data!$D84)</f>
        <v>0.13205094601700285</v>
      </c>
      <c r="M84" s="3">
        <f>I84*EXP(C$107+$D$107*IF($A84=67,1,0)+$E$107*data!$AM84+$F$107*data!$AN84+$G$107*data!$AO84+$H$107*data!$AP84+$I$107*data!$AQ84+$J$107*data!$AR84+$K$107*data!$AS84+$L$107*data!$AT84+$M$107*data!$C84+$N$107*data!$D84)</f>
        <v>0.18360730524539279</v>
      </c>
      <c r="N84" s="3">
        <f t="shared" si="6"/>
        <v>0.56589920411478889</v>
      </c>
      <c r="O84" s="3">
        <f t="shared" si="7"/>
        <v>6.9893619094014758E-2</v>
      </c>
      <c r="P84" s="3">
        <f t="shared" si="7"/>
        <v>0.13932322476081332</v>
      </c>
      <c r="Q84" s="3">
        <f t="shared" si="7"/>
        <v>0.19371888371884399</v>
      </c>
      <c r="R84" s="3">
        <f t="shared" si="4"/>
        <v>0.59706427242632798</v>
      </c>
      <c r="S84" s="3">
        <f t="shared" si="8"/>
        <v>-0.98850774083319237</v>
      </c>
      <c r="T84" s="3">
        <f t="shared" si="9"/>
        <v>9.0231006240586577E-5</v>
      </c>
      <c r="U84" s="3">
        <f t="shared" si="9"/>
        <v>1.4659521443354782E-3</v>
      </c>
      <c r="V84" s="3">
        <f t="shared" si="9"/>
        <v>3.0935860244980882E-3</v>
      </c>
      <c r="W84" s="3">
        <f t="shared" si="5"/>
        <v>7.1248402543082328E-3</v>
      </c>
      <c r="X84" s="2">
        <f>O84*SUM(data!$I84:$L84)</f>
        <v>2093.5613152773349</v>
      </c>
      <c r="Y84" s="2">
        <f>P84*SUM(data!$I84:$L84)</f>
        <v>4173.2237858020126</v>
      </c>
      <c r="Z84" s="2">
        <f>Q84*SUM(data!$I84:$L84)</f>
        <v>5802.5663322277424</v>
      </c>
      <c r="AA84" s="2">
        <f>R84*SUM(data!$I84:$L84)</f>
        <v>17884.188566692912</v>
      </c>
    </row>
    <row r="85" spans="1:27" x14ac:dyDescent="0.25">
      <c r="A85" s="1">
        <f>data!AL85</f>
        <v>84</v>
      </c>
      <c r="B85" s="1">
        <f>data!Q85</f>
        <v>10</v>
      </c>
      <c r="C85" s="3">
        <f>data!I85/SUM(data!$I85:$L85)</f>
        <v>7.0685390252682542E-2</v>
      </c>
      <c r="D85" s="3">
        <f>data!J85/SUM(data!$I85:$L85)</f>
        <v>0.13341314636168181</v>
      </c>
      <c r="E85" s="3">
        <f>data!K85/SUM(data!$I85:$L85)</f>
        <v>0.23069047626910971</v>
      </c>
      <c r="F85" s="3">
        <f>data!L85/SUM(data!$I85:$L85)</f>
        <v>0.56521098711652595</v>
      </c>
      <c r="G85" s="3">
        <f>HLOOKUP($B85,prodTab!$B$27:$L$32,3,FALSE)</f>
        <v>7.5299541836885434E-2</v>
      </c>
      <c r="H85" s="3">
        <f>HLOOKUP($B85,prodTab!$B$27:$L$32,4,FALSE)</f>
        <v>0.15009918112288789</v>
      </c>
      <c r="I85" s="3">
        <f>HLOOKUP($B85,prodTab!$B$27:$L$32,5,FALSE)</f>
        <v>0.2087020729254378</v>
      </c>
      <c r="J85" s="3">
        <f>HLOOKUP($B85,prodTab!$B$27:$L$32,6,FALSE)</f>
        <v>0.56589920411478889</v>
      </c>
      <c r="K85" s="3">
        <f>G85*EXP(A$107+$D$107*IF($A85=67,1,0)+$E$107*data!$AM85+$F$107*data!$AN85+$G$107*data!$AO85+$H$107*data!$AP85+$I$107*data!$AQ85+$J$107*data!$AR85+$K$107*data!$AS85+$L$107*data!$AT85+$M$107*data!$C85+$N$107*data!$D85)</f>
        <v>8.0460122369510514E-2</v>
      </c>
      <c r="L85" s="3">
        <f>H85*EXP(B$107+$D$107*IF($A85=67,1,0)+$E$107*data!$AM85+$F$107*data!$AN85+$G$107*data!$AO85+$H$107*data!$AP85+$I$107*data!$AQ85+$J$107*data!$AR85+$K$107*data!$AS85+$L$107*data!$AT85+$M$107*data!$C85+$N$107*data!$D85)</f>
        <v>0.16038608185521486</v>
      </c>
      <c r="M85" s="3">
        <f>I85*EXP(C$107+$D$107*IF($A85=67,1,0)+$E$107*data!$AM85+$F$107*data!$AN85+$G$107*data!$AO85+$H$107*data!$AP85+$I$107*data!$AQ85+$J$107*data!$AR85+$K$107*data!$AS85+$L$107*data!$AT85+$M$107*data!$C85+$N$107*data!$D85)</f>
        <v>0.22300526559280587</v>
      </c>
      <c r="N85" s="3">
        <f t="shared" si="6"/>
        <v>0.56589920411478889</v>
      </c>
      <c r="O85" s="3">
        <f t="shared" si="7"/>
        <v>7.8135537471664449E-2</v>
      </c>
      <c r="P85" s="3">
        <f t="shared" si="7"/>
        <v>0.15575234463576196</v>
      </c>
      <c r="Q85" s="3">
        <f t="shared" si="7"/>
        <v>0.21656238858403776</v>
      </c>
      <c r="R85" s="3">
        <f t="shared" si="4"/>
        <v>0.54954972930853585</v>
      </c>
      <c r="S85" s="3">
        <f t="shared" si="8"/>
        <v>-1.1195740639791611</v>
      </c>
      <c r="T85" s="3">
        <f t="shared" si="9"/>
        <v>5.5504693584503832E-5</v>
      </c>
      <c r="U85" s="3">
        <f t="shared" si="9"/>
        <v>4.9903977952866563E-4</v>
      </c>
      <c r="V85" s="3">
        <f t="shared" si="9"/>
        <v>1.9960286163708184E-4</v>
      </c>
      <c r="W85" s="3">
        <f t="shared" si="5"/>
        <v>2.45274996128331E-4</v>
      </c>
      <c r="X85" s="2">
        <f>O85*SUM(data!$I85:$L85)</f>
        <v>2365.873752658275</v>
      </c>
      <c r="Y85" s="2">
        <f>P85*SUM(data!$I85:$L85)</f>
        <v>4716.0408184607004</v>
      </c>
      <c r="Z85" s="2">
        <f>Q85*SUM(data!$I85:$L85)</f>
        <v>6557.3142201749379</v>
      </c>
      <c r="AA85" s="2">
        <f>R85*SUM(data!$I85:$L85)</f>
        <v>16639.871208706089</v>
      </c>
    </row>
    <row r="86" spans="1:27" x14ac:dyDescent="0.25">
      <c r="A86" s="1">
        <f>data!AL86</f>
        <v>85</v>
      </c>
      <c r="B86" s="1">
        <f>data!Q86</f>
        <v>10</v>
      </c>
      <c r="C86" s="3">
        <f>data!I86/SUM(data!$I86:$L86)</f>
        <v>0.10586338628837952</v>
      </c>
      <c r="D86" s="3">
        <f>data!J86/SUM(data!$I86:$L86)</f>
        <v>8.3281795575483486E-2</v>
      </c>
      <c r="E86" s="3">
        <f>data!K86/SUM(data!$I86:$L86)</f>
        <v>0.43021546003891098</v>
      </c>
      <c r="F86" s="3">
        <f>data!L86/SUM(data!$I86:$L86)</f>
        <v>0.38063935809722599</v>
      </c>
      <c r="G86" s="3">
        <f>HLOOKUP($B86,prodTab!$B$27:$L$32,3,FALSE)</f>
        <v>7.5299541836885434E-2</v>
      </c>
      <c r="H86" s="3">
        <f>HLOOKUP($B86,prodTab!$B$27:$L$32,4,FALSE)</f>
        <v>0.15009918112288789</v>
      </c>
      <c r="I86" s="3">
        <f>HLOOKUP($B86,prodTab!$B$27:$L$32,5,FALSE)</f>
        <v>0.2087020729254378</v>
      </c>
      <c r="J86" s="3">
        <f>HLOOKUP($B86,prodTab!$B$27:$L$32,6,FALSE)</f>
        <v>0.56589920411478889</v>
      </c>
      <c r="K86" s="3">
        <f>G86*EXP(A$107+$D$107*IF($A86=67,1,0)+$E$107*data!$AM86+$F$107*data!$AN86+$G$107*data!$AO86+$H$107*data!$AP86+$I$107*data!$AQ86+$J$107*data!$AR86+$K$107*data!$AS86+$L$107*data!$AT86+$M$107*data!$C86+$N$107*data!$D86)</f>
        <v>0.11748900813305467</v>
      </c>
      <c r="L86" s="3">
        <f>H86*EXP(B$107+$D$107*IF($A86=67,1,0)+$E$107*data!$AM86+$F$107*data!$AN86+$G$107*data!$AO86+$H$107*data!$AP86+$I$107*data!$AQ86+$J$107*data!$AR86+$K$107*data!$AS86+$L$107*data!$AT86+$M$107*data!$C86+$N$107*data!$D86)</f>
        <v>0.23419802407181881</v>
      </c>
      <c r="M86" s="3">
        <f>I86*EXP(C$107+$D$107*IF($A86=67,1,0)+$E$107*data!$AM86+$F$107*data!$AN86+$G$107*data!$AO86+$H$107*data!$AP86+$I$107*data!$AQ86+$J$107*data!$AR86+$K$107*data!$AS86+$L$107*data!$AT86+$M$107*data!$C86+$N$107*data!$D86)</f>
        <v>0.32563544140066636</v>
      </c>
      <c r="N86" s="3">
        <f t="shared" si="6"/>
        <v>0.56589920411478889</v>
      </c>
      <c r="O86" s="3">
        <f t="shared" si="7"/>
        <v>9.4503667558702764E-2</v>
      </c>
      <c r="P86" s="3">
        <f t="shared" si="7"/>
        <v>0.18837993920863985</v>
      </c>
      <c r="Q86" s="3">
        <f t="shared" si="7"/>
        <v>0.26192870285030556</v>
      </c>
      <c r="R86" s="3">
        <f t="shared" si="4"/>
        <v>0.45518769038235168</v>
      </c>
      <c r="S86" s="3">
        <f t="shared" si="8"/>
        <v>-1.2646986932209998</v>
      </c>
      <c r="T86" s="3">
        <f t="shared" si="9"/>
        <v>1.2904320961736886E-4</v>
      </c>
      <c r="U86" s="3">
        <f t="shared" si="9"/>
        <v>1.1045619795135566E-2</v>
      </c>
      <c r="V86" s="3">
        <f t="shared" si="9"/>
        <v>2.8320432645056636E-2</v>
      </c>
      <c r="W86" s="3">
        <f t="shared" si="5"/>
        <v>5.5574538464935146E-3</v>
      </c>
      <c r="X86" s="2">
        <f>O86*SUM(data!$I86:$L86)</f>
        <v>1173.5541040373755</v>
      </c>
      <c r="Y86" s="2">
        <f>P86*SUM(data!$I86:$L86)</f>
        <v>2339.3171554880264</v>
      </c>
      <c r="Z86" s="2">
        <f>Q86*SUM(data!$I86:$L86)</f>
        <v>3252.6515862913225</v>
      </c>
      <c r="AA86" s="2">
        <f>R86*SUM(data!$I86:$L86)</f>
        <v>5652.5571541832742</v>
      </c>
    </row>
    <row r="87" spans="1:27" x14ac:dyDescent="0.25">
      <c r="A87" s="1">
        <f>data!AL87</f>
        <v>86</v>
      </c>
      <c r="B87" s="1">
        <f>data!Q87</f>
        <v>10</v>
      </c>
      <c r="C87" s="3">
        <f>data!I87/SUM(data!$I87:$L87)</f>
        <v>9.7378129509960484E-2</v>
      </c>
      <c r="D87" s="3">
        <f>data!J87/SUM(data!$I87:$L87)</f>
        <v>0.14351685817823798</v>
      </c>
      <c r="E87" s="3">
        <f>data!K87/SUM(data!$I87:$L87)</f>
        <v>0.18530871806310986</v>
      </c>
      <c r="F87" s="3">
        <f>data!L87/SUM(data!$I87:$L87)</f>
        <v>0.57379629424869161</v>
      </c>
      <c r="G87" s="3">
        <f>HLOOKUP($B87,prodTab!$B$27:$L$32,3,FALSE)</f>
        <v>7.5299541836885434E-2</v>
      </c>
      <c r="H87" s="3">
        <f>HLOOKUP($B87,prodTab!$B$27:$L$32,4,FALSE)</f>
        <v>0.15009918112288789</v>
      </c>
      <c r="I87" s="3">
        <f>HLOOKUP($B87,prodTab!$B$27:$L$32,5,FALSE)</f>
        <v>0.2087020729254378</v>
      </c>
      <c r="J87" s="3">
        <f>HLOOKUP($B87,prodTab!$B$27:$L$32,6,FALSE)</f>
        <v>0.56589920411478889</v>
      </c>
      <c r="K87" s="3">
        <f>G87*EXP(A$107+$D$107*IF($A87=67,1,0)+$E$107*data!$AM87+$F$107*data!$AN87+$G$107*data!$AO87+$H$107*data!$AP87+$I$107*data!$AQ87+$J$107*data!$AR87+$K$107*data!$AS87+$L$107*data!$AT87+$M$107*data!$C87+$N$107*data!$D87)</f>
        <v>9.5251832786003326E-2</v>
      </c>
      <c r="L87" s="3">
        <f>H87*EXP(B$107+$D$107*IF($A87=67,1,0)+$E$107*data!$AM87+$F$107*data!$AN87+$G$107*data!$AO87+$H$107*data!$AP87+$I$107*data!$AQ87+$J$107*data!$AR87+$K$107*data!$AS87+$L$107*data!$AT87+$M$107*data!$C87+$N$107*data!$D87)</f>
        <v>0.18987130270465816</v>
      </c>
      <c r="M87" s="3">
        <f>I87*EXP(C$107+$D$107*IF($A87=67,1,0)+$E$107*data!$AM87+$F$107*data!$AN87+$G$107*data!$AO87+$H$107*data!$AP87+$I$107*data!$AQ87+$J$107*data!$AR87+$K$107*data!$AS87+$L$107*data!$AT87+$M$107*data!$C87+$N$107*data!$D87)</f>
        <v>0.26400233610250512</v>
      </c>
      <c r="N87" s="3">
        <f t="shared" si="6"/>
        <v>0.56589920411478889</v>
      </c>
      <c r="O87" s="3">
        <f t="shared" si="7"/>
        <v>8.5425762192684843E-2</v>
      </c>
      <c r="P87" s="3">
        <f t="shared" si="7"/>
        <v>0.17028439535125481</v>
      </c>
      <c r="Q87" s="3">
        <f t="shared" si="7"/>
        <v>0.23676815576739038</v>
      </c>
      <c r="R87" s="3">
        <f t="shared" si="4"/>
        <v>0.50752168668867004</v>
      </c>
      <c r="S87" s="3">
        <f t="shared" si="8"/>
        <v>-1.1497536208161394</v>
      </c>
      <c r="T87" s="3">
        <f t="shared" si="9"/>
        <v>1.4285908448707891E-4</v>
      </c>
      <c r="U87" s="3">
        <f t="shared" si="9"/>
        <v>7.1650104630883787E-4</v>
      </c>
      <c r="V87" s="3">
        <f t="shared" si="9"/>
        <v>2.6480737288407277E-3</v>
      </c>
      <c r="W87" s="3">
        <f t="shared" si="5"/>
        <v>4.3923236072348684E-3</v>
      </c>
      <c r="X87" s="2">
        <f>O87*SUM(data!$I87:$L87)</f>
        <v>888.47832800361607</v>
      </c>
      <c r="Y87" s="2">
        <f>P87*SUM(data!$I87:$L87)</f>
        <v>1771.0581794463073</v>
      </c>
      <c r="Z87" s="2">
        <f>Q87*SUM(data!$I87:$L87)</f>
        <v>2462.5285131927626</v>
      </c>
      <c r="AA87" s="2">
        <f>R87*SUM(data!$I87:$L87)</f>
        <v>5278.5249793573148</v>
      </c>
    </row>
    <row r="88" spans="1:27" x14ac:dyDescent="0.25">
      <c r="A88" s="1">
        <f>data!AL88</f>
        <v>87</v>
      </c>
      <c r="B88" s="1">
        <f>data!Q88</f>
        <v>10</v>
      </c>
      <c r="C88" s="3">
        <f>data!I88/SUM(data!$I88:$L88)</f>
        <v>0</v>
      </c>
      <c r="D88" s="3">
        <f>data!J88/SUM(data!$I88:$L88)</f>
        <v>0.31204927038142993</v>
      </c>
      <c r="E88" s="3">
        <f>data!K88/SUM(data!$I88:$L88)</f>
        <v>6.7831286269648988E-2</v>
      </c>
      <c r="F88" s="3">
        <f>data!L88/SUM(data!$I88:$L88)</f>
        <v>0.620119443348921</v>
      </c>
      <c r="G88" s="3">
        <f>HLOOKUP($B88,prodTab!$B$27:$L$32,3,FALSE)</f>
        <v>7.5299541836885434E-2</v>
      </c>
      <c r="H88" s="3">
        <f>HLOOKUP($B88,prodTab!$B$27:$L$32,4,FALSE)</f>
        <v>0.15009918112288789</v>
      </c>
      <c r="I88" s="3">
        <f>HLOOKUP($B88,prodTab!$B$27:$L$32,5,FALSE)</f>
        <v>0.2087020729254378</v>
      </c>
      <c r="J88" s="3">
        <f>HLOOKUP($B88,prodTab!$B$27:$L$32,6,FALSE)</f>
        <v>0.56589920411478889</v>
      </c>
      <c r="K88" s="3">
        <f>G88*EXP(A$107+$D$107*IF($A88=67,1,0)+$E$107*data!$AM88+$F$107*data!$AN88+$G$107*data!$AO88+$H$107*data!$AP88+$I$107*data!$AQ88+$J$107*data!$AR88+$K$107*data!$AS88+$L$107*data!$AT88+$M$107*data!$C88+$N$107*data!$D88)</f>
        <v>6.2570591028009534E-2</v>
      </c>
      <c r="L88" s="3">
        <f>H88*EXP(B$107+$D$107*IF($A88=67,1,0)+$E$107*data!$AM88+$F$107*data!$AN88+$G$107*data!$AO88+$H$107*data!$AP88+$I$107*data!$AQ88+$J$107*data!$AR88+$K$107*data!$AS88+$L$107*data!$AT88+$M$107*data!$C88+$N$107*data!$D88)</f>
        <v>0.12472578513191938</v>
      </c>
      <c r="M88" s="3">
        <f>I88*EXP(C$107+$D$107*IF($A88=67,1,0)+$E$107*data!$AM88+$F$107*data!$AN88+$G$107*data!$AO88+$H$107*data!$AP88+$I$107*data!$AQ88+$J$107*data!$AR88+$K$107*data!$AS88+$L$107*data!$AT88+$M$107*data!$C88+$N$107*data!$D88)</f>
        <v>0.17342219797303782</v>
      </c>
      <c r="N88" s="3">
        <f t="shared" si="6"/>
        <v>0.56589920411478889</v>
      </c>
      <c r="O88" s="3">
        <f t="shared" si="7"/>
        <v>6.752578301091007E-2</v>
      </c>
      <c r="P88" s="3">
        <f t="shared" si="7"/>
        <v>0.1346032723090822</v>
      </c>
      <c r="Q88" s="3">
        <f t="shared" si="7"/>
        <v>0.18715613065505943</v>
      </c>
      <c r="R88" s="3">
        <f t="shared" si="4"/>
        <v>0.61071481402494832</v>
      </c>
      <c r="S88" s="3">
        <f t="shared" si="8"/>
        <v>-1.0452599583375199</v>
      </c>
      <c r="T88" s="3">
        <f t="shared" si="9"/>
        <v>4.5597313712365112E-3</v>
      </c>
      <c r="U88" s="3">
        <f t="shared" si="9"/>
        <v>3.1487082231891637E-2</v>
      </c>
      <c r="V88" s="3">
        <f t="shared" si="9"/>
        <v>1.4238418487602418E-2</v>
      </c>
      <c r="W88" s="3">
        <f t="shared" si="5"/>
        <v>8.8447052721326818E-5</v>
      </c>
      <c r="X88" s="2">
        <f>O88*SUM(data!$I88:$L88)</f>
        <v>191.76241962570288</v>
      </c>
      <c r="Y88" s="2">
        <f>P88*SUM(data!$I88:$L88)</f>
        <v>382.25175683422401</v>
      </c>
      <c r="Z88" s="2">
        <f>Q88*SUM(data!$I88:$L88)</f>
        <v>531.49346607946404</v>
      </c>
      <c r="AA88" s="2">
        <f>R88*SUM(data!$I88:$L88)</f>
        <v>1734.3323574606093</v>
      </c>
    </row>
    <row r="89" spans="1:27" x14ac:dyDescent="0.25">
      <c r="A89" s="1">
        <f>data!AL89</f>
        <v>88</v>
      </c>
      <c r="B89" s="1">
        <f>data!Q89</f>
        <v>10</v>
      </c>
      <c r="C89" s="3">
        <f>data!I89/SUM(data!$I89:$L89)</f>
        <v>0.21323486003586894</v>
      </c>
      <c r="D89" s="3">
        <f>data!J89/SUM(data!$I89:$L89)</f>
        <v>0.24966970867185226</v>
      </c>
      <c r="E89" s="3">
        <f>data!K89/SUM(data!$I89:$L89)</f>
        <v>0.25289221204601481</v>
      </c>
      <c r="F89" s="3">
        <f>data!L89/SUM(data!$I89:$L89)</f>
        <v>0.28420321924626396</v>
      </c>
      <c r="G89" s="3">
        <f>HLOOKUP($B89,prodTab!$B$27:$L$32,3,FALSE)</f>
        <v>7.5299541836885434E-2</v>
      </c>
      <c r="H89" s="3">
        <f>HLOOKUP($B89,prodTab!$B$27:$L$32,4,FALSE)</f>
        <v>0.15009918112288789</v>
      </c>
      <c r="I89" s="3">
        <f>HLOOKUP($B89,prodTab!$B$27:$L$32,5,FALSE)</f>
        <v>0.2087020729254378</v>
      </c>
      <c r="J89" s="3">
        <f>HLOOKUP($B89,prodTab!$B$27:$L$32,6,FALSE)</f>
        <v>0.56589920411478889</v>
      </c>
      <c r="K89" s="3">
        <f>G89*EXP(A$107+$D$107*IF($A89=67,1,0)+$E$107*data!$AM89+$F$107*data!$AN89+$G$107*data!$AO89+$H$107*data!$AP89+$I$107*data!$AQ89+$J$107*data!$AR89+$K$107*data!$AS89+$L$107*data!$AT89+$M$107*data!$C89+$N$107*data!$D89)</f>
        <v>9.6294277388380284E-2</v>
      </c>
      <c r="L89" s="3">
        <f>H89*EXP(B$107+$D$107*IF($A89=67,1,0)+$E$107*data!$AM89+$F$107*data!$AN89+$G$107*data!$AO89+$H$107*data!$AP89+$I$107*data!$AQ89+$J$107*data!$AR89+$K$107*data!$AS89+$L$107*data!$AT89+$M$107*data!$C89+$N$107*data!$D89)</f>
        <v>0.191949271273467</v>
      </c>
      <c r="M89" s="3">
        <f>I89*EXP(C$107+$D$107*IF($A89=67,1,0)+$E$107*data!$AM89+$F$107*data!$AN89+$G$107*data!$AO89+$H$107*data!$AP89+$I$107*data!$AQ89+$J$107*data!$AR89+$K$107*data!$AS89+$L$107*data!$AT89+$M$107*data!$C89+$N$107*data!$D89)</f>
        <v>0.2668916013505897</v>
      </c>
      <c r="N89" s="3">
        <f t="shared" si="6"/>
        <v>0.56589920411478889</v>
      </c>
      <c r="O89" s="3">
        <f t="shared" si="7"/>
        <v>8.5897704235254738E-2</v>
      </c>
      <c r="P89" s="3">
        <f t="shared" si="7"/>
        <v>0.17122514628278973</v>
      </c>
      <c r="Q89" s="3">
        <f t="shared" si="7"/>
        <v>0.23807620200754365</v>
      </c>
      <c r="R89" s="3">
        <f t="shared" si="4"/>
        <v>0.50480094747441173</v>
      </c>
      <c r="S89" s="3">
        <f t="shared" si="8"/>
        <v>-1.521237702954779</v>
      </c>
      <c r="T89" s="3">
        <f t="shared" si="9"/>
        <v>1.62147512473899E-2</v>
      </c>
      <c r="U89" s="3">
        <f t="shared" si="9"/>
        <v>6.153549368411523E-3</v>
      </c>
      <c r="V89" s="3">
        <f t="shared" si="9"/>
        <v>2.1951415346007822E-4</v>
      </c>
      <c r="W89" s="3">
        <f t="shared" si="5"/>
        <v>4.8663357699419742E-2</v>
      </c>
      <c r="X89" s="2">
        <f>O89*SUM(data!$I89:$L89)</f>
        <v>421.95786944596892</v>
      </c>
      <c r="Y89" s="2">
        <f>P89*SUM(data!$I89:$L89)</f>
        <v>841.1144228393365</v>
      </c>
      <c r="Z89" s="2">
        <f>Q89*SUM(data!$I89:$L89)</f>
        <v>1169.5088694077169</v>
      </c>
      <c r="AA89" s="2">
        <f>R89*SUM(data!$I89:$L89)</f>
        <v>2479.7488383069767</v>
      </c>
    </row>
    <row r="90" spans="1:27" x14ac:dyDescent="0.25">
      <c r="A90" s="1">
        <f>data!AL90</f>
        <v>89</v>
      </c>
      <c r="B90" s="1">
        <f>data!Q90</f>
        <v>10</v>
      </c>
      <c r="C90" s="3">
        <f>data!I90/SUM(data!$I90:$L90)</f>
        <v>0.11956466896071526</v>
      </c>
      <c r="D90" s="3">
        <f>data!J90/SUM(data!$I90:$L90)</f>
        <v>0.10830802143354491</v>
      </c>
      <c r="E90" s="3">
        <f>data!K90/SUM(data!$I90:$L90)</f>
        <v>4.4771789256990623E-2</v>
      </c>
      <c r="F90" s="3">
        <f>data!L90/SUM(data!$I90:$L90)</f>
        <v>0.72735552034874917</v>
      </c>
      <c r="G90" s="3">
        <f>HLOOKUP($B90,prodTab!$B$27:$L$32,3,FALSE)</f>
        <v>7.5299541836885434E-2</v>
      </c>
      <c r="H90" s="3">
        <f>HLOOKUP($B90,prodTab!$B$27:$L$32,4,FALSE)</f>
        <v>0.15009918112288789</v>
      </c>
      <c r="I90" s="3">
        <f>HLOOKUP($B90,prodTab!$B$27:$L$32,5,FALSE)</f>
        <v>0.2087020729254378</v>
      </c>
      <c r="J90" s="3">
        <f>HLOOKUP($B90,prodTab!$B$27:$L$32,6,FALSE)</f>
        <v>0.56589920411478889</v>
      </c>
      <c r="K90" s="3">
        <f>G90*EXP(A$107+$D$107*IF($A90=67,1,0)+$E$107*data!$AM90+$F$107*data!$AN90+$G$107*data!$AO90+$H$107*data!$AP90+$I$107*data!$AQ90+$J$107*data!$AR90+$K$107*data!$AS90+$L$107*data!$AT90+$M$107*data!$C90+$N$107*data!$D90)</f>
        <v>0.10136743691802906</v>
      </c>
      <c r="L90" s="3">
        <f>H90*EXP(B$107+$D$107*IF($A90=67,1,0)+$E$107*data!$AM90+$F$107*data!$AN90+$G$107*data!$AO90+$H$107*data!$AP90+$I$107*data!$AQ90+$J$107*data!$AR90+$K$107*data!$AS90+$L$107*data!$AT90+$M$107*data!$C90+$N$107*data!$D90)</f>
        <v>0.20206191037498472</v>
      </c>
      <c r="M90" s="3">
        <f>I90*EXP(C$107+$D$107*IF($A90=67,1,0)+$E$107*data!$AM90+$F$107*data!$AN90+$G$107*data!$AO90+$H$107*data!$AP90+$I$107*data!$AQ90+$J$107*data!$AR90+$K$107*data!$AS90+$L$107*data!$AT90+$M$107*data!$C90+$N$107*data!$D90)</f>
        <v>0.28095249580347598</v>
      </c>
      <c r="N90" s="3">
        <f t="shared" si="6"/>
        <v>0.56589920411478889</v>
      </c>
      <c r="O90" s="3">
        <f t="shared" si="7"/>
        <v>8.8124060779565583E-2</v>
      </c>
      <c r="P90" s="3">
        <f t="shared" si="7"/>
        <v>0.17566307891872174</v>
      </c>
      <c r="Q90" s="3">
        <f t="shared" si="7"/>
        <v>0.24424682688166718</v>
      </c>
      <c r="R90" s="3">
        <f t="shared" si="4"/>
        <v>0.49196603342004558</v>
      </c>
      <c r="S90" s="3">
        <f t="shared" si="8"/>
        <v>-1.0578473672318986</v>
      </c>
      <c r="T90" s="3">
        <f t="shared" si="9"/>
        <v>9.8851184280057572E-4</v>
      </c>
      <c r="U90" s="3">
        <f t="shared" si="9"/>
        <v>4.5367037688314746E-3</v>
      </c>
      <c r="V90" s="3">
        <f t="shared" si="9"/>
        <v>3.9790290635366127E-2</v>
      </c>
      <c r="W90" s="3">
        <f t="shared" si="5"/>
        <v>5.540821055655832E-2</v>
      </c>
      <c r="X90" s="2">
        <f>O90*SUM(data!$I90:$L90)</f>
        <v>349.31320204290444</v>
      </c>
      <c r="Y90" s="2">
        <f>P90*SUM(data!$I90:$L90)</f>
        <v>696.30736526434271</v>
      </c>
      <c r="Z90" s="2">
        <f>Q90*SUM(data!$I90:$L90)</f>
        <v>968.16511213970296</v>
      </c>
      <c r="AA90" s="2">
        <f>R90*SUM(data!$I90:$L90)</f>
        <v>1950.0943205530502</v>
      </c>
    </row>
    <row r="91" spans="1:27" x14ac:dyDescent="0.25">
      <c r="A91" s="1">
        <f>data!AL91</f>
        <v>90</v>
      </c>
      <c r="B91" s="1">
        <f>data!Q91</f>
        <v>10</v>
      </c>
      <c r="C91" s="3">
        <f>data!I91/SUM(data!$I91:$L91)</f>
        <v>0.2802674864530133</v>
      </c>
      <c r="D91" s="3">
        <f>data!J91/SUM(data!$I91:$L91)</f>
        <v>0.16699857974092605</v>
      </c>
      <c r="E91" s="3">
        <f>data!K91/SUM(data!$I91:$L91)</f>
        <v>9.6094677014392144E-2</v>
      </c>
      <c r="F91" s="3">
        <f>data!L91/SUM(data!$I91:$L91)</f>
        <v>0.4566392567916685</v>
      </c>
      <c r="G91" s="3">
        <f>HLOOKUP($B91,prodTab!$B$27:$L$32,3,FALSE)</f>
        <v>7.5299541836885434E-2</v>
      </c>
      <c r="H91" s="3">
        <f>HLOOKUP($B91,prodTab!$B$27:$L$32,4,FALSE)</f>
        <v>0.15009918112288789</v>
      </c>
      <c r="I91" s="3">
        <f>HLOOKUP($B91,prodTab!$B$27:$L$32,5,FALSE)</f>
        <v>0.2087020729254378</v>
      </c>
      <c r="J91" s="3">
        <f>HLOOKUP($B91,prodTab!$B$27:$L$32,6,FALSE)</f>
        <v>0.56589920411478889</v>
      </c>
      <c r="K91" s="3">
        <f>G91*EXP(A$107+$D$107*IF($A91=67,1,0)+$E$107*data!$AM91+$F$107*data!$AN91+$G$107*data!$AO91+$H$107*data!$AP91+$I$107*data!$AQ91+$J$107*data!$AR91+$K$107*data!$AS91+$L$107*data!$AT91+$M$107*data!$C91+$N$107*data!$D91)</f>
        <v>9.1435572790498951E-2</v>
      </c>
      <c r="L91" s="3">
        <f>H91*EXP(B$107+$D$107*IF($A91=67,1,0)+$E$107*data!$AM91+$F$107*data!$AN91+$G$107*data!$AO91+$H$107*data!$AP91+$I$107*data!$AQ91+$J$107*data!$AR91+$K$107*data!$AS91+$L$107*data!$AT91+$M$107*data!$C91+$N$107*data!$D91)</f>
        <v>0.18226411830082623</v>
      </c>
      <c r="M91" s="3">
        <f>I91*EXP(C$107+$D$107*IF($A91=67,1,0)+$E$107*data!$AM91+$F$107*data!$AN91+$G$107*data!$AO91+$H$107*data!$AP91+$I$107*data!$AQ91+$J$107*data!$AR91+$K$107*data!$AS91+$L$107*data!$AT91+$M$107*data!$C91+$N$107*data!$D91)</f>
        <v>0.25342509549180542</v>
      </c>
      <c r="N91" s="3">
        <f t="shared" si="6"/>
        <v>0.56589920411478889</v>
      </c>
      <c r="O91" s="3">
        <f t="shared" si="7"/>
        <v>8.3653765670884658E-2</v>
      </c>
      <c r="P91" s="3">
        <f t="shared" si="7"/>
        <v>0.16675216633117693</v>
      </c>
      <c r="Q91" s="3">
        <f t="shared" si="7"/>
        <v>0.23185684637167758</v>
      </c>
      <c r="R91" s="3">
        <f t="shared" si="4"/>
        <v>0.51773722162626101</v>
      </c>
      <c r="S91" s="3">
        <f t="shared" si="8"/>
        <v>-1.4355538178204275</v>
      </c>
      <c r="T91" s="3">
        <f t="shared" si="9"/>
        <v>3.8656955199792842E-2</v>
      </c>
      <c r="U91" s="3">
        <f t="shared" si="9"/>
        <v>6.0719568504189875E-8</v>
      </c>
      <c r="V91" s="3">
        <f t="shared" si="9"/>
        <v>1.8431366628596253E-2</v>
      </c>
      <c r="W91" s="3">
        <f t="shared" si="5"/>
        <v>3.7329613069291031E-3</v>
      </c>
      <c r="X91" s="2">
        <f>O91*SUM(data!$I91:$L91)</f>
        <v>644.36989928500373</v>
      </c>
      <c r="Y91" s="2">
        <f>P91*SUM(data!$I91:$L91)</f>
        <v>1284.4619218591163</v>
      </c>
      <c r="Z91" s="2">
        <f>Q91*SUM(data!$I91:$L91)</f>
        <v>1785.9515533686854</v>
      </c>
      <c r="AA91" s="2">
        <f>R91*SUM(data!$I91:$L91)</f>
        <v>3988.0366254871956</v>
      </c>
    </row>
    <row r="92" spans="1:27" x14ac:dyDescent="0.25">
      <c r="A92" s="1">
        <f>data!AL92</f>
        <v>91</v>
      </c>
      <c r="B92" s="1">
        <f>data!Q92</f>
        <v>10</v>
      </c>
      <c r="C92" s="3">
        <f>data!I92/SUM(data!$I92:$L92)</f>
        <v>2.8024057135697281E-2</v>
      </c>
      <c r="D92" s="3">
        <f>data!J92/SUM(data!$I92:$L92)</f>
        <v>0.14648790878336049</v>
      </c>
      <c r="E92" s="3">
        <f>data!K92/SUM(data!$I92:$L92)</f>
        <v>0.20068663074802656</v>
      </c>
      <c r="F92" s="3">
        <f>data!L92/SUM(data!$I92:$L92)</f>
        <v>0.62480140333291567</v>
      </c>
      <c r="G92" s="3">
        <f>HLOOKUP($B92,prodTab!$B$27:$L$32,3,FALSE)</f>
        <v>7.5299541836885434E-2</v>
      </c>
      <c r="H92" s="3">
        <f>HLOOKUP($B92,prodTab!$B$27:$L$32,4,FALSE)</f>
        <v>0.15009918112288789</v>
      </c>
      <c r="I92" s="3">
        <f>HLOOKUP($B92,prodTab!$B$27:$L$32,5,FALSE)</f>
        <v>0.2087020729254378</v>
      </c>
      <c r="J92" s="3">
        <f>HLOOKUP($B92,prodTab!$B$27:$L$32,6,FALSE)</f>
        <v>0.56589920411478889</v>
      </c>
      <c r="K92" s="3">
        <f>G92*EXP(A$107+$D$107*IF($A92=67,1,0)+$E$107*data!$AM92+$F$107*data!$AN92+$G$107*data!$AO92+$H$107*data!$AP92+$I$107*data!$AQ92+$J$107*data!$AR92+$K$107*data!$AS92+$L$107*data!$AT92+$M$107*data!$C92+$N$107*data!$D92)</f>
        <v>6.8708323888679854E-2</v>
      </c>
      <c r="L92" s="3">
        <f>H92*EXP(B$107+$D$107*IF($A92=67,1,0)+$E$107*data!$AM92+$F$107*data!$AN92+$G$107*data!$AO92+$H$107*data!$AP92+$I$107*data!$AQ92+$J$107*data!$AR92+$K$107*data!$AS92+$L$107*data!$AT92+$M$107*data!$C92+$N$107*data!$D92)</f>
        <v>0.13696050335016985</v>
      </c>
      <c r="M92" s="3">
        <f>I92*EXP(C$107+$D$107*IF($A92=67,1,0)+$E$107*data!$AM92+$F$107*data!$AN92+$G$107*data!$AO92+$H$107*data!$AP92+$I$107*data!$AQ92+$J$107*data!$AR92+$K$107*data!$AS92+$L$107*data!$AT92+$M$107*data!$C92+$N$107*data!$D92)</f>
        <v>0.19043369020574349</v>
      </c>
      <c r="N92" s="3">
        <f t="shared" si="6"/>
        <v>0.56589920411478889</v>
      </c>
      <c r="O92" s="3">
        <f t="shared" si="7"/>
        <v>7.1422246290064093E-2</v>
      </c>
      <c r="P92" s="3">
        <f t="shared" si="7"/>
        <v>0.14237033082244396</v>
      </c>
      <c r="Q92" s="3">
        <f t="shared" si="7"/>
        <v>0.19795566467080222</v>
      </c>
      <c r="R92" s="3">
        <f t="shared" si="4"/>
        <v>0.58825175821668974</v>
      </c>
      <c r="S92" s="3">
        <f t="shared" si="8"/>
        <v>-1.0160862911414696</v>
      </c>
      <c r="T92" s="3">
        <f t="shared" si="9"/>
        <v>1.8834028218782015E-3</v>
      </c>
      <c r="U92" s="3">
        <f t="shared" si="9"/>
        <v>1.695444826422548E-5</v>
      </c>
      <c r="V92" s="3">
        <f t="shared" si="9"/>
        <v>7.4581757149500963E-6</v>
      </c>
      <c r="W92" s="3">
        <f t="shared" si="5"/>
        <v>1.3358765581220585E-3</v>
      </c>
      <c r="X92" s="2">
        <f>O92*SUM(data!$I92:$L92)</f>
        <v>855.0314214615023</v>
      </c>
      <c r="Y92" s="2">
        <f>P92*SUM(data!$I92:$L92)</f>
        <v>1704.386415440888</v>
      </c>
      <c r="Z92" s="2">
        <f>Q92*SUM(data!$I92:$L92)</f>
        <v>2369.8262396065088</v>
      </c>
      <c r="AA92" s="2">
        <f>R92*SUM(data!$I92:$L92)</f>
        <v>7042.2559234911014</v>
      </c>
    </row>
    <row r="93" spans="1:27" x14ac:dyDescent="0.25">
      <c r="A93" s="1">
        <f>data!AL93</f>
        <v>92</v>
      </c>
      <c r="B93" s="1">
        <f>data!Q93</f>
        <v>10</v>
      </c>
      <c r="C93" s="3">
        <f>data!I93/SUM(data!$I93:$L93)</f>
        <v>0</v>
      </c>
      <c r="D93" s="3">
        <f>data!J93/SUM(data!$I93:$L93)</f>
        <v>5.4845130090723788E-2</v>
      </c>
      <c r="E93" s="3">
        <f>data!K93/SUM(data!$I93:$L93)</f>
        <v>0</v>
      </c>
      <c r="F93" s="3">
        <f>data!L93/SUM(data!$I93:$L93)</f>
        <v>0.94515486990927622</v>
      </c>
      <c r="G93" s="3">
        <f>HLOOKUP($B93,prodTab!$B$27:$L$32,3,FALSE)</f>
        <v>7.5299541836885434E-2</v>
      </c>
      <c r="H93" s="3">
        <f>HLOOKUP($B93,prodTab!$B$27:$L$32,4,FALSE)</f>
        <v>0.15009918112288789</v>
      </c>
      <c r="I93" s="3">
        <f>HLOOKUP($B93,prodTab!$B$27:$L$32,5,FALSE)</f>
        <v>0.2087020729254378</v>
      </c>
      <c r="J93" s="3">
        <f>HLOOKUP($B93,prodTab!$B$27:$L$32,6,FALSE)</f>
        <v>0.56589920411478889</v>
      </c>
      <c r="K93" s="3">
        <f>G93*EXP(A$107+$D$107*IF($A93=67,1,0)+$E$107*data!$AM93+$F$107*data!$AN93+$G$107*data!$AO93+$H$107*data!$AP93+$I$107*data!$AQ93+$J$107*data!$AR93+$K$107*data!$AS93+$L$107*data!$AT93+$M$107*data!$C93+$N$107*data!$D93)</f>
        <v>9.1759620732090083E-2</v>
      </c>
      <c r="L93" s="3">
        <f>H93*EXP(B$107+$D$107*IF($A93=67,1,0)+$E$107*data!$AM93+$F$107*data!$AN93+$G$107*data!$AO93+$H$107*data!$AP93+$I$107*data!$AQ93+$J$107*data!$AR93+$K$107*data!$AS93+$L$107*data!$AT93+$M$107*data!$C93+$N$107*data!$D93)</f>
        <v>0.18291006287752434</v>
      </c>
      <c r="M93" s="3">
        <f>I93*EXP(C$107+$D$107*IF($A93=67,1,0)+$E$107*data!$AM93+$F$107*data!$AN93+$G$107*data!$AO93+$H$107*data!$AP93+$I$107*data!$AQ93+$J$107*data!$AR93+$K$107*data!$AS93+$L$107*data!$AT93+$M$107*data!$C93+$N$107*data!$D93)</f>
        <v>0.25432323478306157</v>
      </c>
      <c r="N93" s="3">
        <f t="shared" si="6"/>
        <v>0.56589920411478889</v>
      </c>
      <c r="O93" s="3">
        <f t="shared" si="7"/>
        <v>8.3806996913948911E-2</v>
      </c>
      <c r="P93" s="3">
        <f t="shared" si="7"/>
        <v>0.16705761153768581</v>
      </c>
      <c r="Q93" s="3">
        <f t="shared" si="7"/>
        <v>0.2322815458756099</v>
      </c>
      <c r="R93" s="3">
        <f t="shared" si="4"/>
        <v>0.5168538456727555</v>
      </c>
      <c r="S93" s="3">
        <f t="shared" si="8"/>
        <v>-0.72193840530389131</v>
      </c>
      <c r="T93" s="3">
        <f t="shared" si="9"/>
        <v>7.0236127317346428E-3</v>
      </c>
      <c r="U93" s="3">
        <f t="shared" si="9"/>
        <v>1.2591640992484797E-2</v>
      </c>
      <c r="V93" s="3">
        <f t="shared" si="9"/>
        <v>5.3954716554363062E-2</v>
      </c>
      <c r="W93" s="3">
        <f t="shared" si="5"/>
        <v>0.1834417673620527</v>
      </c>
      <c r="X93" s="2">
        <f>O93*SUM(data!$I93:$L93)</f>
        <v>524.23371744597898</v>
      </c>
      <c r="Y93" s="2">
        <f>P93*SUM(data!$I93:$L93)</f>
        <v>1044.9871245711092</v>
      </c>
      <c r="Z93" s="2">
        <f>Q93*SUM(data!$I93:$L93)</f>
        <v>1452.9791398384089</v>
      </c>
      <c r="AA93" s="2">
        <f>R93*SUM(data!$I93:$L93)</f>
        <v>3233.0500181445036</v>
      </c>
    </row>
    <row r="94" spans="1:27" x14ac:dyDescent="0.25">
      <c r="A94" s="1">
        <f>data!AL94</f>
        <v>93</v>
      </c>
      <c r="B94" s="1">
        <f>data!Q94</f>
        <v>10</v>
      </c>
      <c r="C94" s="3">
        <f>data!I94/SUM(data!$I94:$L94)</f>
        <v>0</v>
      </c>
      <c r="D94" s="3">
        <f>data!J94/SUM(data!$I94:$L94)</f>
        <v>0</v>
      </c>
      <c r="E94" s="3">
        <f>data!K94/SUM(data!$I94:$L94)</f>
        <v>0.47829958244217524</v>
      </c>
      <c r="F94" s="3">
        <f>data!L94/SUM(data!$I94:$L94)</f>
        <v>0.52170041755782481</v>
      </c>
      <c r="G94" s="3">
        <f>HLOOKUP($B94,prodTab!$B$27:$L$32,3,FALSE)</f>
        <v>7.5299541836885434E-2</v>
      </c>
      <c r="H94" s="3">
        <f>HLOOKUP($B94,prodTab!$B$27:$L$32,4,FALSE)</f>
        <v>0.15009918112288789</v>
      </c>
      <c r="I94" s="3">
        <f>HLOOKUP($B94,prodTab!$B$27:$L$32,5,FALSE)</f>
        <v>0.2087020729254378</v>
      </c>
      <c r="J94" s="3">
        <f>HLOOKUP($B94,prodTab!$B$27:$L$32,6,FALSE)</f>
        <v>0.56589920411478889</v>
      </c>
      <c r="K94" s="3">
        <f>G94*EXP(A$107+$D$107*IF($A94=67,1,0)+$E$107*data!$AM94+$F$107*data!$AN94+$G$107*data!$AO94+$H$107*data!$AP94+$I$107*data!$AQ94+$J$107*data!$AR94+$K$107*data!$AS94+$L$107*data!$AT94+$M$107*data!$C94+$N$107*data!$D94)</f>
        <v>7.0444413059284602E-2</v>
      </c>
      <c r="L94" s="3">
        <f>H94*EXP(B$107+$D$107*IF($A94=67,1,0)+$E$107*data!$AM94+$F$107*data!$AN94+$G$107*data!$AO94+$H$107*data!$AP94+$I$107*data!$AQ94+$J$107*data!$AR94+$K$107*data!$AS94+$L$107*data!$AT94+$M$107*data!$C94+$N$107*data!$D94)</f>
        <v>0.14042115605146477</v>
      </c>
      <c r="M94" s="3">
        <f>I94*EXP(C$107+$D$107*IF($A94=67,1,0)+$E$107*data!$AM94+$F$107*data!$AN94+$G$107*data!$AO94+$H$107*data!$AP94+$I$107*data!$AQ94+$J$107*data!$AR94+$K$107*data!$AS94+$L$107*data!$AT94+$M$107*data!$C94+$N$107*data!$D94)</f>
        <v>0.19524547789860208</v>
      </c>
      <c r="N94" s="3">
        <f t="shared" si="6"/>
        <v>0.56589920411478889</v>
      </c>
      <c r="O94" s="3">
        <f t="shared" si="7"/>
        <v>7.2472911656862538E-2</v>
      </c>
      <c r="P94" s="3">
        <f t="shared" si="7"/>
        <v>0.14446468634365345</v>
      </c>
      <c r="Q94" s="3">
        <f t="shared" si="7"/>
        <v>0.20086771479292381</v>
      </c>
      <c r="R94" s="3">
        <f t="shared" si="4"/>
        <v>0.58219468720656009</v>
      </c>
      <c r="S94" s="3">
        <f t="shared" si="8"/>
        <v>-1.0499368674780056</v>
      </c>
      <c r="T94" s="3">
        <f t="shared" si="9"/>
        <v>5.2523229240234023E-3</v>
      </c>
      <c r="U94" s="3">
        <f t="shared" si="9"/>
        <v>2.0870045600370171E-2</v>
      </c>
      <c r="V94" s="3">
        <f t="shared" si="9"/>
        <v>7.6968441187351758E-2</v>
      </c>
      <c r="W94" s="3">
        <f t="shared" si="5"/>
        <v>3.6595566603338943E-3</v>
      </c>
      <c r="X94" s="2">
        <f>O94*SUM(data!$I94:$L94)</f>
        <v>1030.4481223728178</v>
      </c>
      <c r="Y94" s="2">
        <f>P94*SUM(data!$I94:$L94)</f>
        <v>2054.0552516617386</v>
      </c>
      <c r="Z94" s="2">
        <f>Q94*SUM(data!$I94:$L94)</f>
        <v>2856.01550733456</v>
      </c>
      <c r="AA94" s="2">
        <f>R94*SUM(data!$I94:$L94)</f>
        <v>8277.871118630881</v>
      </c>
    </row>
    <row r="95" spans="1:27" x14ac:dyDescent="0.25">
      <c r="A95" s="1">
        <f>data!AL95</f>
        <v>94</v>
      </c>
      <c r="B95" s="1">
        <f>data!Q95</f>
        <v>10</v>
      </c>
      <c r="C95" s="3">
        <f>data!I95/SUM(data!$I95:$L95)</f>
        <v>6.9469796299628933E-2</v>
      </c>
      <c r="D95" s="3">
        <f>data!J95/SUM(data!$I95:$L95)</f>
        <v>0</v>
      </c>
      <c r="E95" s="3">
        <f>data!K95/SUM(data!$I95:$L95)</f>
        <v>9.5860006341534479E-2</v>
      </c>
      <c r="F95" s="3">
        <f>data!L95/SUM(data!$I95:$L95)</f>
        <v>0.83467019735883652</v>
      </c>
      <c r="G95" s="3">
        <f>HLOOKUP($B95,prodTab!$B$27:$L$32,3,FALSE)</f>
        <v>7.5299541836885434E-2</v>
      </c>
      <c r="H95" s="3">
        <f>HLOOKUP($B95,prodTab!$B$27:$L$32,4,FALSE)</f>
        <v>0.15009918112288789</v>
      </c>
      <c r="I95" s="3">
        <f>HLOOKUP($B95,prodTab!$B$27:$L$32,5,FALSE)</f>
        <v>0.2087020729254378</v>
      </c>
      <c r="J95" s="3">
        <f>HLOOKUP($B95,prodTab!$B$27:$L$32,6,FALSE)</f>
        <v>0.56589920411478889</v>
      </c>
      <c r="K95" s="3">
        <f>G95*EXP(A$107+$D$107*IF($A95=67,1,0)+$E$107*data!$AM95+$F$107*data!$AN95+$G$107*data!$AO95+$H$107*data!$AP95+$I$107*data!$AQ95+$J$107*data!$AR95+$K$107*data!$AS95+$L$107*data!$AT95+$M$107*data!$C95+$N$107*data!$D95)</f>
        <v>7.6259051006829892E-2</v>
      </c>
      <c r="L95" s="3">
        <f>H95*EXP(B$107+$D$107*IF($A95=67,1,0)+$E$107*data!$AM95+$F$107*data!$AN95+$G$107*data!$AO95+$H$107*data!$AP95+$I$107*data!$AQ95+$J$107*data!$AR95+$K$107*data!$AS95+$L$107*data!$AT95+$M$107*data!$C95+$N$107*data!$D95)</f>
        <v>0.15201182942293393</v>
      </c>
      <c r="M95" s="3">
        <f>I95*EXP(C$107+$D$107*IF($A95=67,1,0)+$E$107*data!$AM95+$F$107*data!$AN95+$G$107*data!$AO95+$H$107*data!$AP95+$I$107*data!$AQ95+$J$107*data!$AR95+$K$107*data!$AS95+$L$107*data!$AT95+$M$107*data!$C95+$N$107*data!$D95)</f>
        <v>0.21136147227732444</v>
      </c>
      <c r="N95" s="3">
        <f t="shared" si="6"/>
        <v>0.56589920411478889</v>
      </c>
      <c r="O95" s="3">
        <f t="shared" si="7"/>
        <v>7.5839540280423695E-2</v>
      </c>
      <c r="P95" s="3">
        <f t="shared" si="7"/>
        <v>0.15117559303995248</v>
      </c>
      <c r="Q95" s="3">
        <f t="shared" si="7"/>
        <v>0.21019874597010352</v>
      </c>
      <c r="R95" s="3">
        <f t="shared" si="4"/>
        <v>0.5627861207095205</v>
      </c>
      <c r="S95" s="3">
        <f t="shared" si="8"/>
        <v>-0.80849988953735763</v>
      </c>
      <c r="T95" s="3">
        <f t="shared" si="9"/>
        <v>4.05736383808711E-5</v>
      </c>
      <c r="U95" s="3">
        <f t="shared" si="9"/>
        <v>2.285405993098133E-2</v>
      </c>
      <c r="V95" s="3">
        <f t="shared" si="9"/>
        <v>1.3073347379849705E-2</v>
      </c>
      <c r="W95" s="3">
        <f t="shared" si="5"/>
        <v>7.3920951135451149E-2</v>
      </c>
      <c r="X95" s="2">
        <f>O95*SUM(data!$I95:$L95)</f>
        <v>353.99167179451689</v>
      </c>
      <c r="Y95" s="2">
        <f>P95*SUM(data!$I95:$L95)</f>
        <v>705.63324509700385</v>
      </c>
      <c r="Z95" s="2">
        <f>Q95*SUM(data!$I95:$L95)</f>
        <v>981.13207463989409</v>
      </c>
      <c r="AA95" s="2">
        <f>R95*SUM(data!$I95:$L95)</f>
        <v>2626.8830084685865</v>
      </c>
    </row>
    <row r="96" spans="1:27" x14ac:dyDescent="0.25">
      <c r="A96" s="1">
        <f>data!AL96</f>
        <v>95</v>
      </c>
      <c r="B96" s="1">
        <f>data!Q96</f>
        <v>10</v>
      </c>
      <c r="C96" s="3">
        <f>data!I96/SUM(data!$I96:$L96)</f>
        <v>1.1799330966582621E-2</v>
      </c>
      <c r="D96" s="3">
        <f>data!J96/SUM(data!$I96:$L96)</f>
        <v>0.1871898270973906</v>
      </c>
      <c r="E96" s="3">
        <f>data!K96/SUM(data!$I96:$L96)</f>
        <v>0.14328721887609164</v>
      </c>
      <c r="F96" s="3">
        <f>data!L96/SUM(data!$I96:$L96)</f>
        <v>0.65772362305993515</v>
      </c>
      <c r="G96" s="3">
        <f>HLOOKUP($B96,prodTab!$B$27:$L$32,3,FALSE)</f>
        <v>7.5299541836885434E-2</v>
      </c>
      <c r="H96" s="3">
        <f>HLOOKUP($B96,prodTab!$B$27:$L$32,4,FALSE)</f>
        <v>0.15009918112288789</v>
      </c>
      <c r="I96" s="3">
        <f>HLOOKUP($B96,prodTab!$B$27:$L$32,5,FALSE)</f>
        <v>0.2087020729254378</v>
      </c>
      <c r="J96" s="3">
        <f>HLOOKUP($B96,prodTab!$B$27:$L$32,6,FALSE)</f>
        <v>0.56589920411478889</v>
      </c>
      <c r="K96" s="3">
        <f>G96*EXP(A$107+$D$107*IF($A96=67,1,0)+$E$107*data!$AM96+$F$107*data!$AN96+$G$107*data!$AO96+$H$107*data!$AP96+$I$107*data!$AQ96+$J$107*data!$AR96+$K$107*data!$AS96+$L$107*data!$AT96+$M$107*data!$C96+$N$107*data!$D96)</f>
        <v>5.4432439409671921E-2</v>
      </c>
      <c r="L96" s="3">
        <f>H96*EXP(B$107+$D$107*IF($A96=67,1,0)+$E$107*data!$AM96+$F$107*data!$AN96+$G$107*data!$AO96+$H$107*data!$AP96+$I$107*data!$AQ96+$J$107*data!$AR96+$K$107*data!$AS96+$L$107*data!$AT96+$M$107*data!$C96+$N$107*data!$D96)</f>
        <v>0.1085035098833864</v>
      </c>
      <c r="M96" s="3">
        <f>I96*EXP(C$107+$D$107*IF($A96=67,1,0)+$E$107*data!$AM96+$F$107*data!$AN96+$G$107*data!$AO96+$H$107*data!$AP96+$I$107*data!$AQ96+$J$107*data!$AR96+$K$107*data!$AS96+$L$107*data!$AT96+$M$107*data!$C96+$N$107*data!$D96)</f>
        <v>0.15086629562494966</v>
      </c>
      <c r="N96" s="3">
        <f t="shared" si="6"/>
        <v>0.56589920411478889</v>
      </c>
      <c r="O96" s="3">
        <f t="shared" si="7"/>
        <v>6.1876037000414871E-2</v>
      </c>
      <c r="P96" s="3">
        <f t="shared" si="7"/>
        <v>0.12334128811846619</v>
      </c>
      <c r="Q96" s="3">
        <f t="shared" si="7"/>
        <v>0.17149715484818429</v>
      </c>
      <c r="R96" s="3">
        <f t="shared" si="4"/>
        <v>0.6432855200329346</v>
      </c>
      <c r="S96" s="3">
        <f t="shared" si="8"/>
        <v>-0.96739205601855716</v>
      </c>
      <c r="T96" s="3">
        <f t="shared" si="9"/>
        <v>2.5076764871988511E-3</v>
      </c>
      <c r="U96" s="3">
        <f t="shared" si="9"/>
        <v>4.0766359297432298E-3</v>
      </c>
      <c r="V96" s="3">
        <f t="shared" si="9"/>
        <v>7.9580048754956674E-4</v>
      </c>
      <c r="W96" s="3">
        <f t="shared" si="5"/>
        <v>2.0845881901828241E-4</v>
      </c>
      <c r="X96" s="2">
        <f>O96*SUM(data!$I96:$L96)</f>
        <v>1569.8526034149356</v>
      </c>
      <c r="Y96" s="2">
        <f>P96*SUM(data!$I96:$L96)</f>
        <v>3129.2831869634374</v>
      </c>
      <c r="Z96" s="2">
        <f>Q96*SUM(data!$I96:$L96)</f>
        <v>4351.0423108524437</v>
      </c>
      <c r="AA96" s="2">
        <f>R96*SUM(data!$I96:$L96)</f>
        <v>16320.751898769182</v>
      </c>
    </row>
    <row r="97" spans="1:27" x14ac:dyDescent="0.25">
      <c r="A97" s="1">
        <f>data!AL97</f>
        <v>96</v>
      </c>
      <c r="B97" s="1">
        <f>data!Q97</f>
        <v>10</v>
      </c>
      <c r="C97" s="3">
        <f>data!I97/SUM(data!$I97:$L97)</f>
        <v>0</v>
      </c>
      <c r="D97" s="3">
        <f>data!J97/SUM(data!$I97:$L97)</f>
        <v>1.1902345642859229E-2</v>
      </c>
      <c r="E97" s="3">
        <f>data!K97/SUM(data!$I97:$L97)</f>
        <v>3.0595064855500939E-2</v>
      </c>
      <c r="F97" s="3">
        <f>data!L97/SUM(data!$I97:$L97)</f>
        <v>0.95750258950163991</v>
      </c>
      <c r="G97" s="3">
        <f>HLOOKUP($B97,prodTab!$B$27:$L$32,3,FALSE)</f>
        <v>7.5299541836885434E-2</v>
      </c>
      <c r="H97" s="3">
        <f>HLOOKUP($B97,prodTab!$B$27:$L$32,4,FALSE)</f>
        <v>0.15009918112288789</v>
      </c>
      <c r="I97" s="3">
        <f>HLOOKUP($B97,prodTab!$B$27:$L$32,5,FALSE)</f>
        <v>0.2087020729254378</v>
      </c>
      <c r="J97" s="3">
        <f>HLOOKUP($B97,prodTab!$B$27:$L$32,6,FALSE)</f>
        <v>0.56589920411478889</v>
      </c>
      <c r="K97" s="3">
        <f>G97*EXP(A$107+$D$107*IF($A97=67,1,0)+$E$107*data!$AM97+$F$107*data!$AN97+$G$107*data!$AO97+$H$107*data!$AP97+$I$107*data!$AQ97+$J$107*data!$AR97+$K$107*data!$AS97+$L$107*data!$AT97+$M$107*data!$C97+$N$107*data!$D97)</f>
        <v>6.2223040479917335E-2</v>
      </c>
      <c r="L97" s="3">
        <f>H97*EXP(B$107+$D$107*IF($A97=67,1,0)+$E$107*data!$AM97+$F$107*data!$AN97+$G$107*data!$AO97+$H$107*data!$AP97+$I$107*data!$AQ97+$J$107*data!$AR97+$K$107*data!$AS97+$L$107*data!$AT97+$M$107*data!$C97+$N$107*data!$D97)</f>
        <v>0.12403299137255688</v>
      </c>
      <c r="M97" s="3">
        <f>I97*EXP(C$107+$D$107*IF($A97=67,1,0)+$E$107*data!$AM97+$F$107*data!$AN97+$G$107*data!$AO97+$H$107*data!$AP97+$I$107*data!$AQ97+$J$107*data!$AR97+$K$107*data!$AS97+$L$107*data!$AT97+$M$107*data!$C97+$N$107*data!$D97)</f>
        <v>0.17245891827619267</v>
      </c>
      <c r="N97" s="3">
        <f t="shared" si="6"/>
        <v>0.56589920411478889</v>
      </c>
      <c r="O97" s="3">
        <f t="shared" si="7"/>
        <v>6.7296223180608669E-2</v>
      </c>
      <c r="P97" s="3">
        <f t="shared" si="7"/>
        <v>0.13414567666233057</v>
      </c>
      <c r="Q97" s="3">
        <f t="shared" si="7"/>
        <v>0.1865198769505137</v>
      </c>
      <c r="R97" s="3">
        <f t="shared" si="4"/>
        <v>0.61203822320654699</v>
      </c>
      <c r="S97" s="3">
        <f t="shared" si="8"/>
        <v>-0.54538153406715117</v>
      </c>
      <c r="T97" s="3">
        <f t="shared" si="9"/>
        <v>4.5287816543742917E-3</v>
      </c>
      <c r="U97" s="3">
        <f t="shared" si="9"/>
        <v>1.4943431978736044E-2</v>
      </c>
      <c r="V97" s="3">
        <f t="shared" si="9"/>
        <v>2.4312547026865031E-2</v>
      </c>
      <c r="W97" s="3">
        <f t="shared" si="5"/>
        <v>0.11934562837967014</v>
      </c>
      <c r="X97" s="2">
        <f>O97*SUM(data!$I97:$L97)</f>
        <v>1797.0769978905103</v>
      </c>
      <c r="Y97" s="2">
        <f>P97*SUM(data!$I97:$L97)</f>
        <v>3582.2234666773425</v>
      </c>
      <c r="Z97" s="2">
        <f>Q97*SUM(data!$I97:$L97)</f>
        <v>4980.8230636889784</v>
      </c>
      <c r="AA97" s="2">
        <f>R97*SUM(data!$I97:$L97)</f>
        <v>16343.856471743167</v>
      </c>
    </row>
    <row r="98" spans="1:27" x14ac:dyDescent="0.25">
      <c r="A98" s="1">
        <f>data!AL98</f>
        <v>97</v>
      </c>
      <c r="B98" s="1">
        <f>data!Q98</f>
        <v>10</v>
      </c>
      <c r="C98" s="3">
        <f>data!I98/SUM(data!$I98:$L98)</f>
        <v>3.4197623739784411E-2</v>
      </c>
      <c r="D98" s="3">
        <f>data!J98/SUM(data!$I98:$L98)</f>
        <v>7.2567995464185117E-2</v>
      </c>
      <c r="E98" s="3">
        <f>data!K98/SUM(data!$I98:$L98)</f>
        <v>0.11999518432105703</v>
      </c>
      <c r="F98" s="3">
        <f>data!L98/SUM(data!$I98:$L98)</f>
        <v>0.77323919647497341</v>
      </c>
      <c r="G98" s="3">
        <f>HLOOKUP($B98,prodTab!$B$27:$L$32,3,FALSE)</f>
        <v>7.5299541836885434E-2</v>
      </c>
      <c r="H98" s="3">
        <f>HLOOKUP($B98,prodTab!$B$27:$L$32,4,FALSE)</f>
        <v>0.15009918112288789</v>
      </c>
      <c r="I98" s="3">
        <f>HLOOKUP($B98,prodTab!$B$27:$L$32,5,FALSE)</f>
        <v>0.2087020729254378</v>
      </c>
      <c r="J98" s="3">
        <f>HLOOKUP($B98,prodTab!$B$27:$L$32,6,FALSE)</f>
        <v>0.56589920411478889</v>
      </c>
      <c r="K98" s="3">
        <f>G98*EXP(A$107+$D$107*IF($A98=67,1,0)+$E$107*data!$AM98+$F$107*data!$AN98+$G$107*data!$AO98+$H$107*data!$AP98+$I$107*data!$AQ98+$J$107*data!$AR98+$K$107*data!$AS98+$L$107*data!$AT98+$M$107*data!$C98+$N$107*data!$D98)</f>
        <v>5.9839987170718791E-2</v>
      </c>
      <c r="L98" s="3">
        <f>H98*EXP(B$107+$D$107*IF($A98=67,1,0)+$E$107*data!$AM98+$F$107*data!$AN98+$G$107*data!$AO98+$H$107*data!$AP98+$I$107*data!$AQ98+$J$107*data!$AR98+$K$107*data!$AS98+$L$107*data!$AT98+$M$107*data!$C98+$N$107*data!$D98)</f>
        <v>0.11928270549355736</v>
      </c>
      <c r="M98" s="3">
        <f>I98*EXP(C$107+$D$107*IF($A98=67,1,0)+$E$107*data!$AM98+$F$107*data!$AN98+$G$107*data!$AO98+$H$107*data!$AP98+$I$107*data!$AQ98+$J$107*data!$AR98+$K$107*data!$AS98+$L$107*data!$AT98+$M$107*data!$C98+$N$107*data!$D98)</f>
        <v>0.16585398877212051</v>
      </c>
      <c r="N98" s="3">
        <f t="shared" si="6"/>
        <v>0.56589920411478889</v>
      </c>
      <c r="O98" s="3">
        <f t="shared" si="7"/>
        <v>6.569499546528082E-2</v>
      </c>
      <c r="P98" s="3">
        <f t="shared" si="7"/>
        <v>0.13095385154628117</v>
      </c>
      <c r="Q98" s="3">
        <f t="shared" si="7"/>
        <v>0.18208187460332162</v>
      </c>
      <c r="R98" s="3">
        <f t="shared" si="4"/>
        <v>0.62126927838511636</v>
      </c>
      <c r="S98" s="3">
        <f t="shared" si="8"/>
        <v>-0.81307750863390504</v>
      </c>
      <c r="T98" s="3">
        <f t="shared" si="9"/>
        <v>9.9208442561410067E-4</v>
      </c>
      <c r="U98" s="3">
        <f t="shared" si="9"/>
        <v>3.4089081904392325E-3</v>
      </c>
      <c r="V98" s="3">
        <f t="shared" si="9"/>
        <v>3.8547571102058478E-3</v>
      </c>
      <c r="W98" s="3">
        <f t="shared" si="5"/>
        <v>2.309485600423786E-2</v>
      </c>
      <c r="X98" s="2">
        <f>O98*SUM(data!$I98:$L98)</f>
        <v>2084.481840664766</v>
      </c>
      <c r="Y98" s="2">
        <f>P98*SUM(data!$I98:$L98)</f>
        <v>4155.1251138695216</v>
      </c>
      <c r="Z98" s="2">
        <f>Q98*SUM(data!$I98:$L98)</f>
        <v>5777.401435782268</v>
      </c>
      <c r="AA98" s="2">
        <f>R98*SUM(data!$I98:$L98)</f>
        <v>19712.681609683441</v>
      </c>
    </row>
    <row r="99" spans="1:27" x14ac:dyDescent="0.25">
      <c r="A99" s="1">
        <f>data!AL99</f>
        <v>98</v>
      </c>
      <c r="B99" s="1">
        <f>data!Q99</f>
        <v>10</v>
      </c>
      <c r="C99" s="3">
        <f>data!I99/SUM(data!$I99:$L99)</f>
        <v>0</v>
      </c>
      <c r="D99" s="3">
        <f>data!J99/SUM(data!$I99:$L99)</f>
        <v>1.3144693363551016E-2</v>
      </c>
      <c r="E99" s="3">
        <f>data!K99/SUM(data!$I99:$L99)</f>
        <v>0.2484770534447748</v>
      </c>
      <c r="F99" s="3">
        <f>data!L99/SUM(data!$I99:$L99)</f>
        <v>0.73837825319167416</v>
      </c>
      <c r="G99" s="3">
        <f>HLOOKUP($B99,prodTab!$B$27:$L$32,3,FALSE)</f>
        <v>7.5299541836885434E-2</v>
      </c>
      <c r="H99" s="3">
        <f>HLOOKUP($B99,prodTab!$B$27:$L$32,4,FALSE)</f>
        <v>0.15009918112288789</v>
      </c>
      <c r="I99" s="3">
        <f>HLOOKUP($B99,prodTab!$B$27:$L$32,5,FALSE)</f>
        <v>0.2087020729254378</v>
      </c>
      <c r="J99" s="3">
        <f>HLOOKUP($B99,prodTab!$B$27:$L$32,6,FALSE)</f>
        <v>0.56589920411478889</v>
      </c>
      <c r="K99" s="3">
        <f>G99*EXP(A$107+$D$107*IF($A99=67,1,0)+$E$107*data!$AM99+$F$107*data!$AN99+$G$107*data!$AO99+$H$107*data!$AP99+$I$107*data!$AQ99+$J$107*data!$AR99+$K$107*data!$AS99+$L$107*data!$AT99+$M$107*data!$C99+$N$107*data!$D99)</f>
        <v>0.12446066940336879</v>
      </c>
      <c r="L99" s="3">
        <f>H99*EXP(B$107+$D$107*IF($A99=67,1,0)+$E$107*data!$AM99+$F$107*data!$AN99+$G$107*data!$AO99+$H$107*data!$AP99+$I$107*data!$AQ99+$J$107*data!$AR99+$K$107*data!$AS99+$L$107*data!$AT99+$M$107*data!$C99+$N$107*data!$D99)</f>
        <v>0.24809506278165733</v>
      </c>
      <c r="M99" s="3">
        <f>I99*EXP(C$107+$D$107*IF($A99=67,1,0)+$E$107*data!$AM99+$F$107*data!$AN99+$G$107*data!$AO99+$H$107*data!$AP99+$I$107*data!$AQ99+$J$107*data!$AR99+$K$107*data!$AS99+$L$107*data!$AT99+$M$107*data!$C99+$N$107*data!$D99)</f>
        <v>0.34495827024337539</v>
      </c>
      <c r="N99" s="3">
        <f t="shared" si="6"/>
        <v>0.56589920411478889</v>
      </c>
      <c r="O99" s="3">
        <f t="shared" si="7"/>
        <v>9.697630409975086E-2</v>
      </c>
      <c r="P99" s="3">
        <f t="shared" si="7"/>
        <v>0.19330879682147656</v>
      </c>
      <c r="Q99" s="3">
        <f t="shared" si="7"/>
        <v>0.26878192345589408</v>
      </c>
      <c r="R99" s="3">
        <f t="shared" si="4"/>
        <v>0.44093297562287848</v>
      </c>
      <c r="S99" s="3">
        <f t="shared" si="8"/>
        <v>-0.95269584816202224</v>
      </c>
      <c r="T99" s="3">
        <f t="shared" si="9"/>
        <v>9.4044035568473551E-3</v>
      </c>
      <c r="U99" s="3">
        <f t="shared" si="9"/>
        <v>3.2459104174798102E-2</v>
      </c>
      <c r="V99" s="3">
        <f t="shared" si="9"/>
        <v>4.1228774616845087E-4</v>
      </c>
      <c r="W99" s="3">
        <f t="shared" si="5"/>
        <v>8.8473693147977914E-2</v>
      </c>
      <c r="X99" s="2">
        <f>O99*SUM(data!$I99:$L99)</f>
        <v>1172.4483653811931</v>
      </c>
      <c r="Y99" s="2">
        <f>P99*SUM(data!$I99:$L99)</f>
        <v>2337.1130190114927</v>
      </c>
      <c r="Z99" s="2">
        <f>Q99*SUM(data!$I99:$L99)</f>
        <v>3249.5868936779325</v>
      </c>
      <c r="AA99" s="2">
        <f>R99*SUM(data!$I99:$L99)</f>
        <v>5330.9017219293828</v>
      </c>
    </row>
    <row r="100" spans="1:27" x14ac:dyDescent="0.25">
      <c r="A100" s="1">
        <f>data!AL100</f>
        <v>99</v>
      </c>
      <c r="B100" s="1">
        <f>data!Q100</f>
        <v>10</v>
      </c>
      <c r="C100" s="3">
        <f>data!I100/SUM(data!$I100:$L100)</f>
        <v>0</v>
      </c>
      <c r="D100" s="3">
        <f>data!J100/SUM(data!$I100:$L100)</f>
        <v>1</v>
      </c>
      <c r="E100" s="3">
        <f>data!K100/SUM(data!$I100:$L100)</f>
        <v>0</v>
      </c>
      <c r="F100" s="3">
        <f>data!L100/SUM(data!$I100:$L100)</f>
        <v>0</v>
      </c>
      <c r="G100" s="3">
        <f>HLOOKUP($B100,prodTab!$B$27:$L$32,3,FALSE)</f>
        <v>7.5299541836885434E-2</v>
      </c>
      <c r="H100" s="3">
        <f>HLOOKUP($B100,prodTab!$B$27:$L$32,4,FALSE)</f>
        <v>0.15009918112288789</v>
      </c>
      <c r="I100" s="3">
        <f>HLOOKUP($B100,prodTab!$B$27:$L$32,5,FALSE)</f>
        <v>0.2087020729254378</v>
      </c>
      <c r="J100" s="3">
        <f>HLOOKUP($B100,prodTab!$B$27:$L$32,6,FALSE)</f>
        <v>0.56589920411478889</v>
      </c>
      <c r="K100" s="3">
        <f>G100*EXP(A$107+$D$107*IF($A100=67,1,0)+$E$107*data!$AM100+$F$107*data!$AN100+$G$107*data!$AO100+$H$107*data!$AP100+$I$107*data!$AQ100+$J$107*data!$AR100+$K$107*data!$AS100+$L$107*data!$AT100+$M$107*data!$C100+$N$107*data!$D100)</f>
        <v>0.14675531640030778</v>
      </c>
      <c r="L100" s="3">
        <f>H100*EXP(B$107+$D$107*IF($A100=67,1,0)+$E$107*data!$AM100+$F$107*data!$AN100+$G$107*data!$AO100+$H$107*data!$AP100+$I$107*data!$AQ100+$J$107*data!$AR100+$K$107*data!$AS100+$L$107*data!$AT100+$M$107*data!$C100+$N$107*data!$D100)</f>
        <v>0.29253634590278726</v>
      </c>
      <c r="M100" s="3">
        <f>I100*EXP(C$107+$D$107*IF($A100=67,1,0)+$E$107*data!$AM100+$F$107*data!$AN100+$G$107*data!$AO100+$H$107*data!$AP100+$I$107*data!$AQ100+$J$107*data!$AR100+$K$107*data!$AS100+$L$107*data!$AT100+$M$107*data!$C100+$N$107*data!$D100)</f>
        <v>0.40675066538810678</v>
      </c>
      <c r="N100" s="3">
        <f t="shared" si="6"/>
        <v>0.56589920411478889</v>
      </c>
      <c r="O100" s="3">
        <f t="shared" si="7"/>
        <v>0.10393866395628686</v>
      </c>
      <c r="P100" s="3">
        <f t="shared" si="7"/>
        <v>0.20718729445447287</v>
      </c>
      <c r="Q100" s="3">
        <f t="shared" si="7"/>
        <v>0.28807897227007612</v>
      </c>
      <c r="R100" s="3">
        <f t="shared" si="4"/>
        <v>0.4007950693191642</v>
      </c>
      <c r="S100" s="3">
        <f t="shared" si="8"/>
        <v>-1.5741320906773899</v>
      </c>
      <c r="T100" s="3">
        <f t="shared" si="9"/>
        <v>1.0803245865017925E-2</v>
      </c>
      <c r="U100" s="3">
        <f t="shared" si="9"/>
        <v>0.62855198607441876</v>
      </c>
      <c r="V100" s="3">
        <f t="shared" si="9"/>
        <v>8.2989494264183283E-2</v>
      </c>
      <c r="W100" s="3">
        <f t="shared" si="5"/>
        <v>0.16063668759055363</v>
      </c>
      <c r="X100" s="2">
        <f>O100*SUM(data!$I100:$L100)</f>
        <v>45.487716893829379</v>
      </c>
      <c r="Y100" s="2">
        <f>P100*SUM(data!$I100:$L100)</f>
        <v>90.67344754505551</v>
      </c>
      <c r="Z100" s="2">
        <f>Q100*SUM(data!$I100:$L100)</f>
        <v>126.07488142427611</v>
      </c>
      <c r="AA100" s="2">
        <f>R100*SUM(data!$I100:$L100)</f>
        <v>175.40395413683902</v>
      </c>
    </row>
    <row r="101" spans="1:27" x14ac:dyDescent="0.25">
      <c r="A101" s="1">
        <f>data!AL101</f>
        <v>100</v>
      </c>
      <c r="B101" s="1">
        <f>data!Q101</f>
        <v>10</v>
      </c>
      <c r="C101" s="3">
        <f>data!I101/SUM(data!$I101:$L101)</f>
        <v>1.3654660606240293E-2</v>
      </c>
      <c r="D101" s="3">
        <f>data!J101/SUM(data!$I101:$L101)</f>
        <v>0.12834997821986757</v>
      </c>
      <c r="E101" s="3">
        <f>data!K101/SUM(data!$I101:$L101)</f>
        <v>0.11145726190666244</v>
      </c>
      <c r="F101" s="3">
        <f>data!L101/SUM(data!$I101:$L101)</f>
        <v>0.74653809926722969</v>
      </c>
      <c r="G101" s="3">
        <f>HLOOKUP($B101,prodTab!$B$27:$L$32,3,FALSE)</f>
        <v>7.5299541836885434E-2</v>
      </c>
      <c r="H101" s="3">
        <f>HLOOKUP($B101,prodTab!$B$27:$L$32,4,FALSE)</f>
        <v>0.15009918112288789</v>
      </c>
      <c r="I101" s="3">
        <f>HLOOKUP($B101,prodTab!$B$27:$L$32,5,FALSE)</f>
        <v>0.2087020729254378</v>
      </c>
      <c r="J101" s="3">
        <f>HLOOKUP($B101,prodTab!$B$27:$L$32,6,FALSE)</f>
        <v>0.56589920411478889</v>
      </c>
      <c r="K101" s="3">
        <f>G101*EXP(A$107+$D$107*IF($A101=67,1,0)+$E$107*data!$AM101+$F$107*data!$AN101+$G$107*data!$AO101+$H$107*data!$AP101+$I$107*data!$AQ101+$J$107*data!$AR101+$K$107*data!$AS101+$L$107*data!$AT101+$M$107*data!$C101+$N$107*data!$D101)</f>
        <v>8.9601101815744238E-2</v>
      </c>
      <c r="L101" s="3">
        <f>H101*EXP(B$107+$D$107*IF($A101=67,1,0)+$E$107*data!$AM101+$F$107*data!$AN101+$G$107*data!$AO101+$H$107*data!$AP101+$I$107*data!$AQ101+$J$107*data!$AR101+$K$107*data!$AS101+$L$107*data!$AT101+$M$107*data!$C101+$N$107*data!$D101)</f>
        <v>0.17860735513351697</v>
      </c>
      <c r="M101" s="3">
        <f>I101*EXP(C$107+$D$107*IF($A101=67,1,0)+$E$107*data!$AM101+$F$107*data!$AN101+$G$107*data!$AO101+$H$107*data!$AP101+$I$107*data!$AQ101+$J$107*data!$AR101+$K$107*data!$AS101+$L$107*data!$AT101+$M$107*data!$C101+$N$107*data!$D101)</f>
        <v>0.24834063035678233</v>
      </c>
      <c r="N101" s="3">
        <f t="shared" si="6"/>
        <v>0.56589920411478889</v>
      </c>
      <c r="O101" s="3">
        <f t="shared" si="7"/>
        <v>8.2776334468719001E-2</v>
      </c>
      <c r="P101" s="3">
        <f t="shared" si="7"/>
        <v>0.16500312906316769</v>
      </c>
      <c r="Q101" s="3">
        <f t="shared" si="7"/>
        <v>0.22942493634574262</v>
      </c>
      <c r="R101" s="3">
        <f t="shared" si="4"/>
        <v>0.5227956001223707</v>
      </c>
      <c r="S101" s="3">
        <f t="shared" si="8"/>
        <v>-0.91354529687958808</v>
      </c>
      <c r="T101" s="3">
        <f t="shared" si="9"/>
        <v>4.7778057975508721E-3</v>
      </c>
      <c r="U101" s="3">
        <f t="shared" si="9"/>
        <v>1.3434534667417122E-3</v>
      </c>
      <c r="V101" s="3">
        <f t="shared" si="9"/>
        <v>1.3916372212564813E-2</v>
      </c>
      <c r="W101" s="3">
        <f t="shared" si="5"/>
        <v>5.0060705923587231E-2</v>
      </c>
      <c r="X101" s="2">
        <f>O101*SUM(data!$I101:$L101)</f>
        <v>1814.7593851751315</v>
      </c>
      <c r="Y101" s="2">
        <f>P101*SUM(data!$I101:$L101)</f>
        <v>3617.4708504857167</v>
      </c>
      <c r="Z101" s="2">
        <f>Q101*SUM(data!$I101:$L101)</f>
        <v>5029.832005716341</v>
      </c>
      <c r="AA101" s="2">
        <f>R101*SUM(data!$I101:$L101)</f>
        <v>11461.587758622813</v>
      </c>
    </row>
    <row r="102" spans="1:27" x14ac:dyDescent="0.25">
      <c r="A102" s="1">
        <f>data!AL102</f>
        <v>101</v>
      </c>
      <c r="B102" s="1">
        <f>data!Q102</f>
        <v>10</v>
      </c>
      <c r="C102" s="3">
        <f>data!I102/SUM(data!$I102:$L102)</f>
        <v>7.0000394032432051E-2</v>
      </c>
      <c r="D102" s="3">
        <f>data!J102/SUM(data!$I102:$L102)</f>
        <v>0.2095171611773689</v>
      </c>
      <c r="E102" s="3">
        <f>data!K102/SUM(data!$I102:$L102)</f>
        <v>0.20779193809643995</v>
      </c>
      <c r="F102" s="3">
        <f>data!L102/SUM(data!$I102:$L102)</f>
        <v>0.51269050669375904</v>
      </c>
      <c r="G102" s="3">
        <f>HLOOKUP($B102,prodTab!$B$27:$L$32,3,FALSE)</f>
        <v>7.5299541836885434E-2</v>
      </c>
      <c r="H102" s="3">
        <f>HLOOKUP($B102,prodTab!$B$27:$L$32,4,FALSE)</f>
        <v>0.15009918112288789</v>
      </c>
      <c r="I102" s="3">
        <f>HLOOKUP($B102,prodTab!$B$27:$L$32,5,FALSE)</f>
        <v>0.2087020729254378</v>
      </c>
      <c r="J102" s="3">
        <f>HLOOKUP($B102,prodTab!$B$27:$L$32,6,FALSE)</f>
        <v>0.56589920411478889</v>
      </c>
      <c r="K102" s="3">
        <f>G102*EXP(A$107+$D$107*IF($A102=67,1,0)+$E$107*data!$AM102+$F$107*data!$AN102+$G$107*data!$AO102+$H$107*data!$AP102+$I$107*data!$AQ102+$J$107*data!$AR102+$K$107*data!$AS102+$L$107*data!$AT102+$M$107*data!$C102+$N$107*data!$D102)</f>
        <v>6.834138052859097E-2</v>
      </c>
      <c r="L102" s="3">
        <f>H102*EXP(B$107+$D$107*IF($A102=67,1,0)+$E$107*data!$AM102+$F$107*data!$AN102+$G$107*data!$AO102+$H$107*data!$AP102+$I$107*data!$AQ102+$J$107*data!$AR102+$K$107*data!$AS102+$L$107*data!$AT102+$M$107*data!$C102+$N$107*data!$D102)</f>
        <v>0.13622905271283223</v>
      </c>
      <c r="M102" s="3">
        <f>I102*EXP(C$107+$D$107*IF($A102=67,1,0)+$E$107*data!$AM102+$F$107*data!$AN102+$G$107*data!$AO102+$H$107*data!$AP102+$I$107*data!$AQ102+$J$107*data!$AR102+$K$107*data!$AS102+$L$107*data!$AT102+$M$107*data!$C102+$N$107*data!$D102)</f>
        <v>0.18941666091142631</v>
      </c>
      <c r="N102" s="3">
        <f t="shared" si="6"/>
        <v>0.56589920411478889</v>
      </c>
      <c r="O102" s="3">
        <f t="shared" si="7"/>
        <v>7.1197370617676864E-2</v>
      </c>
      <c r="P102" s="3">
        <f t="shared" si="7"/>
        <v>0.14192207239408727</v>
      </c>
      <c r="Q102" s="3">
        <f t="shared" si="7"/>
        <v>0.19733239369420877</v>
      </c>
      <c r="R102" s="3">
        <f t="shared" si="4"/>
        <v>0.58954816329402715</v>
      </c>
      <c r="S102" s="3">
        <f t="shared" si="8"/>
        <v>-1.2021629573067731</v>
      </c>
      <c r="T102" s="3">
        <f t="shared" si="9"/>
        <v>1.4327529456243337E-6</v>
      </c>
      <c r="U102" s="3">
        <f t="shared" si="9"/>
        <v>4.5690960276197259E-3</v>
      </c>
      <c r="V102" s="3">
        <f t="shared" si="9"/>
        <v>1.0940206910224562E-4</v>
      </c>
      <c r="W102" s="3">
        <f t="shared" si="5"/>
        <v>5.9070993780847361E-3</v>
      </c>
      <c r="X102" s="2">
        <f>O102*SUM(data!$I102:$L102)</f>
        <v>1337.0994357266827</v>
      </c>
      <c r="Y102" s="2">
        <f>P102*SUM(data!$I102:$L102)</f>
        <v>2665.3220655339901</v>
      </c>
      <c r="Z102" s="2">
        <f>Q102*SUM(data!$I102:$L102)</f>
        <v>3705.9378734081056</v>
      </c>
      <c r="AA102" s="2">
        <f>R102*SUM(data!$I102:$L102)</f>
        <v>11071.820625331224</v>
      </c>
    </row>
    <row r="103" spans="1:27" x14ac:dyDescent="0.25">
      <c r="A103" s="1">
        <f>data!AL103</f>
        <v>102</v>
      </c>
      <c r="B103" s="1">
        <f>data!Q103</f>
        <v>10</v>
      </c>
      <c r="C103" s="3">
        <f>data!I103/SUM(data!$I103:$L103)</f>
        <v>4.552609341603106E-2</v>
      </c>
      <c r="D103" s="3">
        <f>data!J103/SUM(data!$I103:$L103)</f>
        <v>0.21859852020405643</v>
      </c>
      <c r="E103" s="3">
        <f>data!K103/SUM(data!$I103:$L103)</f>
        <v>0.16268439918038671</v>
      </c>
      <c r="F103" s="3">
        <f>data!L103/SUM(data!$I103:$L103)</f>
        <v>0.57319098719952566</v>
      </c>
      <c r="G103" s="3">
        <f>HLOOKUP($B103,prodTab!$B$27:$L$32,3,FALSE)</f>
        <v>7.5299541836885434E-2</v>
      </c>
      <c r="H103" s="3">
        <f>HLOOKUP($B103,prodTab!$B$27:$L$32,4,FALSE)</f>
        <v>0.15009918112288789</v>
      </c>
      <c r="I103" s="3">
        <f>HLOOKUP($B103,prodTab!$B$27:$L$32,5,FALSE)</f>
        <v>0.2087020729254378</v>
      </c>
      <c r="J103" s="3">
        <f>HLOOKUP($B103,prodTab!$B$27:$L$32,6,FALSE)</f>
        <v>0.56589920411478889</v>
      </c>
      <c r="K103" s="3">
        <f>G103*EXP(A$107+$D$107*IF($A103=67,1,0)+$E$107*data!$AM103+$F$107*data!$AN103+$G$107*data!$AO103+$H$107*data!$AP103+$I$107*data!$AQ103+$J$107*data!$AR103+$K$107*data!$AS103+$L$107*data!$AT103+$M$107*data!$C103+$N$107*data!$D103)</f>
        <v>6.6116720264525697E-2</v>
      </c>
      <c r="L103" s="3">
        <f>H103*EXP(B$107+$D$107*IF($A103=67,1,0)+$E$107*data!$AM103+$F$107*data!$AN103+$G$107*data!$AO103+$H$107*data!$AP103+$I$107*data!$AQ103+$J$107*data!$AR103+$K$107*data!$AS103+$L$107*data!$AT103+$M$107*data!$C103+$N$107*data!$D103)</f>
        <v>0.13179450137603704</v>
      </c>
      <c r="M103" s="3">
        <f>I103*EXP(C$107+$D$107*IF($A103=67,1,0)+$E$107*data!$AM103+$F$107*data!$AN103+$G$107*data!$AO103+$H$107*data!$AP103+$I$107*data!$AQ103+$J$107*data!$AR103+$K$107*data!$AS103+$L$107*data!$AT103+$M$107*data!$C103+$N$107*data!$D103)</f>
        <v>0.18325073748959428</v>
      </c>
      <c r="N103" s="3">
        <f t="shared" si="6"/>
        <v>0.56589920411478889</v>
      </c>
      <c r="O103" s="3">
        <f t="shared" si="7"/>
        <v>6.9812513521289227E-2</v>
      </c>
      <c r="P103" s="3">
        <f t="shared" si="7"/>
        <v>0.13916155206329581</v>
      </c>
      <c r="Q103" s="3">
        <f t="shared" si="7"/>
        <v>0.19349408950707725</v>
      </c>
      <c r="R103" s="3">
        <f t="shared" si="4"/>
        <v>0.59753184490833766</v>
      </c>
      <c r="S103" s="3">
        <f t="shared" si="8"/>
        <v>-1.1146641434216109</v>
      </c>
      <c r="T103" s="3">
        <f t="shared" si="9"/>
        <v>5.8983020152908808E-4</v>
      </c>
      <c r="U103" s="3">
        <f t="shared" si="9"/>
        <v>6.3102319073962184E-3</v>
      </c>
      <c r="V103" s="3">
        <f t="shared" si="9"/>
        <v>9.4923701802656843E-4</v>
      </c>
      <c r="W103" s="3">
        <f t="shared" si="5"/>
        <v>5.9247735400063273E-4</v>
      </c>
      <c r="X103" s="2">
        <f>O103*SUM(data!$I103:$L103)</f>
        <v>1896.0485266017224</v>
      </c>
      <c r="Y103" s="2">
        <f>P103*SUM(data!$I103:$L103)</f>
        <v>3779.5094667198605</v>
      </c>
      <c r="Z103" s="2">
        <f>Q103*SUM(data!$I103:$L103)</f>
        <v>5255.1350010361375</v>
      </c>
      <c r="AA103" s="2">
        <f>R103*SUM(data!$I103:$L103)</f>
        <v>16228.45700564228</v>
      </c>
    </row>
    <row r="104" spans="1:27" x14ac:dyDescent="0.25">
      <c r="N104" t="s">
        <v>106</v>
      </c>
      <c r="O104" s="2">
        <f>CORREL(C2:C103,O2:O103)</f>
        <v>0.43550981171104269</v>
      </c>
      <c r="P104" s="2">
        <f t="shared" ref="P104:R104" si="10">CORREL(D2:D103,P2:P103)</f>
        <v>0.26188926572102467</v>
      </c>
      <c r="Q104" s="2">
        <f t="shared" si="10"/>
        <v>0.19118506158791782</v>
      </c>
      <c r="R104" s="2">
        <f t="shared" si="10"/>
        <v>0.46996669191268936</v>
      </c>
    </row>
    <row r="105" spans="1:27" x14ac:dyDescent="0.25">
      <c r="A105" t="s">
        <v>102</v>
      </c>
      <c r="R105" t="s">
        <v>108</v>
      </c>
      <c r="S105" s="2">
        <f>SUM(S2:S103)</f>
        <v>-119.62720907901326</v>
      </c>
      <c r="T105" s="2"/>
      <c r="U105" s="2"/>
      <c r="V105" s="2"/>
      <c r="W105" s="2"/>
      <c r="X105" s="14">
        <f t="shared" ref="X105:AA105" si="11">SUM(X2:X103)</f>
        <v>117498.56272516921</v>
      </c>
      <c r="Y105" s="14">
        <f t="shared" si="11"/>
        <v>186001.51112480898</v>
      </c>
      <c r="Z105" s="14">
        <f t="shared" si="11"/>
        <v>246053.29802408358</v>
      </c>
      <c r="AA105" s="14">
        <f t="shared" si="11"/>
        <v>575223.32812593819</v>
      </c>
    </row>
    <row r="106" spans="1:27" x14ac:dyDescent="0.25">
      <c r="A106" s="35" t="s">
        <v>103</v>
      </c>
      <c r="B106" s="36" t="s">
        <v>104</v>
      </c>
      <c r="C106" s="36" t="s">
        <v>105</v>
      </c>
      <c r="D106" s="37" t="s">
        <v>139</v>
      </c>
      <c r="E106" s="43" t="s">
        <v>131</v>
      </c>
      <c r="F106" s="43" t="s">
        <v>132</v>
      </c>
      <c r="G106" s="43" t="s">
        <v>133</v>
      </c>
      <c r="H106" s="43" t="s">
        <v>134</v>
      </c>
      <c r="I106" s="43" t="s">
        <v>135</v>
      </c>
      <c r="J106" s="43" t="s">
        <v>136</v>
      </c>
      <c r="K106" s="43" t="s">
        <v>137</v>
      </c>
      <c r="L106" s="43" t="s">
        <v>138</v>
      </c>
      <c r="M106" s="38" t="s">
        <v>4</v>
      </c>
      <c r="N106" s="39" t="s">
        <v>5</v>
      </c>
      <c r="P106" s="42"/>
      <c r="Q106" s="42"/>
      <c r="R106" s="42"/>
      <c r="S106" s="42"/>
      <c r="T106" s="1" t="s">
        <v>109</v>
      </c>
      <c r="U106" s="2">
        <f>SUM(T2:W103)</f>
        <v>11.880209458541483</v>
      </c>
      <c r="W106" t="s">
        <v>107</v>
      </c>
      <c r="X106" s="7">
        <f>X105/data!I105-1</f>
        <v>-3.1663833630655169E-3</v>
      </c>
      <c r="Y106" s="7">
        <f>Y105/data!J105-1</f>
        <v>-4.4350925599739854E-3</v>
      </c>
      <c r="Z106" s="7">
        <f>Z105/data!K105-1</f>
        <v>1.5939724922693355E-3</v>
      </c>
      <c r="AA106" s="7">
        <f>AA105/data!L105-1</f>
        <v>1.4105844178271543E-3</v>
      </c>
    </row>
    <row r="107" spans="1:27" x14ac:dyDescent="0.25">
      <c r="A107" s="40">
        <v>0.02</v>
      </c>
      <c r="B107" s="41">
        <v>0.02</v>
      </c>
      <c r="C107" s="41">
        <v>0.02</v>
      </c>
      <c r="D107" s="41">
        <v>-0.15</v>
      </c>
      <c r="E107" s="41">
        <v>1.5</v>
      </c>
      <c r="F107" s="41">
        <v>-0.4</v>
      </c>
      <c r="G107" s="41">
        <v>-0.9</v>
      </c>
      <c r="H107" s="41">
        <v>-1.5</v>
      </c>
      <c r="I107" s="41">
        <v>0.7</v>
      </c>
      <c r="J107" s="41">
        <v>0</v>
      </c>
      <c r="K107" s="41">
        <v>0</v>
      </c>
      <c r="L107" s="41">
        <v>0</v>
      </c>
      <c r="M107" s="44">
        <v>0</v>
      </c>
      <c r="N107" s="45">
        <v>0</v>
      </c>
      <c r="O107" s="42"/>
      <c r="P107" s="42"/>
      <c r="Q107" s="42"/>
      <c r="R107" s="42"/>
      <c r="S107" s="42"/>
      <c r="W107" t="s">
        <v>110</v>
      </c>
      <c r="X107" s="16">
        <f>SUM(X106:AA106)</f>
        <v>-4.5969190129430126E-3</v>
      </c>
    </row>
    <row r="108" spans="1:27" x14ac:dyDescent="0.25">
      <c r="A108" s="2"/>
      <c r="B108" s="2"/>
      <c r="C108" s="2"/>
    </row>
    <row r="110" spans="1:27" x14ac:dyDescent="0.25">
      <c r="R110" s="12"/>
      <c r="S110" s="13"/>
      <c r="T110" s="3"/>
      <c r="U110" s="3"/>
      <c r="V110" s="3"/>
      <c r="W110" s="3"/>
      <c r="X110" s="14"/>
      <c r="Y110" s="14"/>
      <c r="Z110" s="14"/>
      <c r="AA110" s="14"/>
    </row>
    <row r="111" spans="1:27" x14ac:dyDescent="0.25">
      <c r="S111" s="13"/>
      <c r="X111" s="15"/>
      <c r="Y111" s="15"/>
      <c r="Z111" s="15"/>
      <c r="AA11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zoomScale="80" zoomScaleNormal="80" workbookViewId="0">
      <pane xSplit="11055" ySplit="6000" topLeftCell="O95"/>
      <selection sqref="A1:AA103"/>
      <selection pane="topRight" activeCell="R68" sqref="R68"/>
      <selection pane="bottomLeft" activeCell="E107" sqref="E107"/>
      <selection pane="bottomRight" activeCell="D107" sqref="D107"/>
    </sheetView>
  </sheetViews>
  <sheetFormatPr defaultRowHeight="15" x14ac:dyDescent="0.25"/>
  <sheetData>
    <row r="1" spans="1:27" x14ac:dyDescent="0.25">
      <c r="A1" t="s">
        <v>75</v>
      </c>
      <c r="B1" t="s">
        <v>101</v>
      </c>
      <c r="C1" t="s">
        <v>76</v>
      </c>
      <c r="D1" t="s">
        <v>77</v>
      </c>
      <c r="E1" t="s">
        <v>78</v>
      </c>
      <c r="F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</row>
    <row r="2" spans="1:27" x14ac:dyDescent="0.25">
      <c r="A2" s="1">
        <f>data!AL2</f>
        <v>1</v>
      </c>
      <c r="B2" s="1">
        <f>data!Q2</f>
        <v>0</v>
      </c>
      <c r="C2" s="3">
        <f>data!M2/SUM(data!$M2:$P2)</f>
        <v>0.1224012791727862</v>
      </c>
      <c r="D2" s="3">
        <f>data!N2/SUM(data!$M2:$P2)</f>
        <v>0.14153817126167498</v>
      </c>
      <c r="E2" s="3">
        <f>data!O2/SUM(data!$M2:$P2)</f>
        <v>0.18798134635952057</v>
      </c>
      <c r="F2" s="3">
        <f>data!P2/SUM(data!$M2:$P2)</f>
        <v>0.54807920320601822</v>
      </c>
      <c r="G2" s="3">
        <f>HLOOKUP($B2,prodTab!$B$35:$L$40,3,FALSE)</f>
        <v>6.9113769909740205E-2</v>
      </c>
      <c r="H2" s="3">
        <f>HLOOKUP($B2,prodTab!$B$35:$L$40,4,FALSE)</f>
        <v>0.11789101300451406</v>
      </c>
      <c r="I2" s="3">
        <f>HLOOKUP($B2,prodTab!$B$35:$L$40,5,FALSE)</f>
        <v>0.1843426829510828</v>
      </c>
      <c r="J2" s="3">
        <f>HLOOKUP($B2,prodTab!$B$35:$L$40,6,FALSE)</f>
        <v>0.62865253413466293</v>
      </c>
      <c r="K2" s="3">
        <f>G2*EXP(A$107+$D$107*IF($A2=67,1,0)+$E$107*data!$AM2+$F$107*data!$AN2+$G$107*data!$AO2+$H$107*data!$AP2+$I$107*data!$AQ2+$J$107*data!$AR2+$K$107*data!$AS2+$L$107*data!$AT2+$M$107*data!$C2+$N$107*data!$D2)</f>
        <v>6.8918021759142106E-2</v>
      </c>
      <c r="L2" s="3">
        <f>H2*EXP(B$107+$D$107*IF($A2=67,1,0)+$E$107*data!$AM2+$F$107*data!$AN2+$G$107*data!$AO2+$H$107*data!$AP2+$I$107*data!$AQ2+$J$107*data!$AR2+$K$107*data!$AS2+$L$107*data!$AT2+$M$107*data!$C2+$N$107*data!$D2)</f>
        <v>0.11638740219171428</v>
      </c>
      <c r="M2" s="3">
        <f>I2*EXP(C$107+$D$107*IF($A2=67,1,0)+$E$107*data!$AM2+$F$107*data!$AN2+$G$107*data!$AO2+$H$107*data!$AP2+$I$107*data!$AQ2+$J$107*data!$AR2+$K$107*data!$AS2+$L$107*data!$AT2+$M$107*data!$C2+$N$107*data!$D2)</f>
        <v>0.18753399855635869</v>
      </c>
      <c r="N2" s="3">
        <f>J2</f>
        <v>0.62865253413466293</v>
      </c>
      <c r="O2" s="3">
        <f>K2/SUM($K2:$N2)</f>
        <v>6.8815352237308475E-2</v>
      </c>
      <c r="P2" s="3">
        <f>L2/SUM($K2:$N2)</f>
        <v>0.11621401591878493</v>
      </c>
      <c r="Q2" s="3">
        <f>M2/SUM($K2:$N2)</f>
        <v>0.18725462277818242</v>
      </c>
      <c r="R2" s="3">
        <f>N2/SUM($K2:$N2)</f>
        <v>0.62771600906572411</v>
      </c>
      <c r="S2" s="3">
        <f>C2*LN(O2)+D2*LN(P2)+E2*LN(Q2)+F2*LN(R2)</f>
        <v>-1.2023668622057346</v>
      </c>
      <c r="T2" s="3">
        <f>(C2-O2)^2</f>
        <v>2.8714515655343577E-3</v>
      </c>
      <c r="U2" s="3">
        <f>(D2-P2)^2</f>
        <v>6.4131284383082672E-4</v>
      </c>
      <c r="V2" s="3">
        <f>(E2-Q2)^2</f>
        <v>5.2812716367295649E-7</v>
      </c>
      <c r="W2" s="3">
        <f>(F2-R2)^2</f>
        <v>6.3420208475364875E-3</v>
      </c>
      <c r="X2" s="2">
        <f>O2*SUM(data!$M2:$P2)</f>
        <v>2144.5540674347353</v>
      </c>
      <c r="Y2" s="2">
        <f>P2*SUM(data!$M2:$P2)</f>
        <v>3621.6808085512625</v>
      </c>
      <c r="Z2" s="2">
        <f>Q2*SUM(data!$M2:$P2)</f>
        <v>5835.5824662507712</v>
      </c>
      <c r="AA2" s="2">
        <f>R2*SUM(data!$M2:$P2)</f>
        <v>19562.07265776323</v>
      </c>
    </row>
    <row r="3" spans="1:27" x14ac:dyDescent="0.25">
      <c r="A3" s="1">
        <f>data!AL3</f>
        <v>2</v>
      </c>
      <c r="B3" s="1">
        <f>data!Q3</f>
        <v>0</v>
      </c>
      <c r="C3" s="3">
        <f>data!M3/SUM(data!$M3:$P3)</f>
        <v>0.12958098759332642</v>
      </c>
      <c r="D3" s="3">
        <f>data!N3/SUM(data!$M3:$P3)</f>
        <v>0.16442058049746675</v>
      </c>
      <c r="E3" s="3">
        <f>data!O3/SUM(data!$M3:$P3)</f>
        <v>0.16836752737020486</v>
      </c>
      <c r="F3" s="3">
        <f>data!P3/SUM(data!$M3:$P3)</f>
        <v>0.53763090453900197</v>
      </c>
      <c r="G3" s="3">
        <f>HLOOKUP($B3,prodTab!$B$35:$L$40,3,FALSE)</f>
        <v>6.9113769909740205E-2</v>
      </c>
      <c r="H3" s="3">
        <f>HLOOKUP($B3,prodTab!$B$35:$L$40,4,FALSE)</f>
        <v>0.11789101300451406</v>
      </c>
      <c r="I3" s="3">
        <f>HLOOKUP($B3,prodTab!$B$35:$L$40,5,FALSE)</f>
        <v>0.1843426829510828</v>
      </c>
      <c r="J3" s="3">
        <f>HLOOKUP($B3,prodTab!$B$35:$L$40,6,FALSE)</f>
        <v>0.62865253413466293</v>
      </c>
      <c r="K3" s="3">
        <f>G3*EXP(A$107+$D$107*IF($A3=67,1,0)+$E$107*data!$AM3+$F$107*data!$AN3+$G$107*data!$AO3+$H$107*data!$AP3+$I$107*data!$AQ3+$J$107*data!$AR3+$K$107*data!$AS3+$L$107*data!$AT3+$M$107*data!$C3+$N$107*data!$D3)</f>
        <v>6.6875934948697896E-2</v>
      </c>
      <c r="L3" s="3">
        <f>H3*EXP(B$107+$D$107*IF($A3=67,1,0)+$E$107*data!$AM3+$F$107*data!$AN3+$G$107*data!$AO3+$H$107*data!$AP3+$I$107*data!$AQ3+$J$107*data!$AR3+$K$107*data!$AS3+$L$107*data!$AT3+$M$107*data!$C3+$N$107*data!$D3)</f>
        <v>0.11293876607519608</v>
      </c>
      <c r="M3" s="3">
        <f>I3*EXP(C$107+$D$107*IF($A3=67,1,0)+$E$107*data!$AM3+$F$107*data!$AN3+$G$107*data!$AO3+$H$107*data!$AP3+$I$107*data!$AQ3+$J$107*data!$AR3+$K$107*data!$AS3+$L$107*data!$AT3+$M$107*data!$C3+$N$107*data!$D3)</f>
        <v>0.18197724148198718</v>
      </c>
      <c r="N3" s="3">
        <f t="shared" ref="N3:N66" si="0">J3</f>
        <v>0.62865253413466293</v>
      </c>
      <c r="O3" s="3">
        <f t="shared" ref="O3:R66" si="1">K3/SUM($K3:$N3)</f>
        <v>6.7521134728856458E-2</v>
      </c>
      <c r="P3" s="3">
        <f t="shared" si="1"/>
        <v>0.11402836679777281</v>
      </c>
      <c r="Q3" s="3">
        <f t="shared" si="1"/>
        <v>0.18373290555289862</v>
      </c>
      <c r="R3" s="3">
        <f t="shared" si="1"/>
        <v>0.63471759292047214</v>
      </c>
      <c r="S3" s="3">
        <f t="shared" ref="S3:S66" si="2">C3*LN(O3)+D3*LN(P3)+E3*LN(Q3)+F3*LN(R3)</f>
        <v>-1.2359233044844924</v>
      </c>
      <c r="T3" s="3">
        <f t="shared" ref="T3:W66" si="3">(C3-O3)^2</f>
        <v>3.8514253375596611E-3</v>
      </c>
      <c r="U3" s="3">
        <f t="shared" si="3"/>
        <v>2.5393752015556207E-3</v>
      </c>
      <c r="V3" s="3">
        <f t="shared" si="3"/>
        <v>2.3609484669720145E-4</v>
      </c>
      <c r="W3" s="3">
        <f t="shared" si="3"/>
        <v>9.4258250608806934E-3</v>
      </c>
      <c r="X3" s="2">
        <f>O3*SUM(data!$M3:$P3)</f>
        <v>2577.538968123768</v>
      </c>
      <c r="Y3" s="2">
        <f>P3*SUM(data!$M3:$P3)</f>
        <v>4352.8972087484872</v>
      </c>
      <c r="Z3" s="2">
        <f>Q3*SUM(data!$M3:$P3)</f>
        <v>7013.7850273242966</v>
      </c>
      <c r="AA3" s="2">
        <f>R3*SUM(data!$M3:$P3)</f>
        <v>24229.588795803447</v>
      </c>
    </row>
    <row r="4" spans="1:27" x14ac:dyDescent="0.25">
      <c r="A4" s="1">
        <f>data!AL4</f>
        <v>3</v>
      </c>
      <c r="B4" s="1">
        <f>data!Q4</f>
        <v>0</v>
      </c>
      <c r="C4" s="3">
        <f>data!M4/SUM(data!$M4:$P4)</f>
        <v>4.2810616041333627E-2</v>
      </c>
      <c r="D4" s="3">
        <f>data!N4/SUM(data!$M4:$P4)</f>
        <v>0.32133256816991068</v>
      </c>
      <c r="E4" s="3">
        <f>data!O4/SUM(data!$M4:$P4)</f>
        <v>0.25714022791203334</v>
      </c>
      <c r="F4" s="3">
        <f>data!P4/SUM(data!$M4:$P4)</f>
        <v>0.37871658787672241</v>
      </c>
      <c r="G4" s="3">
        <f>HLOOKUP($B4,prodTab!$B$35:$L$40,3,FALSE)</f>
        <v>6.9113769909740205E-2</v>
      </c>
      <c r="H4" s="3">
        <f>HLOOKUP($B4,prodTab!$B$35:$L$40,4,FALSE)</f>
        <v>0.11789101300451406</v>
      </c>
      <c r="I4" s="3">
        <f>HLOOKUP($B4,prodTab!$B$35:$L$40,5,FALSE)</f>
        <v>0.1843426829510828</v>
      </c>
      <c r="J4" s="3">
        <f>HLOOKUP($B4,prodTab!$B$35:$L$40,6,FALSE)</f>
        <v>0.62865253413466293</v>
      </c>
      <c r="K4" s="3">
        <f>G4*EXP(A$107+$D$107*IF($A4=67,1,0)+$E$107*data!$AM4+$F$107*data!$AN4+$G$107*data!$AO4+$H$107*data!$AP4+$I$107*data!$AQ4+$J$107*data!$AR4+$K$107*data!$AS4+$L$107*data!$AT4+$M$107*data!$C4+$N$107*data!$D4)</f>
        <v>6.7178630233973982E-2</v>
      </c>
      <c r="L4" s="3">
        <f>H4*EXP(B$107+$D$107*IF($A4=67,1,0)+$E$107*data!$AM4+$F$107*data!$AN4+$G$107*data!$AO4+$H$107*data!$AP4+$I$107*data!$AQ4+$J$107*data!$AR4+$K$107*data!$AS4+$L$107*data!$AT4+$M$107*data!$C4+$N$107*data!$D4)</f>
        <v>0.11344995193064746</v>
      </c>
      <c r="M4" s="3">
        <f>I4*EXP(C$107+$D$107*IF($A4=67,1,0)+$E$107*data!$AM4+$F$107*data!$AN4+$G$107*data!$AO4+$H$107*data!$AP4+$I$107*data!$AQ4+$J$107*data!$AR4+$K$107*data!$AS4+$L$107*data!$AT4+$M$107*data!$C4+$N$107*data!$D4)</f>
        <v>0.18280091075952923</v>
      </c>
      <c r="N4" s="3">
        <f t="shared" si="0"/>
        <v>0.62865253413466293</v>
      </c>
      <c r="O4" s="3">
        <f t="shared" si="1"/>
        <v>6.7714794141706017E-2</v>
      </c>
      <c r="P4" s="3">
        <f t="shared" si="1"/>
        <v>0.11435541501239374</v>
      </c>
      <c r="Q4" s="3">
        <f t="shared" si="1"/>
        <v>0.18425987546762829</v>
      </c>
      <c r="R4" s="3">
        <f t="shared" si="1"/>
        <v>0.633669915378272</v>
      </c>
      <c r="S4" s="3">
        <f t="shared" si="2"/>
        <v>-1.4197669972460918</v>
      </c>
      <c r="T4" s="3">
        <f t="shared" si="3"/>
        <v>6.202180868550677E-4</v>
      </c>
      <c r="U4" s="3">
        <f t="shared" si="3"/>
        <v>4.2839541929190227E-2</v>
      </c>
      <c r="V4" s="3">
        <f t="shared" si="3"/>
        <v>5.3115457724206968E-3</v>
      </c>
      <c r="W4" s="3">
        <f t="shared" si="3"/>
        <v>6.5001199204112403E-2</v>
      </c>
      <c r="X4" s="2">
        <f>O4*SUM(data!$M4:$P4)</f>
        <v>1464.333100462334</v>
      </c>
      <c r="Y4" s="2">
        <f>P4*SUM(data!$M4:$P4)</f>
        <v>2472.9369931971646</v>
      </c>
      <c r="Z4" s="2">
        <f>Q4*SUM(data!$M4:$P4)</f>
        <v>3984.6216495862159</v>
      </c>
      <c r="AA4" s="2">
        <f>R4*SUM(data!$M4:$P4)</f>
        <v>13703.118256754286</v>
      </c>
    </row>
    <row r="5" spans="1:27" x14ac:dyDescent="0.25">
      <c r="A5" s="1">
        <f>data!AL5</f>
        <v>4</v>
      </c>
      <c r="B5" s="1">
        <f>data!Q5</f>
        <v>0</v>
      </c>
      <c r="C5" s="3">
        <f>data!M5/SUM(data!$M5:$P5)</f>
        <v>8.1907343416996001E-2</v>
      </c>
      <c r="D5" s="3">
        <f>data!N5/SUM(data!$M5:$P5)</f>
        <v>0.27537296447267684</v>
      </c>
      <c r="E5" s="3">
        <f>data!O5/SUM(data!$M5:$P5)</f>
        <v>0.28810600260713026</v>
      </c>
      <c r="F5" s="3">
        <f>data!P5/SUM(data!$M5:$P5)</f>
        <v>0.35461368950319677</v>
      </c>
      <c r="G5" s="3">
        <f>HLOOKUP($B5,prodTab!$B$35:$L$40,3,FALSE)</f>
        <v>6.9113769909740205E-2</v>
      </c>
      <c r="H5" s="3">
        <f>HLOOKUP($B5,prodTab!$B$35:$L$40,4,FALSE)</f>
        <v>0.11789101300451406</v>
      </c>
      <c r="I5" s="3">
        <f>HLOOKUP($B5,prodTab!$B$35:$L$40,5,FALSE)</f>
        <v>0.1843426829510828</v>
      </c>
      <c r="J5" s="3">
        <f>HLOOKUP($B5,prodTab!$B$35:$L$40,6,FALSE)</f>
        <v>0.62865253413466293</v>
      </c>
      <c r="K5" s="3">
        <f>G5*EXP(A$107+$D$107*IF($A5=67,1,0)+$E$107*data!$AM5+$F$107*data!$AN5+$G$107*data!$AO5+$H$107*data!$AP5+$I$107*data!$AQ5+$J$107*data!$AR5+$K$107*data!$AS5+$L$107*data!$AT5+$M$107*data!$C5+$N$107*data!$D5)</f>
        <v>6.9680506778939402E-2</v>
      </c>
      <c r="L5" s="3">
        <f>H5*EXP(B$107+$D$107*IF($A5=67,1,0)+$E$107*data!$AM5+$F$107*data!$AN5+$G$107*data!$AO5+$H$107*data!$AP5+$I$107*data!$AQ5+$J$107*data!$AR5+$K$107*data!$AS5+$L$107*data!$AT5+$M$107*data!$C5+$N$107*data!$D5)</f>
        <v>0.11767507192452308</v>
      </c>
      <c r="M5" s="3">
        <f>I5*EXP(C$107+$D$107*IF($A5=67,1,0)+$E$107*data!$AM5+$F$107*data!$AN5+$G$107*data!$AO5+$H$107*data!$AP5+$I$107*data!$AQ5+$J$107*data!$AR5+$K$107*data!$AS5+$L$107*data!$AT5+$M$107*data!$C5+$N$107*data!$D5)</f>
        <v>0.18960880948319644</v>
      </c>
      <c r="N5" s="3">
        <f t="shared" si="0"/>
        <v>0.62865253413466293</v>
      </c>
      <c r="O5" s="3">
        <f t="shared" si="1"/>
        <v>6.9291302912934269E-2</v>
      </c>
      <c r="P5" s="3">
        <f t="shared" si="1"/>
        <v>0.11701779207621837</v>
      </c>
      <c r="Q5" s="3">
        <f t="shared" si="1"/>
        <v>0.18854974023857099</v>
      </c>
      <c r="R5" s="3">
        <f t="shared" si="1"/>
        <v>0.62514116477227644</v>
      </c>
      <c r="S5" s="3">
        <f t="shared" si="2"/>
        <v>-1.4567034225816542</v>
      </c>
      <c r="T5" s="3">
        <f t="shared" si="3"/>
        <v>1.5916447800012618E-4</v>
      </c>
      <c r="U5" s="3">
        <f t="shared" si="3"/>
        <v>2.507636062471208E-2</v>
      </c>
      <c r="V5" s="3">
        <f t="shared" si="3"/>
        <v>9.911449376797412E-3</v>
      </c>
      <c r="W5" s="3">
        <f t="shared" si="3"/>
        <v>7.3185114875462504E-2</v>
      </c>
      <c r="X5" s="2">
        <f>O5*SUM(data!$M5:$P5)</f>
        <v>267.90235027833609</v>
      </c>
      <c r="Y5" s="2">
        <f>P5*SUM(data!$M5:$P5)</f>
        <v>452.4282298601247</v>
      </c>
      <c r="Z5" s="2">
        <f>Q5*SUM(data!$M5:$P5)</f>
        <v>728.99363167919194</v>
      </c>
      <c r="AA5" s="2">
        <f>R5*SUM(data!$M5:$P5)</f>
        <v>2416.9957881823484</v>
      </c>
    </row>
    <row r="6" spans="1:27" x14ac:dyDescent="0.25">
      <c r="A6" s="1">
        <f>data!AL6</f>
        <v>5</v>
      </c>
      <c r="B6" s="1">
        <f>data!Q6</f>
        <v>0</v>
      </c>
      <c r="C6" s="3">
        <f>data!M6/SUM(data!$M6:$P6)</f>
        <v>0</v>
      </c>
      <c r="D6" s="3">
        <f>data!N6/SUM(data!$M6:$P6)</f>
        <v>3.0597241135938973E-2</v>
      </c>
      <c r="E6" s="3">
        <f>data!O6/SUM(data!$M6:$P6)</f>
        <v>2.850253129623178E-2</v>
      </c>
      <c r="F6" s="3">
        <f>data!P6/SUM(data!$M6:$P6)</f>
        <v>0.94090022756782921</v>
      </c>
      <c r="G6" s="3">
        <f>HLOOKUP($B6,prodTab!$B$35:$L$40,3,FALSE)</f>
        <v>6.9113769909740205E-2</v>
      </c>
      <c r="H6" s="3">
        <f>HLOOKUP($B6,prodTab!$B$35:$L$40,4,FALSE)</f>
        <v>0.11789101300451406</v>
      </c>
      <c r="I6" s="3">
        <f>HLOOKUP($B6,prodTab!$B$35:$L$40,5,FALSE)</f>
        <v>0.1843426829510828</v>
      </c>
      <c r="J6" s="3">
        <f>HLOOKUP($B6,prodTab!$B$35:$L$40,6,FALSE)</f>
        <v>0.62865253413466293</v>
      </c>
      <c r="K6" s="3">
        <f>G6*EXP(A$107+$D$107*IF($A6=67,1,0)+$E$107*data!$AM6+$F$107*data!$AN6+$G$107*data!$AO6+$H$107*data!$AP6+$I$107*data!$AQ6+$J$107*data!$AR6+$K$107*data!$AS6+$L$107*data!$AT6+$M$107*data!$C6+$N$107*data!$D6)</f>
        <v>6.8481656181314104E-2</v>
      </c>
      <c r="L6" s="3">
        <f>H6*EXP(B$107+$D$107*IF($A6=67,1,0)+$E$107*data!$AM6+$F$107*data!$AN6+$G$107*data!$AO6+$H$107*data!$AP6+$I$107*data!$AQ6+$J$107*data!$AR6+$K$107*data!$AS6+$L$107*data!$AT6+$M$107*data!$C6+$N$107*data!$D6)</f>
        <v>0.11565047657033209</v>
      </c>
      <c r="M6" s="3">
        <f>I6*EXP(C$107+$D$107*IF($A6=67,1,0)+$E$107*data!$AM6+$F$107*data!$AN6+$G$107*data!$AO6+$H$107*data!$AP6+$I$107*data!$AQ6+$J$107*data!$AR6+$K$107*data!$AS6+$L$107*data!$AT6+$M$107*data!$C6+$N$107*data!$D6)</f>
        <v>0.1863465967773518</v>
      </c>
      <c r="N6" s="3">
        <f t="shared" si="0"/>
        <v>0.62865253413466293</v>
      </c>
      <c r="O6" s="3">
        <f t="shared" si="1"/>
        <v>6.854120041264887E-2</v>
      </c>
      <c r="P6" s="3">
        <f t="shared" si="1"/>
        <v>0.11575103369927546</v>
      </c>
      <c r="Q6" s="3">
        <f t="shared" si="1"/>
        <v>0.18650862359570999</v>
      </c>
      <c r="R6" s="3">
        <f t="shared" si="1"/>
        <v>0.62919914229236573</v>
      </c>
      <c r="S6" s="3">
        <f t="shared" si="2"/>
        <v>-0.54976702185776682</v>
      </c>
      <c r="T6" s="3">
        <f t="shared" si="3"/>
        <v>4.6978961540068975E-3</v>
      </c>
      <c r="U6" s="3">
        <f t="shared" si="3"/>
        <v>7.251168387919742E-3</v>
      </c>
      <c r="V6" s="3">
        <f t="shared" si="3"/>
        <v>2.4965925203751228E-2</v>
      </c>
      <c r="W6" s="3">
        <f t="shared" si="3"/>
        <v>9.7157566561901748E-2</v>
      </c>
      <c r="X6" s="2">
        <f>O6*SUM(data!$M6:$P6)</f>
        <v>908.9920290485411</v>
      </c>
      <c r="Y6" s="2">
        <f>P6*SUM(data!$M6:$P6)</f>
        <v>1535.0878938991173</v>
      </c>
      <c r="Z6" s="2">
        <f>Q6*SUM(data!$M6:$P6)</f>
        <v>2473.4736359538342</v>
      </c>
      <c r="AA6" s="2">
        <f>R6*SUM(data!$M6:$P6)</f>
        <v>8344.4264410985088</v>
      </c>
    </row>
    <row r="7" spans="1:27" x14ac:dyDescent="0.25">
      <c r="A7" s="1">
        <f>data!AL7</f>
        <v>6</v>
      </c>
      <c r="B7" s="1">
        <f>data!Q7</f>
        <v>0</v>
      </c>
      <c r="C7" s="3">
        <f>data!M7/SUM(data!$M7:$P7)</f>
        <v>8.567973472235979E-3</v>
      </c>
      <c r="D7" s="3">
        <f>data!N7/SUM(data!$M7:$P7)</f>
        <v>3.2574514528906938E-2</v>
      </c>
      <c r="E7" s="3">
        <f>data!O7/SUM(data!$M7:$P7)</f>
        <v>0.30612426373064494</v>
      </c>
      <c r="F7" s="3">
        <f>data!P7/SUM(data!$M7:$P7)</f>
        <v>0.65273324826821211</v>
      </c>
      <c r="G7" s="3">
        <f>HLOOKUP($B7,prodTab!$B$35:$L$40,3,FALSE)</f>
        <v>6.9113769909740205E-2</v>
      </c>
      <c r="H7" s="3">
        <f>HLOOKUP($B7,prodTab!$B$35:$L$40,4,FALSE)</f>
        <v>0.11789101300451406</v>
      </c>
      <c r="I7" s="3">
        <f>HLOOKUP($B7,prodTab!$B$35:$L$40,5,FALSE)</f>
        <v>0.1843426829510828</v>
      </c>
      <c r="J7" s="3">
        <f>HLOOKUP($B7,prodTab!$B$35:$L$40,6,FALSE)</f>
        <v>0.62865253413466293</v>
      </c>
      <c r="K7" s="3">
        <f>G7*EXP(A$107+$D$107*IF($A7=67,1,0)+$E$107*data!$AM7+$F$107*data!$AN7+$G$107*data!$AO7+$H$107*data!$AP7+$I$107*data!$AQ7+$J$107*data!$AR7+$K$107*data!$AS7+$L$107*data!$AT7+$M$107*data!$C7+$N$107*data!$D7)</f>
        <v>6.7625341484249576E-2</v>
      </c>
      <c r="L7" s="3">
        <f>H7*EXP(B$107+$D$107*IF($A7=67,1,0)+$E$107*data!$AM7+$F$107*data!$AN7+$G$107*data!$AO7+$H$107*data!$AP7+$I$107*data!$AQ7+$J$107*data!$AR7+$K$107*data!$AS7+$L$107*data!$AT7+$M$107*data!$C7+$N$107*data!$D7)</f>
        <v>0.11420434912055943</v>
      </c>
      <c r="M7" s="3">
        <f>I7*EXP(C$107+$D$107*IF($A7=67,1,0)+$E$107*data!$AM7+$F$107*data!$AN7+$G$107*data!$AO7+$H$107*data!$AP7+$I$107*data!$AQ7+$J$107*data!$AR7+$K$107*data!$AS7+$L$107*data!$AT7+$M$107*data!$C7+$N$107*data!$D7)</f>
        <v>0.18401646432340066</v>
      </c>
      <c r="N7" s="3">
        <f t="shared" si="0"/>
        <v>0.62865253413466293</v>
      </c>
      <c r="O7" s="3">
        <f t="shared" si="1"/>
        <v>6.7999427478354649E-2</v>
      </c>
      <c r="P7" s="3">
        <f t="shared" si="1"/>
        <v>0.11483609820358384</v>
      </c>
      <c r="Q7" s="3">
        <f t="shared" si="1"/>
        <v>0.18503439607024666</v>
      </c>
      <c r="R7" s="3">
        <f t="shared" si="1"/>
        <v>0.63213007824781475</v>
      </c>
      <c r="S7" s="3">
        <f t="shared" si="2"/>
        <v>-0.90941197202877166</v>
      </c>
      <c r="T7" s="3">
        <f t="shared" si="3"/>
        <v>3.5320977252813988E-3</v>
      </c>
      <c r="U7" s="3">
        <f t="shared" si="3"/>
        <v>6.7669681486658686E-3</v>
      </c>
      <c r="V7" s="3">
        <f t="shared" si="3"/>
        <v>1.4662756050012769E-2</v>
      </c>
      <c r="W7" s="3">
        <f t="shared" si="3"/>
        <v>4.2449061488940033E-4</v>
      </c>
      <c r="X7" s="2">
        <f>O7*SUM(data!$M7:$P7)</f>
        <v>2079.9889275189798</v>
      </c>
      <c r="Y7" s="2">
        <f>P7*SUM(data!$M7:$P7)</f>
        <v>3512.64446776363</v>
      </c>
      <c r="Z7" s="2">
        <f>Q7*SUM(data!$M7:$P7)</f>
        <v>5659.8931683474084</v>
      </c>
      <c r="AA7" s="2">
        <f>R7*SUM(data!$M7:$P7)</f>
        <v>19335.803436369981</v>
      </c>
    </row>
    <row r="8" spans="1:27" x14ac:dyDescent="0.25">
      <c r="A8" s="1">
        <f>data!AL8</f>
        <v>7</v>
      </c>
      <c r="B8" s="1">
        <f>data!Q8</f>
        <v>0</v>
      </c>
      <c r="C8" s="3">
        <f>data!M8/SUM(data!$M8:$P8)</f>
        <v>1.8961433066401943E-2</v>
      </c>
      <c r="D8" s="3">
        <f>data!N8/SUM(data!$M8:$P8)</f>
        <v>0.12263783098062259</v>
      </c>
      <c r="E8" s="3">
        <f>data!O8/SUM(data!$M8:$P8)</f>
        <v>0.20452889125903784</v>
      </c>
      <c r="F8" s="3">
        <f>data!P8/SUM(data!$M8:$P8)</f>
        <v>0.65387184469393766</v>
      </c>
      <c r="G8" s="3">
        <f>HLOOKUP($B8,prodTab!$B$35:$L$40,3,FALSE)</f>
        <v>6.9113769909740205E-2</v>
      </c>
      <c r="H8" s="3">
        <f>HLOOKUP($B8,prodTab!$B$35:$L$40,4,FALSE)</f>
        <v>0.11789101300451406</v>
      </c>
      <c r="I8" s="3">
        <f>HLOOKUP($B8,prodTab!$B$35:$L$40,5,FALSE)</f>
        <v>0.1843426829510828</v>
      </c>
      <c r="J8" s="3">
        <f>HLOOKUP($B8,prodTab!$B$35:$L$40,6,FALSE)</f>
        <v>0.62865253413466293</v>
      </c>
      <c r="K8" s="3">
        <f>G8*EXP(A$107+$D$107*IF($A8=67,1,0)+$E$107*data!$AM8+$F$107*data!$AN8+$G$107*data!$AO8+$H$107*data!$AP8+$I$107*data!$AQ8+$J$107*data!$AR8+$K$107*data!$AS8+$L$107*data!$AT8+$M$107*data!$C8+$N$107*data!$D8)</f>
        <v>6.6536481703778225E-2</v>
      </c>
      <c r="L8" s="3">
        <f>H8*EXP(B$107+$D$107*IF($A8=67,1,0)+$E$107*data!$AM8+$F$107*data!$AN8+$G$107*data!$AO8+$H$107*data!$AP8+$I$107*data!$AQ8+$J$107*data!$AR8+$K$107*data!$AS8+$L$107*data!$AT8+$M$107*data!$C8+$N$107*data!$D8)</f>
        <v>0.11236550409910769</v>
      </c>
      <c r="M8" s="3">
        <f>I8*EXP(C$107+$D$107*IF($A8=67,1,0)+$E$107*data!$AM8+$F$107*data!$AN8+$G$107*data!$AO8+$H$107*data!$AP8+$I$107*data!$AQ8+$J$107*data!$AR8+$K$107*data!$AS8+$L$107*data!$AT8+$M$107*data!$C8+$N$107*data!$D8)</f>
        <v>0.18105354949667168</v>
      </c>
      <c r="N8" s="3">
        <f t="shared" si="0"/>
        <v>0.62865253413466293</v>
      </c>
      <c r="O8" s="3">
        <f t="shared" si="1"/>
        <v>6.7303195028396837E-2</v>
      </c>
      <c r="P8" s="3">
        <f t="shared" si="1"/>
        <v>0.1136603145100913</v>
      </c>
      <c r="Q8" s="3">
        <f t="shared" si="1"/>
        <v>0.18313986613551361</v>
      </c>
      <c r="R8" s="3">
        <f t="shared" si="1"/>
        <v>0.63589662432599825</v>
      </c>
      <c r="S8" s="3">
        <f t="shared" si="2"/>
        <v>-0.96105854203550389</v>
      </c>
      <c r="T8" s="3">
        <f t="shared" si="3"/>
        <v>2.3369259495901766E-3</v>
      </c>
      <c r="U8" s="3">
        <f t="shared" si="3"/>
        <v>8.0595801978660506E-5</v>
      </c>
      <c r="V8" s="3">
        <f t="shared" si="3"/>
        <v>4.5749039573475048E-4</v>
      </c>
      <c r="W8" s="3">
        <f t="shared" si="3"/>
        <v>3.2310854727598398E-4</v>
      </c>
      <c r="X8" s="2">
        <f>O8*SUM(data!$M8:$P8)</f>
        <v>619.66791997790278</v>
      </c>
      <c r="Y8" s="2">
        <f>P8*SUM(data!$M8:$P8)</f>
        <v>1046.4830183290069</v>
      </c>
      <c r="Z8" s="2">
        <f>Q8*SUM(data!$M8:$P8)</f>
        <v>1686.1888928949488</v>
      </c>
      <c r="AA8" s="2">
        <f>R8*SUM(data!$M8:$P8)</f>
        <v>5854.7701687981425</v>
      </c>
    </row>
    <row r="9" spans="1:27" x14ac:dyDescent="0.25">
      <c r="A9" s="1">
        <f>data!AL9</f>
        <v>8</v>
      </c>
      <c r="B9" s="1">
        <f>data!Q9</f>
        <v>0</v>
      </c>
      <c r="C9" s="3">
        <f>data!M9/SUM(data!$M9:$P9)</f>
        <v>2.378230048021953E-2</v>
      </c>
      <c r="D9" s="3">
        <f>data!N9/SUM(data!$M9:$P9)</f>
        <v>0</v>
      </c>
      <c r="E9" s="3">
        <f>data!O9/SUM(data!$M9:$P9)</f>
        <v>0.53238668742899253</v>
      </c>
      <c r="F9" s="3">
        <f>data!P9/SUM(data!$M9:$P9)</f>
        <v>0.44383101209078801</v>
      </c>
      <c r="G9" s="3">
        <f>HLOOKUP($B9,prodTab!$B$35:$L$40,3,FALSE)</f>
        <v>6.9113769909740205E-2</v>
      </c>
      <c r="H9" s="3">
        <f>HLOOKUP($B9,prodTab!$B$35:$L$40,4,FALSE)</f>
        <v>0.11789101300451406</v>
      </c>
      <c r="I9" s="3">
        <f>HLOOKUP($B9,prodTab!$B$35:$L$40,5,FALSE)</f>
        <v>0.1843426829510828</v>
      </c>
      <c r="J9" s="3">
        <f>HLOOKUP($B9,prodTab!$B$35:$L$40,6,FALSE)</f>
        <v>0.62865253413466293</v>
      </c>
      <c r="K9" s="3">
        <f>G9*EXP(A$107+$D$107*IF($A9=67,1,0)+$E$107*data!$AM9+$F$107*data!$AN9+$G$107*data!$AO9+$H$107*data!$AP9+$I$107*data!$AQ9+$J$107*data!$AR9+$K$107*data!$AS9+$L$107*data!$AT9+$M$107*data!$C9+$N$107*data!$D9)</f>
        <v>6.7905548950493236E-2</v>
      </c>
      <c r="L9" s="3">
        <f>H9*EXP(B$107+$D$107*IF($A9=67,1,0)+$E$107*data!$AM9+$F$107*data!$AN9+$G$107*data!$AO9+$H$107*data!$AP9+$I$107*data!$AQ9+$J$107*data!$AR9+$K$107*data!$AS9+$L$107*data!$AT9+$M$107*data!$C9+$N$107*data!$D9)</f>
        <v>0.11467755798869551</v>
      </c>
      <c r="M9" s="3">
        <f>I9*EXP(C$107+$D$107*IF($A9=67,1,0)+$E$107*data!$AM9+$F$107*data!$AN9+$G$107*data!$AO9+$H$107*data!$AP9+$I$107*data!$AQ9+$J$107*data!$AR9+$K$107*data!$AS9+$L$107*data!$AT9+$M$107*data!$C9+$N$107*data!$D9)</f>
        <v>0.18477894161495242</v>
      </c>
      <c r="N9" s="3">
        <f t="shared" si="0"/>
        <v>0.62865253413466293</v>
      </c>
      <c r="O9" s="3">
        <f t="shared" si="1"/>
        <v>6.8177263797863208E-2</v>
      </c>
      <c r="P9" s="3">
        <f t="shared" si="1"/>
        <v>0.11513642468879946</v>
      </c>
      <c r="Q9" s="3">
        <f t="shared" si="1"/>
        <v>0.18551830949716624</v>
      </c>
      <c r="R9" s="3">
        <f t="shared" si="1"/>
        <v>0.63116800201617118</v>
      </c>
      <c r="S9" s="3">
        <f t="shared" si="2"/>
        <v>-1.1649738913025385</v>
      </c>
      <c r="T9" s="3">
        <f t="shared" si="3"/>
        <v>1.9709127679749276E-3</v>
      </c>
      <c r="U9" s="3">
        <f t="shared" si="3"/>
        <v>1.325639629011959E-2</v>
      </c>
      <c r="V9" s="3">
        <f t="shared" si="3"/>
        <v>0.12031767160905628</v>
      </c>
      <c r="W9" s="3">
        <f t="shared" si="3"/>
        <v>3.5095147794303116E-2</v>
      </c>
      <c r="X9" s="2">
        <f>O9*SUM(data!$M9:$P9)</f>
        <v>375.65535998095027</v>
      </c>
      <c r="Y9" s="2">
        <f>P9*SUM(data!$M9:$P9)</f>
        <v>634.39939730679123</v>
      </c>
      <c r="Z9" s="2">
        <f>Q9*SUM(data!$M9:$P9)</f>
        <v>1022.2021749631959</v>
      </c>
      <c r="AA9" s="2">
        <f>R9*SUM(data!$M9:$P9)</f>
        <v>3477.7230677490625</v>
      </c>
    </row>
    <row r="10" spans="1:27" x14ac:dyDescent="0.25">
      <c r="A10" s="1">
        <f>data!AL10</f>
        <v>9</v>
      </c>
      <c r="B10" s="1">
        <f>data!Q10</f>
        <v>0</v>
      </c>
      <c r="C10" s="3">
        <f>data!M10/SUM(data!$M10:$P10)</f>
        <v>7.9961556943777025E-3</v>
      </c>
      <c r="D10" s="3">
        <f>data!N10/SUM(data!$M10:$P10)</f>
        <v>2.7443155381646493E-2</v>
      </c>
      <c r="E10" s="3">
        <f>data!O10/SUM(data!$M10:$P10)</f>
        <v>0.18194061158020791</v>
      </c>
      <c r="F10" s="3">
        <f>data!P10/SUM(data!$M10:$P10)</f>
        <v>0.78262007734376782</v>
      </c>
      <c r="G10" s="3">
        <f>HLOOKUP($B10,prodTab!$B$35:$L$40,3,FALSE)</f>
        <v>6.9113769909740205E-2</v>
      </c>
      <c r="H10" s="3">
        <f>HLOOKUP($B10,prodTab!$B$35:$L$40,4,FALSE)</f>
        <v>0.11789101300451406</v>
      </c>
      <c r="I10" s="3">
        <f>HLOOKUP($B10,prodTab!$B$35:$L$40,5,FALSE)</f>
        <v>0.1843426829510828</v>
      </c>
      <c r="J10" s="3">
        <f>HLOOKUP($B10,prodTab!$B$35:$L$40,6,FALSE)</f>
        <v>0.62865253413466293</v>
      </c>
      <c r="K10" s="3">
        <f>G10*EXP(A$107+$D$107*IF($A10=67,1,0)+$E$107*data!$AM10+$F$107*data!$AN10+$G$107*data!$AO10+$H$107*data!$AP10+$I$107*data!$AQ10+$J$107*data!$AR10+$K$107*data!$AS10+$L$107*data!$AT10+$M$107*data!$C10+$N$107*data!$D10)</f>
        <v>6.7186945086829195E-2</v>
      </c>
      <c r="L10" s="3">
        <f>H10*EXP(B$107+$D$107*IF($A10=67,1,0)+$E$107*data!$AM10+$F$107*data!$AN10+$G$107*data!$AO10+$H$107*data!$AP10+$I$107*data!$AQ10+$J$107*data!$AR10+$K$107*data!$AS10+$L$107*data!$AT10+$M$107*data!$C10+$N$107*data!$D10)</f>
        <v>0.11346399389091738</v>
      </c>
      <c r="M10" s="3">
        <f>I10*EXP(C$107+$D$107*IF($A10=67,1,0)+$E$107*data!$AM10+$F$107*data!$AN10+$G$107*data!$AO10+$H$107*data!$AP10+$I$107*data!$AQ10+$J$107*data!$AR10+$K$107*data!$AS10+$L$107*data!$AT10+$M$107*data!$C10+$N$107*data!$D10)</f>
        <v>0.18282353644673763</v>
      </c>
      <c r="N10" s="3">
        <f t="shared" si="0"/>
        <v>0.62865253413466293</v>
      </c>
      <c r="O10" s="3">
        <f t="shared" si="1"/>
        <v>6.7720104824768146E-2</v>
      </c>
      <c r="P10" s="3">
        <f t="shared" si="1"/>
        <v>0.11436438358969307</v>
      </c>
      <c r="Q10" s="3">
        <f t="shared" si="1"/>
        <v>0.18427432645743158</v>
      </c>
      <c r="R10" s="3">
        <f t="shared" si="1"/>
        <v>0.63364118512810719</v>
      </c>
      <c r="S10" s="3">
        <f t="shared" si="2"/>
        <v>-0.74584495691625063</v>
      </c>
      <c r="T10" s="3">
        <f t="shared" si="3"/>
        <v>3.5669500997294657E-3</v>
      </c>
      <c r="U10" s="3">
        <f t="shared" si="3"/>
        <v>7.5552999131953133E-3</v>
      </c>
      <c r="V10" s="3">
        <f t="shared" si="3"/>
        <v>5.4462251281750861E-6</v>
      </c>
      <c r="W10" s="3">
        <f t="shared" si="3"/>
        <v>2.2194710325805427E-2</v>
      </c>
      <c r="X10" s="2">
        <f>O10*SUM(data!$M10:$P10)</f>
        <v>2219.5772257103945</v>
      </c>
      <c r="Y10" s="2">
        <f>P10*SUM(data!$M10:$P10)</f>
        <v>3748.3784454398829</v>
      </c>
      <c r="Z10" s="2">
        <f>Q10*SUM(data!$M10:$P10)</f>
        <v>6039.729255387163</v>
      </c>
      <c r="AA10" s="2">
        <f>R10*SUM(data!$M10:$P10)</f>
        <v>20768.06507346256</v>
      </c>
    </row>
    <row r="11" spans="1:27" x14ac:dyDescent="0.25">
      <c r="A11" s="1">
        <f>data!AL11</f>
        <v>10</v>
      </c>
      <c r="B11" s="1">
        <f>data!Q11</f>
        <v>0</v>
      </c>
      <c r="C11" s="3">
        <f>data!M11/SUM(data!$M11:$P11)</f>
        <v>0.10297141487058008</v>
      </c>
      <c r="D11" s="3">
        <f>data!N11/SUM(data!$M11:$P11)</f>
        <v>0.1969167454501585</v>
      </c>
      <c r="E11" s="3">
        <f>data!O11/SUM(data!$M11:$P11)</f>
        <v>7.6386349185634125E-2</v>
      </c>
      <c r="F11" s="3">
        <f>data!P11/SUM(data!$M11:$P11)</f>
        <v>0.62372549049362724</v>
      </c>
      <c r="G11" s="3">
        <f>HLOOKUP($B11,prodTab!$B$35:$L$40,3,FALSE)</f>
        <v>6.9113769909740205E-2</v>
      </c>
      <c r="H11" s="3">
        <f>HLOOKUP($B11,prodTab!$B$35:$L$40,4,FALSE)</f>
        <v>0.11789101300451406</v>
      </c>
      <c r="I11" s="3">
        <f>HLOOKUP($B11,prodTab!$B$35:$L$40,5,FALSE)</f>
        <v>0.1843426829510828</v>
      </c>
      <c r="J11" s="3">
        <f>HLOOKUP($B11,prodTab!$B$35:$L$40,6,FALSE)</f>
        <v>0.62865253413466293</v>
      </c>
      <c r="K11" s="3">
        <f>G11*EXP(A$107+$D$107*IF($A11=67,1,0)+$E$107*data!$AM11+$F$107*data!$AN11+$G$107*data!$AO11+$H$107*data!$AP11+$I$107*data!$AQ11+$J$107*data!$AR11+$K$107*data!$AS11+$L$107*data!$AT11+$M$107*data!$C11+$N$107*data!$D11)</f>
        <v>7.0593788647050931E-2</v>
      </c>
      <c r="L11" s="3">
        <f>H11*EXP(B$107+$D$107*IF($A11=67,1,0)+$E$107*data!$AM11+$F$107*data!$AN11+$G$107*data!$AO11+$H$107*data!$AP11+$I$107*data!$AQ11+$J$107*data!$AR11+$K$107*data!$AS11+$L$107*data!$AT11+$M$107*data!$C11+$N$107*data!$D11)</f>
        <v>0.11921740441441636</v>
      </c>
      <c r="M11" s="3">
        <f>I11*EXP(C$107+$D$107*IF($A11=67,1,0)+$E$107*data!$AM11+$F$107*data!$AN11+$G$107*data!$AO11+$H$107*data!$AP11+$I$107*data!$AQ11+$J$107*data!$AR11+$K$107*data!$AS11+$L$107*data!$AT11+$M$107*data!$C11+$N$107*data!$D11)</f>
        <v>0.19209395627302367</v>
      </c>
      <c r="N11" s="3">
        <f t="shared" si="0"/>
        <v>0.62865253413466293</v>
      </c>
      <c r="O11" s="3">
        <f t="shared" si="1"/>
        <v>6.9856268278233047E-2</v>
      </c>
      <c r="P11" s="3">
        <f t="shared" si="1"/>
        <v>0.11797189449409133</v>
      </c>
      <c r="Q11" s="3">
        <f t="shared" si="1"/>
        <v>0.19008707708161929</v>
      </c>
      <c r="R11" s="3">
        <f t="shared" si="1"/>
        <v>0.6220847601460564</v>
      </c>
      <c r="S11" s="3">
        <f t="shared" si="2"/>
        <v>-1.1178028633257444</v>
      </c>
      <c r="T11" s="3">
        <f t="shared" si="3"/>
        <v>1.0966129338326332E-3</v>
      </c>
      <c r="U11" s="3">
        <f t="shared" si="3"/>
        <v>6.2322894924756594E-3</v>
      </c>
      <c r="V11" s="3">
        <f t="shared" si="3"/>
        <v>1.2927855524076859E-2</v>
      </c>
      <c r="W11" s="3">
        <f t="shared" si="3"/>
        <v>2.6919960734399297E-6</v>
      </c>
      <c r="X11" s="2">
        <f>O11*SUM(data!$M11:$P11)</f>
        <v>920.67627627443483</v>
      </c>
      <c r="Y11" s="2">
        <f>P11*SUM(data!$M11:$P11)</f>
        <v>1554.8200212364363</v>
      </c>
      <c r="Z11" s="2">
        <f>Q11*SUM(data!$M11:$P11)</f>
        <v>2505.2678393633682</v>
      </c>
      <c r="AA11" s="2">
        <f>R11*SUM(data!$M11:$P11)</f>
        <v>8198.8158631257629</v>
      </c>
    </row>
    <row r="12" spans="1:27" x14ac:dyDescent="0.25">
      <c r="A12" s="1">
        <f>data!AL12</f>
        <v>11</v>
      </c>
      <c r="B12" s="1">
        <f>data!Q12</f>
        <v>1</v>
      </c>
      <c r="C12" s="3">
        <f>data!M12/SUM(data!$M12:$P12)</f>
        <v>0.13977852589541512</v>
      </c>
      <c r="D12" s="3">
        <f>data!N12/SUM(data!$M12:$P12)</f>
        <v>0.12570601242242055</v>
      </c>
      <c r="E12" s="3">
        <f>data!O12/SUM(data!$M12:$P12)</f>
        <v>0.21363626434173066</v>
      </c>
      <c r="F12" s="3">
        <f>data!P12/SUM(data!$M12:$P12)</f>
        <v>0.52087919734043375</v>
      </c>
      <c r="G12" s="3">
        <f>HLOOKUP($B12,prodTab!$B$35:$L$40,3,FALSE)</f>
        <v>9.4606561271791109E-2</v>
      </c>
      <c r="H12" s="3">
        <f>HLOOKUP($B12,prodTab!$B$35:$L$40,4,FALSE)</f>
        <v>0.17648148826533774</v>
      </c>
      <c r="I12" s="3">
        <f>HLOOKUP($B12,prodTab!$B$35:$L$40,5,FALSE)</f>
        <v>0.25109149164020733</v>
      </c>
      <c r="J12" s="3">
        <f>HLOOKUP($B12,prodTab!$B$35:$L$40,6,FALSE)</f>
        <v>0.47782045882266372</v>
      </c>
      <c r="K12" s="3">
        <f>G12*EXP(A$107+$D$107*IF($A12=67,1,0)+$E$107*data!$AM12+$F$107*data!$AN12+$G$107*data!$AO12+$H$107*data!$AP12+$I$107*data!$AQ12+$J$107*data!$AR12+$K$107*data!$AS12+$L$107*data!$AT12+$M$107*data!$C12+$N$107*data!$D12)</f>
        <v>9.8290294895719568E-2</v>
      </c>
      <c r="L12" s="3">
        <f>H12*EXP(B$107+$D$107*IF($A12=67,1,0)+$E$107*data!$AM12+$F$107*data!$AN12+$G$107*data!$AO12+$H$107*data!$AP12+$I$107*data!$AQ12+$J$107*data!$AR12+$K$107*data!$AS12+$L$107*data!$AT12+$M$107*data!$C12+$N$107*data!$D12)</f>
        <v>0.18152882375319784</v>
      </c>
      <c r="M12" s="3">
        <f>I12*EXP(C$107+$D$107*IF($A12=67,1,0)+$E$107*data!$AM12+$F$107*data!$AN12+$G$107*data!$AO12+$H$107*data!$AP12+$I$107*data!$AQ12+$J$107*data!$AR12+$K$107*data!$AS12+$L$107*data!$AT12+$M$107*data!$C12+$N$107*data!$D12)</f>
        <v>0.26613823183986923</v>
      </c>
      <c r="N12" s="3">
        <f t="shared" si="0"/>
        <v>0.47782045882266372</v>
      </c>
      <c r="O12" s="3">
        <f t="shared" si="1"/>
        <v>9.6007448102264942E-2</v>
      </c>
      <c r="P12" s="3">
        <f t="shared" si="1"/>
        <v>0.1773127158082147</v>
      </c>
      <c r="Q12" s="3">
        <f t="shared" si="1"/>
        <v>0.25995702331042175</v>
      </c>
      <c r="R12" s="3">
        <f t="shared" si="1"/>
        <v>0.46672281277909849</v>
      </c>
      <c r="S12" s="3">
        <f t="shared" si="2"/>
        <v>-1.2297378081044636</v>
      </c>
      <c r="T12" s="3">
        <f t="shared" si="3"/>
        <v>1.9159072511740045E-3</v>
      </c>
      <c r="U12" s="3">
        <f t="shared" si="3"/>
        <v>2.6632518343493376E-3</v>
      </c>
      <c r="V12" s="3">
        <f t="shared" si="3"/>
        <v>2.1456127114355761E-3</v>
      </c>
      <c r="W12" s="3">
        <f t="shared" si="3"/>
        <v>2.9329139887552319E-3</v>
      </c>
      <c r="X12" s="2">
        <f>O12*SUM(data!$M12:$P12)</f>
        <v>2373.2868357473308</v>
      </c>
      <c r="Y12" s="2">
        <f>P12*SUM(data!$M12:$P12)</f>
        <v>4383.1384184902217</v>
      </c>
      <c r="Z12" s="2">
        <f>Q12*SUM(data!$M12:$P12)</f>
        <v>6426.0908239694299</v>
      </c>
      <c r="AA12" s="2">
        <f>R12*SUM(data!$M12:$P12)</f>
        <v>11537.303921793015</v>
      </c>
    </row>
    <row r="13" spans="1:27" x14ac:dyDescent="0.25">
      <c r="A13" s="1">
        <f>data!AL13</f>
        <v>12</v>
      </c>
      <c r="B13" s="1">
        <f>data!Q13</f>
        <v>1</v>
      </c>
      <c r="C13" s="3">
        <f>data!M13/SUM(data!$M13:$P13)</f>
        <v>0.22011857938728246</v>
      </c>
      <c r="D13" s="3">
        <f>data!N13/SUM(data!$M13:$P13)</f>
        <v>0.1204903300104035</v>
      </c>
      <c r="E13" s="3">
        <f>data!O13/SUM(data!$M13:$P13)</f>
        <v>0.3905836175086399</v>
      </c>
      <c r="F13" s="3">
        <f>data!P13/SUM(data!$M13:$P13)</f>
        <v>0.26880747309367403</v>
      </c>
      <c r="G13" s="3">
        <f>HLOOKUP($B13,prodTab!$B$35:$L$40,3,FALSE)</f>
        <v>9.4606561271791109E-2</v>
      </c>
      <c r="H13" s="3">
        <f>HLOOKUP($B13,prodTab!$B$35:$L$40,4,FALSE)</f>
        <v>0.17648148826533774</v>
      </c>
      <c r="I13" s="3">
        <f>HLOOKUP($B13,prodTab!$B$35:$L$40,5,FALSE)</f>
        <v>0.25109149164020733</v>
      </c>
      <c r="J13" s="3">
        <f>HLOOKUP($B13,prodTab!$B$35:$L$40,6,FALSE)</f>
        <v>0.47782045882266372</v>
      </c>
      <c r="K13" s="3">
        <f>G13*EXP(A$107+$D$107*IF($A13=67,1,0)+$E$107*data!$AM13+$F$107*data!$AN13+$G$107*data!$AO13+$H$107*data!$AP13+$I$107*data!$AQ13+$J$107*data!$AR13+$K$107*data!$AS13+$L$107*data!$AT13+$M$107*data!$C13+$N$107*data!$D13)</f>
        <v>9.3350712462418411E-2</v>
      </c>
      <c r="L13" s="3">
        <f>H13*EXP(B$107+$D$107*IF($A13=67,1,0)+$E$107*data!$AM13+$F$107*data!$AN13+$G$107*data!$AO13+$H$107*data!$AP13+$I$107*data!$AQ13+$J$107*data!$AR13+$K$107*data!$AS13+$L$107*data!$AT13+$M$107*data!$C13+$N$107*data!$D13)</f>
        <v>0.17240608594983242</v>
      </c>
      <c r="M13" s="3">
        <f>I13*EXP(C$107+$D$107*IF($A13=67,1,0)+$E$107*data!$AM13+$F$107*data!$AN13+$G$107*data!$AO13+$H$107*data!$AP13+$I$107*data!$AQ13+$J$107*data!$AR13+$K$107*data!$AS13+$L$107*data!$AT13+$M$107*data!$C13+$N$107*data!$D13)</f>
        <v>0.25276344507968324</v>
      </c>
      <c r="N13" s="3">
        <f t="shared" si="0"/>
        <v>0.47782045882266372</v>
      </c>
      <c r="O13" s="3">
        <f t="shared" si="1"/>
        <v>9.3693565108356497E-2</v>
      </c>
      <c r="P13" s="3">
        <f t="shared" si="1"/>
        <v>0.17303928821668738</v>
      </c>
      <c r="Q13" s="3">
        <f t="shared" si="1"/>
        <v>0.25369177881872013</v>
      </c>
      <c r="R13" s="3">
        <f t="shared" si="1"/>
        <v>0.47957536785623595</v>
      </c>
      <c r="S13" s="3">
        <f t="shared" si="2"/>
        <v>-1.4658215309827081</v>
      </c>
      <c r="T13" s="3">
        <f t="shared" si="3"/>
        <v>1.5983284235426633E-2</v>
      </c>
      <c r="U13" s="3">
        <f t="shared" si="3"/>
        <v>2.7613930085657692E-3</v>
      </c>
      <c r="V13" s="3">
        <f t="shared" si="3"/>
        <v>1.8739375499907018E-2</v>
      </c>
      <c r="W13" s="3">
        <f t="shared" si="3"/>
        <v>4.4423105462642373E-2</v>
      </c>
      <c r="X13" s="2">
        <f>O13*SUM(data!$M13:$P13)</f>
        <v>816.84017626332479</v>
      </c>
      <c r="Y13" s="2">
        <f>P13*SUM(data!$M13:$P13)</f>
        <v>1508.5928529236062</v>
      </c>
      <c r="Z13" s="2">
        <f>Q13*SUM(data!$M13:$P13)</f>
        <v>2211.7382030151543</v>
      </c>
      <c r="AA13" s="2">
        <f>R13*SUM(data!$M13:$P13)</f>
        <v>4181.0387677979152</v>
      </c>
    </row>
    <row r="14" spans="1:27" x14ac:dyDescent="0.25">
      <c r="A14" s="1">
        <f>data!AL14</f>
        <v>13</v>
      </c>
      <c r="B14" s="1">
        <f>data!Q14</f>
        <v>1</v>
      </c>
      <c r="C14" s="3">
        <f>data!M14/SUM(data!$M14:$P14)</f>
        <v>6.3798698633510453E-2</v>
      </c>
      <c r="D14" s="3">
        <f>data!N14/SUM(data!$M14:$P14)</f>
        <v>0.37005543668014729</v>
      </c>
      <c r="E14" s="3">
        <f>data!O14/SUM(data!$M14:$P14)</f>
        <v>0.19253875915963903</v>
      </c>
      <c r="F14" s="3">
        <f>data!P14/SUM(data!$M14:$P14)</f>
        <v>0.37360710552670312</v>
      </c>
      <c r="G14" s="3">
        <f>HLOOKUP($B14,prodTab!$B$35:$L$40,3,FALSE)</f>
        <v>9.4606561271791109E-2</v>
      </c>
      <c r="H14" s="3">
        <f>HLOOKUP($B14,prodTab!$B$35:$L$40,4,FALSE)</f>
        <v>0.17648148826533774</v>
      </c>
      <c r="I14" s="3">
        <f>HLOOKUP($B14,prodTab!$B$35:$L$40,5,FALSE)</f>
        <v>0.25109149164020733</v>
      </c>
      <c r="J14" s="3">
        <f>HLOOKUP($B14,prodTab!$B$35:$L$40,6,FALSE)</f>
        <v>0.47782045882266372</v>
      </c>
      <c r="K14" s="3">
        <f>G14*EXP(A$107+$D$107*IF($A14=67,1,0)+$E$107*data!$AM14+$F$107*data!$AN14+$G$107*data!$AO14+$H$107*data!$AP14+$I$107*data!$AQ14+$J$107*data!$AR14+$K$107*data!$AS14+$L$107*data!$AT14+$M$107*data!$C14+$N$107*data!$D14)</f>
        <v>9.6234804985087172E-2</v>
      </c>
      <c r="L14" s="3">
        <f>H14*EXP(B$107+$D$107*IF($A14=67,1,0)+$E$107*data!$AM14+$F$107*data!$AN14+$G$107*data!$AO14+$H$107*data!$AP14+$I$107*data!$AQ14+$J$107*data!$AR14+$K$107*data!$AS14+$L$107*data!$AT14+$M$107*data!$C14+$N$107*data!$D14)</f>
        <v>0.17773261308855862</v>
      </c>
      <c r="M14" s="3">
        <f>I14*EXP(C$107+$D$107*IF($A14=67,1,0)+$E$107*data!$AM14+$F$107*data!$AN14+$G$107*data!$AO14+$H$107*data!$AP14+$I$107*data!$AQ14+$J$107*data!$AR14+$K$107*data!$AS14+$L$107*data!$AT14+$M$107*data!$C14+$N$107*data!$D14)</f>
        <v>0.26057263199137171</v>
      </c>
      <c r="N14" s="3">
        <f t="shared" si="0"/>
        <v>0.47782045882266372</v>
      </c>
      <c r="O14" s="3">
        <f t="shared" si="1"/>
        <v>9.50598172688739E-2</v>
      </c>
      <c r="P14" s="3">
        <f t="shared" si="1"/>
        <v>0.17556257037706868</v>
      </c>
      <c r="Q14" s="3">
        <f t="shared" si="1"/>
        <v>0.2573911464382117</v>
      </c>
      <c r="R14" s="3">
        <f t="shared" si="1"/>
        <v>0.47198646591584564</v>
      </c>
      <c r="S14" s="3">
        <f t="shared" si="2"/>
        <v>-1.3357534432823472</v>
      </c>
      <c r="T14" s="3">
        <f t="shared" si="3"/>
        <v>9.7725753833426783E-4</v>
      </c>
      <c r="U14" s="3">
        <f t="shared" si="3"/>
        <v>3.7827475042787211E-2</v>
      </c>
      <c r="V14" s="3">
        <f t="shared" si="3"/>
        <v>4.2058321357299755E-3</v>
      </c>
      <c r="W14" s="3">
        <f t="shared" si="3"/>
        <v>9.6784985505767845E-3</v>
      </c>
      <c r="X14" s="2">
        <f>O14*SUM(data!$M14:$P14)</f>
        <v>868.51877346792992</v>
      </c>
      <c r="Y14" s="2">
        <f>P14*SUM(data!$M14:$P14)</f>
        <v>1604.036202378607</v>
      </c>
      <c r="Z14" s="2">
        <f>Q14*SUM(data!$M14:$P14)</f>
        <v>2351.6670789900436</v>
      </c>
      <c r="AA14" s="2">
        <f>R14*SUM(data!$M14:$P14)</f>
        <v>4312.3279451634198</v>
      </c>
    </row>
    <row r="15" spans="1:27" x14ac:dyDescent="0.25">
      <c r="A15" s="1">
        <f>data!AL15</f>
        <v>14</v>
      </c>
      <c r="B15" s="1">
        <f>data!Q15</f>
        <v>1</v>
      </c>
      <c r="C15" s="3">
        <f>data!M15/SUM(data!$M15:$P15)</f>
        <v>0.11398066918540681</v>
      </c>
      <c r="D15" s="3">
        <f>data!N15/SUM(data!$M15:$P15)</f>
        <v>0.18477096103554808</v>
      </c>
      <c r="E15" s="3">
        <f>data!O15/SUM(data!$M15:$P15)</f>
        <v>0.20398623478051392</v>
      </c>
      <c r="F15" s="3">
        <f>data!P15/SUM(data!$M15:$P15)</f>
        <v>0.49726213499853117</v>
      </c>
      <c r="G15" s="3">
        <f>HLOOKUP($B15,prodTab!$B$35:$L$40,3,FALSE)</f>
        <v>9.4606561271791109E-2</v>
      </c>
      <c r="H15" s="3">
        <f>HLOOKUP($B15,prodTab!$B$35:$L$40,4,FALSE)</f>
        <v>0.17648148826533774</v>
      </c>
      <c r="I15" s="3">
        <f>HLOOKUP($B15,prodTab!$B$35:$L$40,5,FALSE)</f>
        <v>0.25109149164020733</v>
      </c>
      <c r="J15" s="3">
        <f>HLOOKUP($B15,prodTab!$B$35:$L$40,6,FALSE)</f>
        <v>0.47782045882266372</v>
      </c>
      <c r="K15" s="3">
        <f>G15*EXP(A$107+$D$107*IF($A15=67,1,0)+$E$107*data!$AM15+$F$107*data!$AN15+$G$107*data!$AO15+$H$107*data!$AP15+$I$107*data!$AQ15+$J$107*data!$AR15+$K$107*data!$AS15+$L$107*data!$AT15+$M$107*data!$C15+$N$107*data!$D15)</f>
        <v>9.562278404132761E-2</v>
      </c>
      <c r="L15" s="3">
        <f>H15*EXP(B$107+$D$107*IF($A15=67,1,0)+$E$107*data!$AM15+$F$107*data!$AN15+$G$107*data!$AO15+$H$107*data!$AP15+$I$107*data!$AQ15+$J$107*data!$AR15+$K$107*data!$AS15+$L$107*data!$AT15+$M$107*data!$C15+$N$107*data!$D15)</f>
        <v>0.17660229353716378</v>
      </c>
      <c r="M15" s="3">
        <f>I15*EXP(C$107+$D$107*IF($A15=67,1,0)+$E$107*data!$AM15+$F$107*data!$AN15+$G$107*data!$AO15+$H$107*data!$AP15+$I$107*data!$AQ15+$J$107*data!$AR15+$K$107*data!$AS15+$L$107*data!$AT15+$M$107*data!$C15+$N$107*data!$D15)</f>
        <v>0.258915477823771</v>
      </c>
      <c r="N15" s="3">
        <f t="shared" si="0"/>
        <v>0.47782045882266372</v>
      </c>
      <c r="O15" s="3">
        <f t="shared" si="1"/>
        <v>9.4773517205502825E-2</v>
      </c>
      <c r="P15" s="3">
        <f t="shared" si="1"/>
        <v>0.17503381304859228</v>
      </c>
      <c r="Q15" s="3">
        <f t="shared" si="1"/>
        <v>0.25661593874632244</v>
      </c>
      <c r="R15" s="3">
        <f t="shared" si="1"/>
        <v>0.47357673099958247</v>
      </c>
      <c r="S15" s="3">
        <f t="shared" si="2"/>
        <v>-1.2397142969126005</v>
      </c>
      <c r="T15" s="3">
        <f t="shared" si="3"/>
        <v>3.6891468717912949E-4</v>
      </c>
      <c r="U15" s="3">
        <f t="shared" si="3"/>
        <v>9.4812050919877323E-5</v>
      </c>
      <c r="V15" s="3">
        <f t="shared" si="3"/>
        <v>2.7698857395286407E-3</v>
      </c>
      <c r="W15" s="3">
        <f t="shared" si="3"/>
        <v>5.6099836259341487E-4</v>
      </c>
      <c r="X15" s="2">
        <f>O15*SUM(data!$M15:$P15)</f>
        <v>1254.9975489814728</v>
      </c>
      <c r="Y15" s="2">
        <f>P15*SUM(data!$M15:$P15)</f>
        <v>2317.8100047563721</v>
      </c>
      <c r="Z15" s="2">
        <f>Q15*SUM(data!$M15:$P15)</f>
        <v>3398.126223994514</v>
      </c>
      <c r="AA15" s="2">
        <f>R15*SUM(data!$M15:$P15)</f>
        <v>6271.1362222676407</v>
      </c>
    </row>
    <row r="16" spans="1:27" x14ac:dyDescent="0.25">
      <c r="A16" s="1">
        <f>data!AL16</f>
        <v>15</v>
      </c>
      <c r="B16" s="1">
        <f>data!Q16</f>
        <v>1</v>
      </c>
      <c r="C16" s="3">
        <f>data!M16/SUM(data!$M16:$P16)</f>
        <v>0.14491004542247055</v>
      </c>
      <c r="D16" s="3">
        <f>data!N16/SUM(data!$M16:$P16)</f>
        <v>5.2829738271683239E-2</v>
      </c>
      <c r="E16" s="3">
        <f>data!O16/SUM(data!$M16:$P16)</f>
        <v>0.31297918649270257</v>
      </c>
      <c r="F16" s="3">
        <f>data!P16/SUM(data!$M16:$P16)</f>
        <v>0.48928102981314364</v>
      </c>
      <c r="G16" s="3">
        <f>HLOOKUP($B16,prodTab!$B$35:$L$40,3,FALSE)</f>
        <v>9.4606561271791109E-2</v>
      </c>
      <c r="H16" s="3">
        <f>HLOOKUP($B16,prodTab!$B$35:$L$40,4,FALSE)</f>
        <v>0.17648148826533774</v>
      </c>
      <c r="I16" s="3">
        <f>HLOOKUP($B16,prodTab!$B$35:$L$40,5,FALSE)</f>
        <v>0.25109149164020733</v>
      </c>
      <c r="J16" s="3">
        <f>HLOOKUP($B16,prodTab!$B$35:$L$40,6,FALSE)</f>
        <v>0.47782045882266372</v>
      </c>
      <c r="K16" s="3">
        <f>G16*EXP(A$107+$D$107*IF($A16=67,1,0)+$E$107*data!$AM16+$F$107*data!$AN16+$G$107*data!$AO16+$H$107*data!$AP16+$I$107*data!$AQ16+$J$107*data!$AR16+$K$107*data!$AS16+$L$107*data!$AT16+$M$107*data!$C16+$N$107*data!$D16)</f>
        <v>9.4098747331439719E-2</v>
      </c>
      <c r="L16" s="3">
        <f>H16*EXP(B$107+$D$107*IF($A16=67,1,0)+$E$107*data!$AM16+$F$107*data!$AN16+$G$107*data!$AO16+$H$107*data!$AP16+$I$107*data!$AQ16+$J$107*data!$AR16+$K$107*data!$AS16+$L$107*data!$AT16+$M$107*data!$C16+$N$107*data!$D16)</f>
        <v>0.17378760474620883</v>
      </c>
      <c r="M16" s="3">
        <f>I16*EXP(C$107+$D$107*IF($A16=67,1,0)+$E$107*data!$AM16+$F$107*data!$AN16+$G$107*data!$AO16+$H$107*data!$AP16+$I$107*data!$AQ16+$J$107*data!$AR16+$K$107*data!$AS16+$L$107*data!$AT16+$M$107*data!$C16+$N$107*data!$D16)</f>
        <v>0.25478888083208495</v>
      </c>
      <c r="N16" s="3">
        <f t="shared" si="0"/>
        <v>0.47782045882266372</v>
      </c>
      <c r="O16" s="3">
        <f t="shared" si="1"/>
        <v>9.4052126469934189E-2</v>
      </c>
      <c r="P16" s="3">
        <f t="shared" si="1"/>
        <v>0.17370150234759013</v>
      </c>
      <c r="Q16" s="3">
        <f t="shared" si="1"/>
        <v>0.2546626466635834</v>
      </c>
      <c r="R16" s="3">
        <f t="shared" si="1"/>
        <v>0.47758372451889219</v>
      </c>
      <c r="S16" s="3">
        <f t="shared" si="2"/>
        <v>-1.2247120237363014</v>
      </c>
      <c r="T16" s="3">
        <f t="shared" si="3"/>
        <v>2.5865279201827567E-3</v>
      </c>
      <c r="U16" s="3">
        <f t="shared" si="3"/>
        <v>1.4609983350821695E-2</v>
      </c>
      <c r="V16" s="3">
        <f t="shared" si="3"/>
        <v>3.4008188176412415E-3</v>
      </c>
      <c r="W16" s="3">
        <f t="shared" si="3"/>
        <v>1.3682695114692294E-4</v>
      </c>
      <c r="X16" s="2">
        <f>O16*SUM(data!$M16:$P16)</f>
        <v>4389.0675710476844</v>
      </c>
      <c r="Y16" s="2">
        <f>P16*SUM(data!$M16:$P16)</f>
        <v>8106.011630048416</v>
      </c>
      <c r="Z16" s="2">
        <f>Q16*SUM(data!$M16:$P16)</f>
        <v>11884.171107876182</v>
      </c>
      <c r="AA16" s="2">
        <f>R16*SUM(data!$M16:$P16)</f>
        <v>22287.079691027717</v>
      </c>
    </row>
    <row r="17" spans="1:27" x14ac:dyDescent="0.25">
      <c r="A17" s="1">
        <f>data!AL17</f>
        <v>16</v>
      </c>
      <c r="B17" s="1">
        <f>data!Q17</f>
        <v>1</v>
      </c>
      <c r="C17" s="3">
        <f>data!M17/SUM(data!$M17:$P17)</f>
        <v>3.1398940554268839E-2</v>
      </c>
      <c r="D17" s="3">
        <f>data!N17/SUM(data!$M17:$P17)</f>
        <v>0.30814827524893895</v>
      </c>
      <c r="E17" s="3">
        <f>data!O17/SUM(data!$M17:$P17)</f>
        <v>0.16473408580154761</v>
      </c>
      <c r="F17" s="3">
        <f>data!P17/SUM(data!$M17:$P17)</f>
        <v>0.49571869839524457</v>
      </c>
      <c r="G17" s="3">
        <f>HLOOKUP($B17,prodTab!$B$35:$L$40,3,FALSE)</f>
        <v>9.4606561271791109E-2</v>
      </c>
      <c r="H17" s="3">
        <f>HLOOKUP($B17,prodTab!$B$35:$L$40,4,FALSE)</f>
        <v>0.17648148826533774</v>
      </c>
      <c r="I17" s="3">
        <f>HLOOKUP($B17,prodTab!$B$35:$L$40,5,FALSE)</f>
        <v>0.25109149164020733</v>
      </c>
      <c r="J17" s="3">
        <f>HLOOKUP($B17,prodTab!$B$35:$L$40,6,FALSE)</f>
        <v>0.47782045882266372</v>
      </c>
      <c r="K17" s="3">
        <f>G17*EXP(A$107+$D$107*IF($A17=67,1,0)+$E$107*data!$AM17+$F$107*data!$AN17+$G$107*data!$AO17+$H$107*data!$AP17+$I$107*data!$AQ17+$J$107*data!$AR17+$K$107*data!$AS17+$L$107*data!$AT17+$M$107*data!$C17+$N$107*data!$D17)</f>
        <v>9.4998260066200518E-2</v>
      </c>
      <c r="L17" s="3">
        <f>H17*EXP(B$107+$D$107*IF($A17=67,1,0)+$E$107*data!$AM17+$F$107*data!$AN17+$G$107*data!$AO17+$H$107*data!$AP17+$I$107*data!$AQ17+$J$107*data!$AR17+$K$107*data!$AS17+$L$107*data!$AT17+$M$107*data!$C17+$N$107*data!$D17)</f>
        <v>0.1754488825851388</v>
      </c>
      <c r="M17" s="3">
        <f>I17*EXP(C$107+$D$107*IF($A17=67,1,0)+$E$107*data!$AM17+$F$107*data!$AN17+$G$107*data!$AO17+$H$107*data!$AP17+$I$107*data!$AQ17+$J$107*data!$AR17+$K$107*data!$AS17+$L$107*data!$AT17+$M$107*data!$C17+$N$107*data!$D17)</f>
        <v>0.25722446950338429</v>
      </c>
      <c r="N17" s="3">
        <f t="shared" si="0"/>
        <v>0.47782045882266372</v>
      </c>
      <c r="O17" s="3">
        <f t="shared" si="1"/>
        <v>9.4479372645731127E-2</v>
      </c>
      <c r="P17" s="3">
        <f t="shared" si="1"/>
        <v>0.17449056800079379</v>
      </c>
      <c r="Q17" s="3">
        <f t="shared" si="1"/>
        <v>0.25581949070304411</v>
      </c>
      <c r="R17" s="3">
        <f t="shared" si="1"/>
        <v>0.47521056865043093</v>
      </c>
      <c r="S17" s="3">
        <f t="shared" si="2"/>
        <v>-1.2054657312625359</v>
      </c>
      <c r="T17" s="3">
        <f t="shared" si="3"/>
        <v>3.9791409128455855E-3</v>
      </c>
      <c r="U17" s="3">
        <f t="shared" si="3"/>
        <v>1.7864382706830873E-2</v>
      </c>
      <c r="V17" s="3">
        <f t="shared" si="3"/>
        <v>8.2965509860695626E-3</v>
      </c>
      <c r="W17" s="3">
        <f t="shared" si="3"/>
        <v>4.2058338563011002E-4</v>
      </c>
      <c r="X17" s="2">
        <f>O17*SUM(data!$M17:$P17)</f>
        <v>2885.2687142726513</v>
      </c>
      <c r="Y17" s="2">
        <f>P17*SUM(data!$M17:$P17)</f>
        <v>5328.6994048547213</v>
      </c>
      <c r="Z17" s="2">
        <f>Q17*SUM(data!$M17:$P17)</f>
        <v>7812.3716569788903</v>
      </c>
      <c r="AA17" s="2">
        <f>R17*SUM(data!$M17:$P17)</f>
        <v>14512.270223893736</v>
      </c>
    </row>
    <row r="18" spans="1:27" x14ac:dyDescent="0.25">
      <c r="A18" s="1">
        <f>data!AL18</f>
        <v>17</v>
      </c>
      <c r="B18" s="1">
        <f>data!Q18</f>
        <v>1</v>
      </c>
      <c r="C18" s="3">
        <f>data!M18/SUM(data!$M18:$P18)</f>
        <v>2.4761922536755618E-2</v>
      </c>
      <c r="D18" s="3">
        <f>data!N18/SUM(data!$M18:$P18)</f>
        <v>0.27656785849263493</v>
      </c>
      <c r="E18" s="3">
        <f>data!O18/SUM(data!$M18:$P18)</f>
        <v>0.25776335496754871</v>
      </c>
      <c r="F18" s="3">
        <f>data!P18/SUM(data!$M18:$P18)</f>
        <v>0.44090686400306084</v>
      </c>
      <c r="G18" s="3">
        <f>HLOOKUP($B18,prodTab!$B$35:$L$40,3,FALSE)</f>
        <v>9.4606561271791109E-2</v>
      </c>
      <c r="H18" s="3">
        <f>HLOOKUP($B18,prodTab!$B$35:$L$40,4,FALSE)</f>
        <v>0.17648148826533774</v>
      </c>
      <c r="I18" s="3">
        <f>HLOOKUP($B18,prodTab!$B$35:$L$40,5,FALSE)</f>
        <v>0.25109149164020733</v>
      </c>
      <c r="J18" s="3">
        <f>HLOOKUP($B18,prodTab!$B$35:$L$40,6,FALSE)</f>
        <v>0.47782045882266372</v>
      </c>
      <c r="K18" s="3">
        <f>G18*EXP(A$107+$D$107*IF($A18=67,1,0)+$E$107*data!$AM18+$F$107*data!$AN18+$G$107*data!$AO18+$H$107*data!$AP18+$I$107*data!$AQ18+$J$107*data!$AR18+$K$107*data!$AS18+$L$107*data!$AT18+$M$107*data!$C18+$N$107*data!$D18)</f>
        <v>9.4096470854140885E-2</v>
      </c>
      <c r="L18" s="3">
        <f>H18*EXP(B$107+$D$107*IF($A18=67,1,0)+$E$107*data!$AM18+$F$107*data!$AN18+$G$107*data!$AO18+$H$107*data!$AP18+$I$107*data!$AQ18+$J$107*data!$AR18+$K$107*data!$AS18+$L$107*data!$AT18+$M$107*data!$C18+$N$107*data!$D18)</f>
        <v>0.17378340040185519</v>
      </c>
      <c r="M18" s="3">
        <f>I18*EXP(C$107+$D$107*IF($A18=67,1,0)+$E$107*data!$AM18+$F$107*data!$AN18+$G$107*data!$AO18+$H$107*data!$AP18+$I$107*data!$AQ18+$J$107*data!$AR18+$K$107*data!$AS18+$L$107*data!$AT18+$M$107*data!$C18+$N$107*data!$D18)</f>
        <v>0.25478271687008058</v>
      </c>
      <c r="N18" s="3">
        <f t="shared" si="0"/>
        <v>0.47782045882266372</v>
      </c>
      <c r="O18" s="3">
        <f t="shared" si="1"/>
        <v>9.4051039786346227E-2</v>
      </c>
      <c r="P18" s="3">
        <f t="shared" si="1"/>
        <v>0.173699495390609</v>
      </c>
      <c r="Q18" s="3">
        <f t="shared" si="1"/>
        <v>0.25465970427696244</v>
      </c>
      <c r="R18" s="3">
        <f t="shared" si="1"/>
        <v>0.47758976054608226</v>
      </c>
      <c r="S18" s="3">
        <f t="shared" si="2"/>
        <v>-1.2210546820510988</v>
      </c>
      <c r="T18" s="3">
        <f t="shared" si="3"/>
        <v>4.8009817692275152E-3</v>
      </c>
      <c r="U18" s="3">
        <f t="shared" si="3"/>
        <v>1.0581900127290251E-2</v>
      </c>
      <c r="V18" s="3">
        <f t="shared" si="3"/>
        <v>9.6326476091766192E-6</v>
      </c>
      <c r="W18" s="3">
        <f t="shared" si="3"/>
        <v>1.3456348987860133E-3</v>
      </c>
      <c r="X18" s="2">
        <f>O18*SUM(data!$M18:$P18)</f>
        <v>2015.7112898049509</v>
      </c>
      <c r="Y18" s="2">
        <f>P18*SUM(data!$M18:$P18)</f>
        <v>3722.7449551610707</v>
      </c>
      <c r="Z18" s="2">
        <f>Q18*SUM(data!$M18:$P18)</f>
        <v>5457.8922480342862</v>
      </c>
      <c r="AA18" s="2">
        <f>R18*SUM(data!$M18:$P18)</f>
        <v>10235.75150699969</v>
      </c>
    </row>
    <row r="19" spans="1:27" x14ac:dyDescent="0.25">
      <c r="A19" s="1">
        <f>data!AL19</f>
        <v>18</v>
      </c>
      <c r="B19" s="1">
        <f>data!Q19</f>
        <v>2</v>
      </c>
      <c r="C19" s="3">
        <f>data!M19/SUM(data!$M19:$P19)</f>
        <v>0.1162108530770358</v>
      </c>
      <c r="D19" s="3">
        <f>data!N19/SUM(data!$M19:$P19)</f>
        <v>0.22589550654504834</v>
      </c>
      <c r="E19" s="3">
        <f>data!O19/SUM(data!$M19:$P19)</f>
        <v>0.18392885436215148</v>
      </c>
      <c r="F19" s="3">
        <f>data!P19/SUM(data!$M19:$P19)</f>
        <v>0.47396478601576431</v>
      </c>
      <c r="G19" s="3">
        <f>HLOOKUP($B19,prodTab!$B$35:$L$40,3,FALSE)</f>
        <v>9.8289229798768363E-2</v>
      </c>
      <c r="H19" s="3">
        <f>HLOOKUP($B19,prodTab!$B$35:$L$40,4,FALSE)</f>
        <v>0.18775329433939394</v>
      </c>
      <c r="I19" s="3">
        <f>HLOOKUP($B19,prodTab!$B$35:$L$40,5,FALSE)</f>
        <v>0.19868692523963144</v>
      </c>
      <c r="J19" s="3">
        <f>HLOOKUP($B19,prodTab!$B$35:$L$40,6,FALSE)</f>
        <v>0.51527055062220628</v>
      </c>
      <c r="K19" s="3">
        <f>G19*EXP(A$107+$D$107*IF($A19=67,1,0)+$E$107*data!$AM19+$F$107*data!$AN19+$G$107*data!$AO19+$H$107*data!$AP19+$I$107*data!$AQ19+$J$107*data!$AR19+$K$107*data!$AS19+$L$107*data!$AT19+$M$107*data!$C19+$N$107*data!$D19)</f>
        <v>9.5548415579216381E-2</v>
      </c>
      <c r="L19" s="3">
        <f>H19*EXP(B$107+$D$107*IF($A19=67,1,0)+$E$107*data!$AM19+$F$107*data!$AN19+$G$107*data!$AO19+$H$107*data!$AP19+$I$107*data!$AQ19+$J$107*data!$AR19+$K$107*data!$AS19+$L$107*data!$AT19+$M$107*data!$C19+$N$107*data!$D19)</f>
        <v>0.18070167531436671</v>
      </c>
      <c r="M19" s="3">
        <f>I19*EXP(C$107+$D$107*IF($A19=67,1,0)+$E$107*data!$AM19+$F$107*data!$AN19+$G$107*data!$AO19+$H$107*data!$AP19+$I$107*data!$AQ19+$J$107*data!$AR19+$K$107*data!$AS19+$L$107*data!$AT19+$M$107*data!$C19+$N$107*data!$D19)</f>
        <v>0.19704831998591257</v>
      </c>
      <c r="N19" s="3">
        <f t="shared" si="0"/>
        <v>0.51527055062220628</v>
      </c>
      <c r="O19" s="3">
        <f t="shared" si="1"/>
        <v>9.6653262746659571E-2</v>
      </c>
      <c r="P19" s="3">
        <f t="shared" si="1"/>
        <v>0.1827911681951544</v>
      </c>
      <c r="Q19" s="3">
        <f t="shared" si="1"/>
        <v>0.19932683268406798</v>
      </c>
      <c r="R19" s="3">
        <f t="shared" si="1"/>
        <v>0.52122873637411804</v>
      </c>
      <c r="S19" s="3">
        <f t="shared" si="2"/>
        <v>-1.2608921873900412</v>
      </c>
      <c r="T19" s="3">
        <f t="shared" si="3"/>
        <v>3.8249933953082567E-4</v>
      </c>
      <c r="U19" s="3">
        <f t="shared" si="3"/>
        <v>1.8579839845821373E-3</v>
      </c>
      <c r="V19" s="3">
        <f t="shared" si="3"/>
        <v>2.3709773640221047E-4</v>
      </c>
      <c r="W19" s="3">
        <f t="shared" si="3"/>
        <v>2.2338810034769263E-3</v>
      </c>
      <c r="X19" s="2">
        <f>O19*SUM(data!$M19:$P19)</f>
        <v>3410.0111980407396</v>
      </c>
      <c r="Y19" s="2">
        <f>P19*SUM(data!$M19:$P19)</f>
        <v>6449.0314422413776</v>
      </c>
      <c r="Z19" s="2">
        <f>Q19*SUM(data!$M19:$P19)</f>
        <v>7032.4240714383541</v>
      </c>
      <c r="AA19" s="2">
        <f>R19*SUM(data!$M19:$P19)</f>
        <v>18389.403288279533</v>
      </c>
    </row>
    <row r="20" spans="1:27" x14ac:dyDescent="0.25">
      <c r="A20" s="1">
        <f>data!AL20</f>
        <v>19</v>
      </c>
      <c r="B20" s="1">
        <f>data!Q20</f>
        <v>2</v>
      </c>
      <c r="C20" s="3">
        <f>data!M20/SUM(data!$M20:$P20)</f>
        <v>9.2489201769955495E-2</v>
      </c>
      <c r="D20" s="3">
        <f>data!N20/SUM(data!$M20:$P20)</f>
        <v>0.18630248333857671</v>
      </c>
      <c r="E20" s="3">
        <f>data!O20/SUM(data!$M20:$P20)</f>
        <v>0.16976874190398347</v>
      </c>
      <c r="F20" s="3">
        <f>data!P20/SUM(data!$M20:$P20)</f>
        <v>0.55143957298748436</v>
      </c>
      <c r="G20" s="3">
        <f>HLOOKUP($B20,prodTab!$B$35:$L$40,3,FALSE)</f>
        <v>9.8289229798768363E-2</v>
      </c>
      <c r="H20" s="3">
        <f>HLOOKUP($B20,prodTab!$B$35:$L$40,4,FALSE)</f>
        <v>0.18775329433939394</v>
      </c>
      <c r="I20" s="3">
        <f>HLOOKUP($B20,prodTab!$B$35:$L$40,5,FALSE)</f>
        <v>0.19868692523963144</v>
      </c>
      <c r="J20" s="3">
        <f>HLOOKUP($B20,prodTab!$B$35:$L$40,6,FALSE)</f>
        <v>0.51527055062220628</v>
      </c>
      <c r="K20" s="3">
        <f>G20*EXP(A$107+$D$107*IF($A20=67,1,0)+$E$107*data!$AM20+$F$107*data!$AN20+$G$107*data!$AO20+$H$107*data!$AP20+$I$107*data!$AQ20+$J$107*data!$AR20+$K$107*data!$AS20+$L$107*data!$AT20+$M$107*data!$C20+$N$107*data!$D20)</f>
        <v>9.4627486065979233E-2</v>
      </c>
      <c r="L20" s="3">
        <f>H20*EXP(B$107+$D$107*IF($A20=67,1,0)+$E$107*data!$AM20+$F$107*data!$AN20+$G$107*data!$AO20+$H$107*data!$AP20+$I$107*data!$AQ20+$J$107*data!$AR20+$K$107*data!$AS20+$L$107*data!$AT20+$M$107*data!$C20+$N$107*data!$D20)</f>
        <v>0.17896000848630264</v>
      </c>
      <c r="M20" s="3">
        <f>I20*EXP(C$107+$D$107*IF($A20=67,1,0)+$E$107*data!$AM20+$F$107*data!$AN20+$G$107*data!$AO20+$H$107*data!$AP20+$I$107*data!$AQ20+$J$107*data!$AR20+$K$107*data!$AS20+$L$107*data!$AT20+$M$107*data!$C20+$N$107*data!$D20)</f>
        <v>0.19514909839957054</v>
      </c>
      <c r="N20" s="3">
        <f t="shared" si="0"/>
        <v>0.51527055062220628</v>
      </c>
      <c r="O20" s="3">
        <f t="shared" si="1"/>
        <v>9.6165446240845651E-2</v>
      </c>
      <c r="P20" s="3">
        <f t="shared" si="1"/>
        <v>0.18186860700654425</v>
      </c>
      <c r="Q20" s="3">
        <f t="shared" si="1"/>
        <v>0.19832081471559271</v>
      </c>
      <c r="R20" s="3">
        <f t="shared" si="1"/>
        <v>0.52364513203701735</v>
      </c>
      <c r="S20" s="3">
        <f t="shared" si="2"/>
        <v>-1.1655402645553898</v>
      </c>
      <c r="T20" s="3">
        <f t="shared" si="3"/>
        <v>1.3514773409750439E-5</v>
      </c>
      <c r="U20" s="3">
        <f t="shared" si="3"/>
        <v>1.9659259327757625E-5</v>
      </c>
      <c r="V20" s="3">
        <f t="shared" si="3"/>
        <v>8.1522086183943539E-4</v>
      </c>
      <c r="W20" s="3">
        <f t="shared" si="3"/>
        <v>7.7253094774899767E-4</v>
      </c>
      <c r="X20" s="2">
        <f>O20*SUM(data!$M20:$P20)</f>
        <v>7467.624830805391</v>
      </c>
      <c r="Y20" s="2">
        <f>P20*SUM(data!$M20:$P20)</f>
        <v>14122.812077683695</v>
      </c>
      <c r="Z20" s="2">
        <f>Q20*SUM(data!$M20:$P20)</f>
        <v>15400.390663467604</v>
      </c>
      <c r="AA20" s="2">
        <f>R20*SUM(data!$M20:$P20)</f>
        <v>40663.102428043298</v>
      </c>
    </row>
    <row r="21" spans="1:27" x14ac:dyDescent="0.25">
      <c r="A21" s="1">
        <f>data!AL21</f>
        <v>20</v>
      </c>
      <c r="B21" s="1">
        <f>data!Q21</f>
        <v>2</v>
      </c>
      <c r="C21" s="3">
        <f>data!M21/SUM(data!$M21:$P21)</f>
        <v>8.4839994946858913E-2</v>
      </c>
      <c r="D21" s="3">
        <f>data!N21/SUM(data!$M21:$P21)</f>
        <v>0.17736899233052864</v>
      </c>
      <c r="E21" s="3">
        <f>data!O21/SUM(data!$M21:$P21)</f>
        <v>0.15010093815553702</v>
      </c>
      <c r="F21" s="3">
        <f>data!P21/SUM(data!$M21:$P21)</f>
        <v>0.58769007456707556</v>
      </c>
      <c r="G21" s="3">
        <f>HLOOKUP($B21,prodTab!$B$35:$L$40,3,FALSE)</f>
        <v>9.8289229798768363E-2</v>
      </c>
      <c r="H21" s="3">
        <f>HLOOKUP($B21,prodTab!$B$35:$L$40,4,FALSE)</f>
        <v>0.18775329433939394</v>
      </c>
      <c r="I21" s="3">
        <f>HLOOKUP($B21,prodTab!$B$35:$L$40,5,FALSE)</f>
        <v>0.19868692523963144</v>
      </c>
      <c r="J21" s="3">
        <f>HLOOKUP($B21,prodTab!$B$35:$L$40,6,FALSE)</f>
        <v>0.51527055062220628</v>
      </c>
      <c r="K21" s="3">
        <f>G21*EXP(A$107+$D$107*IF($A21=67,1,0)+$E$107*data!$AM21+$F$107*data!$AN21+$G$107*data!$AO21+$H$107*data!$AP21+$I$107*data!$AQ21+$J$107*data!$AR21+$K$107*data!$AS21+$L$107*data!$AT21+$M$107*data!$C21+$N$107*data!$D21)</f>
        <v>9.7736451449039932E-2</v>
      </c>
      <c r="L21" s="3">
        <f>H21*EXP(B$107+$D$107*IF($A21=67,1,0)+$E$107*data!$AM21+$F$107*data!$AN21+$G$107*data!$AO21+$H$107*data!$AP21+$I$107*data!$AQ21+$J$107*data!$AR21+$K$107*data!$AS21+$L$107*data!$AT21+$M$107*data!$C21+$N$107*data!$D21)</f>
        <v>0.18483970047080941</v>
      </c>
      <c r="M21" s="3">
        <f>I21*EXP(C$107+$D$107*IF($A21=67,1,0)+$E$107*data!$AM21+$F$107*data!$AN21+$G$107*data!$AO21+$H$107*data!$AP21+$I$107*data!$AQ21+$J$107*data!$AR21+$K$107*data!$AS21+$L$107*data!$AT21+$M$107*data!$C21+$N$107*data!$D21)</f>
        <v>0.20156067939662609</v>
      </c>
      <c r="N21" s="3">
        <f t="shared" si="0"/>
        <v>0.51527055062220628</v>
      </c>
      <c r="O21" s="3">
        <f t="shared" si="1"/>
        <v>9.7794406180438359E-2</v>
      </c>
      <c r="P21" s="3">
        <f t="shared" si="1"/>
        <v>0.18494930476924393</v>
      </c>
      <c r="Q21" s="3">
        <f t="shared" si="1"/>
        <v>0.20168019872500079</v>
      </c>
      <c r="R21" s="3">
        <f t="shared" si="1"/>
        <v>0.51557609032531693</v>
      </c>
      <c r="S21" s="3">
        <f t="shared" si="2"/>
        <v>-1.1262341080559279</v>
      </c>
      <c r="T21" s="3">
        <f t="shared" si="3"/>
        <v>1.6781677040868937E-4</v>
      </c>
      <c r="U21" s="3">
        <f t="shared" si="3"/>
        <v>5.7461136668541777E-5</v>
      </c>
      <c r="V21" s="3">
        <f t="shared" si="3"/>
        <v>2.6604201208926398E-3</v>
      </c>
      <c r="W21" s="3">
        <f t="shared" si="3"/>
        <v>5.2004267232206121E-3</v>
      </c>
      <c r="X21" s="2">
        <f>O21*SUM(data!$M21:$P21)</f>
        <v>4706.6961219671039</v>
      </c>
      <c r="Y21" s="2">
        <f>P21*SUM(data!$M21:$P21)</f>
        <v>8901.3289156004594</v>
      </c>
      <c r="Z21" s="2">
        <f>Q21*SUM(data!$M21:$P21)</f>
        <v>9706.5614107322253</v>
      </c>
      <c r="AA21" s="2">
        <f>R21*SUM(data!$M21:$P21)</f>
        <v>24813.893551700206</v>
      </c>
    </row>
    <row r="22" spans="1:27" x14ac:dyDescent="0.25">
      <c r="A22" s="1">
        <f>data!AL22</f>
        <v>21</v>
      </c>
      <c r="B22" s="1">
        <f>data!Q22</f>
        <v>2</v>
      </c>
      <c r="C22" s="3">
        <f>data!M22/SUM(data!$M22:$P22)</f>
        <v>0.10401281680036902</v>
      </c>
      <c r="D22" s="3">
        <f>data!N22/SUM(data!$M22:$P22)</f>
        <v>9.6451952277499434E-2</v>
      </c>
      <c r="E22" s="3">
        <f>data!O22/SUM(data!$M22:$P22)</f>
        <v>0.24033101336829527</v>
      </c>
      <c r="F22" s="3">
        <f>data!P22/SUM(data!$M22:$P22)</f>
        <v>0.5592042175538362</v>
      </c>
      <c r="G22" s="3">
        <f>HLOOKUP($B22,prodTab!$B$35:$L$40,3,FALSE)</f>
        <v>9.8289229798768363E-2</v>
      </c>
      <c r="H22" s="3">
        <f>HLOOKUP($B22,prodTab!$B$35:$L$40,4,FALSE)</f>
        <v>0.18775329433939394</v>
      </c>
      <c r="I22" s="3">
        <f>HLOOKUP($B22,prodTab!$B$35:$L$40,5,FALSE)</f>
        <v>0.19868692523963144</v>
      </c>
      <c r="J22" s="3">
        <f>HLOOKUP($B22,prodTab!$B$35:$L$40,6,FALSE)</f>
        <v>0.51527055062220628</v>
      </c>
      <c r="K22" s="3">
        <f>G22*EXP(A$107+$D$107*IF($A22=67,1,0)+$E$107*data!$AM22+$F$107*data!$AN22+$G$107*data!$AO22+$H$107*data!$AP22+$I$107*data!$AQ22+$J$107*data!$AR22+$K$107*data!$AS22+$L$107*data!$AT22+$M$107*data!$C22+$N$107*data!$D22)</f>
        <v>9.8958924033202E-2</v>
      </c>
      <c r="L22" s="3">
        <f>H22*EXP(B$107+$D$107*IF($A22=67,1,0)+$E$107*data!$AM22+$F$107*data!$AN22+$G$107*data!$AO22+$H$107*data!$AP22+$I$107*data!$AQ22+$J$107*data!$AR22+$K$107*data!$AS22+$L$107*data!$AT22+$M$107*data!$C22+$N$107*data!$D22)</f>
        <v>0.18715164716971439</v>
      </c>
      <c r="M22" s="3">
        <f>I22*EXP(C$107+$D$107*IF($A22=67,1,0)+$E$107*data!$AM22+$F$107*data!$AN22+$G$107*data!$AO22+$H$107*data!$AP22+$I$107*data!$AQ22+$J$107*data!$AR22+$K$107*data!$AS22+$L$107*data!$AT22+$M$107*data!$C22+$N$107*data!$D22)</f>
        <v>0.20408176954215823</v>
      </c>
      <c r="N22" s="3">
        <f t="shared" si="0"/>
        <v>0.51527055062220628</v>
      </c>
      <c r="O22" s="3">
        <f t="shared" si="1"/>
        <v>9.8421259384951026E-2</v>
      </c>
      <c r="P22" s="3">
        <f t="shared" si="1"/>
        <v>0.18613481290713355</v>
      </c>
      <c r="Q22" s="3">
        <f t="shared" si="1"/>
        <v>0.20297295036382415</v>
      </c>
      <c r="R22" s="3">
        <f t="shared" si="1"/>
        <v>0.51247097734409119</v>
      </c>
      <c r="S22" s="3">
        <f t="shared" si="2"/>
        <v>-1.1604026421709894</v>
      </c>
      <c r="T22" s="3">
        <f t="shared" si="3"/>
        <v>3.1265514329915896E-5</v>
      </c>
      <c r="U22" s="3">
        <f t="shared" si="3"/>
        <v>8.043015490714376E-3</v>
      </c>
      <c r="V22" s="3">
        <f t="shared" si="3"/>
        <v>1.3956248714460334E-3</v>
      </c>
      <c r="W22" s="3">
        <f t="shared" si="3"/>
        <v>2.1839957405017279E-3</v>
      </c>
      <c r="X22" s="2">
        <f>O22*SUM(data!$M22:$P22)</f>
        <v>4058.2411882982524</v>
      </c>
      <c r="Y22" s="2">
        <f>P22*SUM(data!$M22:$P22)</f>
        <v>7674.9674718287433</v>
      </c>
      <c r="Z22" s="2">
        <f>Q22*SUM(data!$M22:$P22)</f>
        <v>8369.2607920727005</v>
      </c>
      <c r="AA22" s="2">
        <f>R22*SUM(data!$M22:$P22)</f>
        <v>21130.910547800304</v>
      </c>
    </row>
    <row r="23" spans="1:27" x14ac:dyDescent="0.25">
      <c r="A23" s="1">
        <f>data!AL23</f>
        <v>22</v>
      </c>
      <c r="B23" s="1">
        <f>data!Q23</f>
        <v>2</v>
      </c>
      <c r="C23" s="3">
        <f>data!M23/SUM(data!$M23:$P23)</f>
        <v>0.13348339141118454</v>
      </c>
      <c r="D23" s="3">
        <f>data!N23/SUM(data!$M23:$P23)</f>
        <v>0.35443750041607464</v>
      </c>
      <c r="E23" s="3">
        <f>data!O23/SUM(data!$M23:$P23)</f>
        <v>0.11524711872957075</v>
      </c>
      <c r="F23" s="3">
        <f>data!P23/SUM(data!$M23:$P23)</f>
        <v>0.39683198944317011</v>
      </c>
      <c r="G23" s="3">
        <f>HLOOKUP($B23,prodTab!$B$35:$L$40,3,FALSE)</f>
        <v>9.8289229798768363E-2</v>
      </c>
      <c r="H23" s="3">
        <f>HLOOKUP($B23,prodTab!$B$35:$L$40,4,FALSE)</f>
        <v>0.18775329433939394</v>
      </c>
      <c r="I23" s="3">
        <f>HLOOKUP($B23,prodTab!$B$35:$L$40,5,FALSE)</f>
        <v>0.19868692523963144</v>
      </c>
      <c r="J23" s="3">
        <f>HLOOKUP($B23,prodTab!$B$35:$L$40,6,FALSE)</f>
        <v>0.51527055062220628</v>
      </c>
      <c r="K23" s="3">
        <f>G23*EXP(A$107+$D$107*IF($A23=67,1,0)+$E$107*data!$AM23+$F$107*data!$AN23+$G$107*data!$AO23+$H$107*data!$AP23+$I$107*data!$AQ23+$J$107*data!$AR23+$K$107*data!$AS23+$L$107*data!$AT23+$M$107*data!$C23+$N$107*data!$D23)</f>
        <v>9.8033622140061102E-2</v>
      </c>
      <c r="L23" s="3">
        <f>H23*EXP(B$107+$D$107*IF($A23=67,1,0)+$E$107*data!$AM23+$F$107*data!$AN23+$G$107*data!$AO23+$H$107*data!$AP23+$I$107*data!$AQ23+$J$107*data!$AR23+$K$107*data!$AS23+$L$107*data!$AT23+$M$107*data!$C23+$N$107*data!$D23)</f>
        <v>0.18540171127335731</v>
      </c>
      <c r="M23" s="3">
        <f>I23*EXP(C$107+$D$107*IF($A23=67,1,0)+$E$107*data!$AM23+$F$107*data!$AN23+$G$107*data!$AO23+$H$107*data!$AP23+$I$107*data!$AQ23+$J$107*data!$AR23+$K$107*data!$AS23+$L$107*data!$AT23+$M$107*data!$C23+$N$107*data!$D23)</f>
        <v>0.20217353085062251</v>
      </c>
      <c r="N23" s="3">
        <f t="shared" si="0"/>
        <v>0.51527055062220628</v>
      </c>
      <c r="O23" s="3">
        <f t="shared" si="1"/>
        <v>9.7947485663098494E-2</v>
      </c>
      <c r="P23" s="3">
        <f t="shared" si="1"/>
        <v>0.18523880950676636</v>
      </c>
      <c r="Q23" s="3">
        <f t="shared" si="1"/>
        <v>0.20199589265566031</v>
      </c>
      <c r="R23" s="3">
        <f t="shared" si="1"/>
        <v>0.51481781217447486</v>
      </c>
      <c r="S23" s="3">
        <f t="shared" si="2"/>
        <v>-1.3555577346662744</v>
      </c>
      <c r="T23" s="3">
        <f t="shared" si="3"/>
        <v>1.2628005973368548E-3</v>
      </c>
      <c r="U23" s="3">
        <f t="shared" si="3"/>
        <v>2.8628197005423642E-2</v>
      </c>
      <c r="V23" s="3">
        <f t="shared" si="3"/>
        <v>7.525349777679797E-3</v>
      </c>
      <c r="W23" s="3">
        <f t="shared" si="3"/>
        <v>1.3920654365582871E-2</v>
      </c>
      <c r="X23" s="2">
        <f>O23*SUM(data!$M23:$P23)</f>
        <v>2648.3452553028355</v>
      </c>
      <c r="Y23" s="2">
        <f>P23*SUM(data!$M23:$P23)</f>
        <v>5008.5647317439416</v>
      </c>
      <c r="Z23" s="2">
        <f>Q23*SUM(data!$M23:$P23)</f>
        <v>5461.6497838986588</v>
      </c>
      <c r="AA23" s="2">
        <f>R23*SUM(data!$M23:$P23)</f>
        <v>13919.860229054564</v>
      </c>
    </row>
    <row r="24" spans="1:27" x14ac:dyDescent="0.25">
      <c r="A24" s="1">
        <f>data!AL24</f>
        <v>23</v>
      </c>
      <c r="B24" s="1">
        <f>data!Q24</f>
        <v>2</v>
      </c>
      <c r="C24" s="3">
        <f>data!M24/SUM(data!$M24:$P24)</f>
        <v>6.3511145711797279E-2</v>
      </c>
      <c r="D24" s="3">
        <f>data!N24/SUM(data!$M24:$P24)</f>
        <v>0.10375310173697272</v>
      </c>
      <c r="E24" s="3">
        <f>data!O24/SUM(data!$M24:$P24)</f>
        <v>0.28121764744548339</v>
      </c>
      <c r="F24" s="3">
        <f>data!P24/SUM(data!$M24:$P24)</f>
        <v>0.55151810510574673</v>
      </c>
      <c r="G24" s="3">
        <f>HLOOKUP($B24,prodTab!$B$35:$L$40,3,FALSE)</f>
        <v>9.8289229798768363E-2</v>
      </c>
      <c r="H24" s="3">
        <f>HLOOKUP($B24,prodTab!$B$35:$L$40,4,FALSE)</f>
        <v>0.18775329433939394</v>
      </c>
      <c r="I24" s="3">
        <f>HLOOKUP($B24,prodTab!$B$35:$L$40,5,FALSE)</f>
        <v>0.19868692523963144</v>
      </c>
      <c r="J24" s="3">
        <f>HLOOKUP($B24,prodTab!$B$35:$L$40,6,FALSE)</f>
        <v>0.51527055062220628</v>
      </c>
      <c r="K24" s="3">
        <f>G24*EXP(A$107+$D$107*IF($A24=67,1,0)+$E$107*data!$AM24+$F$107*data!$AN24+$G$107*data!$AO24+$H$107*data!$AP24+$I$107*data!$AQ24+$J$107*data!$AR24+$K$107*data!$AS24+$L$107*data!$AT24+$M$107*data!$C24+$N$107*data!$D24)</f>
        <v>0.10953520638663587</v>
      </c>
      <c r="L24" s="3">
        <f>H24*EXP(B$107+$D$107*IF($A24=67,1,0)+$E$107*data!$AM24+$F$107*data!$AN24+$G$107*data!$AO24+$H$107*data!$AP24+$I$107*data!$AQ24+$J$107*data!$AR24+$K$107*data!$AS24+$L$107*data!$AT24+$M$107*data!$C24+$N$107*data!$D24)</f>
        <v>0.20715356900460649</v>
      </c>
      <c r="M24" s="3">
        <f>I24*EXP(C$107+$D$107*IF($A24=67,1,0)+$E$107*data!$AM24+$F$107*data!$AN24+$G$107*data!$AO24+$H$107*data!$AP24+$I$107*data!$AQ24+$J$107*data!$AR24+$K$107*data!$AS24+$L$107*data!$AT24+$M$107*data!$C24+$N$107*data!$D24)</f>
        <v>0.22589310630590584</v>
      </c>
      <c r="N24" s="3">
        <f t="shared" si="0"/>
        <v>0.51527055062220628</v>
      </c>
      <c r="O24" s="3">
        <f t="shared" si="1"/>
        <v>0.10354488304808127</v>
      </c>
      <c r="P24" s="3">
        <f t="shared" si="1"/>
        <v>0.19582463742170514</v>
      </c>
      <c r="Q24" s="3">
        <f t="shared" si="1"/>
        <v>0.21353933630481181</v>
      </c>
      <c r="R24" s="3">
        <f t="shared" si="1"/>
        <v>0.4870911432254017</v>
      </c>
      <c r="S24" s="3">
        <f t="shared" si="2"/>
        <v>-1.1440912860568806</v>
      </c>
      <c r="T24" s="3">
        <f t="shared" si="3"/>
        <v>1.6027001251105785E-3</v>
      </c>
      <c r="U24" s="3">
        <f t="shared" si="3"/>
        <v>8.477167683344956E-3</v>
      </c>
      <c r="V24" s="3">
        <f t="shared" si="3"/>
        <v>4.5803537988535507E-3</v>
      </c>
      <c r="W24" s="3">
        <f t="shared" si="3"/>
        <v>4.1508334171314306E-3</v>
      </c>
      <c r="X24" s="2">
        <f>O24*SUM(data!$M24:$P24)</f>
        <v>2016.3253657999644</v>
      </c>
      <c r="Y24" s="2">
        <f>P24*SUM(data!$M24:$P24)</f>
        <v>3813.2853315273669</v>
      </c>
      <c r="Z24" s="2">
        <f>Q24*SUM(data!$M24:$P24)</f>
        <v>4158.2429542901482</v>
      </c>
      <c r="AA24" s="2">
        <f>R24*SUM(data!$M24:$P24)</f>
        <v>9485.1063483825183</v>
      </c>
    </row>
    <row r="25" spans="1:27" x14ac:dyDescent="0.25">
      <c r="A25" s="1">
        <f>data!AL25</f>
        <v>24</v>
      </c>
      <c r="B25" s="1">
        <f>data!Q25</f>
        <v>2</v>
      </c>
      <c r="C25" s="3">
        <f>data!M25/SUM(data!$M25:$P25)</f>
        <v>9.2267815805553446E-2</v>
      </c>
      <c r="D25" s="3">
        <f>data!N25/SUM(data!$M25:$P25)</f>
        <v>0.34373258534537748</v>
      </c>
      <c r="E25" s="3">
        <f>data!O25/SUM(data!$M25:$P25)</f>
        <v>0.15346504455566848</v>
      </c>
      <c r="F25" s="3">
        <f>data!P25/SUM(data!$M25:$P25)</f>
        <v>0.41053455429340058</v>
      </c>
      <c r="G25" s="3">
        <f>HLOOKUP($B25,prodTab!$B$35:$L$40,3,FALSE)</f>
        <v>9.8289229798768363E-2</v>
      </c>
      <c r="H25" s="3">
        <f>HLOOKUP($B25,prodTab!$B$35:$L$40,4,FALSE)</f>
        <v>0.18775329433939394</v>
      </c>
      <c r="I25" s="3">
        <f>HLOOKUP($B25,prodTab!$B$35:$L$40,5,FALSE)</f>
        <v>0.19868692523963144</v>
      </c>
      <c r="J25" s="3">
        <f>HLOOKUP($B25,prodTab!$B$35:$L$40,6,FALSE)</f>
        <v>0.51527055062220628</v>
      </c>
      <c r="K25" s="3">
        <f>G25*EXP(A$107+$D$107*IF($A25=67,1,0)+$E$107*data!$AM25+$F$107*data!$AN25+$G$107*data!$AO25+$H$107*data!$AP25+$I$107*data!$AQ25+$J$107*data!$AR25+$K$107*data!$AS25+$L$107*data!$AT25+$M$107*data!$C25+$N$107*data!$D25)</f>
        <v>9.8634580903785435E-2</v>
      </c>
      <c r="L25" s="3">
        <f>H25*EXP(B$107+$D$107*IF($A25=67,1,0)+$E$107*data!$AM25+$F$107*data!$AN25+$G$107*data!$AO25+$H$107*data!$AP25+$I$107*data!$AQ25+$J$107*data!$AR25+$K$107*data!$AS25+$L$107*data!$AT25+$M$107*data!$C25+$N$107*data!$D25)</f>
        <v>0.1865382477061337</v>
      </c>
      <c r="M25" s="3">
        <f>I25*EXP(C$107+$D$107*IF($A25=67,1,0)+$E$107*data!$AM25+$F$107*data!$AN25+$G$107*data!$AO25+$H$107*data!$AP25+$I$107*data!$AQ25+$J$107*data!$AR25+$K$107*data!$AS25+$L$107*data!$AT25+$M$107*data!$C25+$N$107*data!$D25)</f>
        <v>0.20341288070331068</v>
      </c>
      <c r="N25" s="3">
        <f t="shared" si="0"/>
        <v>0.51527055062220628</v>
      </c>
      <c r="O25" s="3">
        <f t="shared" si="1"/>
        <v>9.8255681455957852E-2</v>
      </c>
      <c r="P25" s="3">
        <f t="shared" si="1"/>
        <v>0.18582167104096264</v>
      </c>
      <c r="Q25" s="3">
        <f t="shared" si="1"/>
        <v>0.20263148104131298</v>
      </c>
      <c r="R25" s="3">
        <f t="shared" si="1"/>
        <v>0.51329116646176653</v>
      </c>
      <c r="S25" s="3">
        <f t="shared" si="2"/>
        <v>-1.3113458809671927</v>
      </c>
      <c r="T25" s="3">
        <f t="shared" si="3"/>
        <v>3.5854535047292976E-5</v>
      </c>
      <c r="U25" s="3">
        <f t="shared" si="3"/>
        <v>2.4935856856456249E-2</v>
      </c>
      <c r="V25" s="3">
        <f t="shared" si="3"/>
        <v>2.4173384766969152E-3</v>
      </c>
      <c r="W25" s="3">
        <f t="shared" si="3"/>
        <v>1.0558921344319974E-2</v>
      </c>
      <c r="X25" s="2">
        <f>O25*SUM(data!$M25:$P25)</f>
        <v>950.34565450787181</v>
      </c>
      <c r="Y25" s="2">
        <f>P25*SUM(data!$M25:$P25)</f>
        <v>1797.2987919922678</v>
      </c>
      <c r="Z25" s="2">
        <f>Q25*SUM(data!$M25:$P25)</f>
        <v>1959.8861319833561</v>
      </c>
      <c r="AA25" s="2">
        <f>R25*SUM(data!$M25:$P25)</f>
        <v>4964.6394215165046</v>
      </c>
    </row>
    <row r="26" spans="1:27" x14ac:dyDescent="0.25">
      <c r="A26" s="1">
        <f>data!AL26</f>
        <v>25</v>
      </c>
      <c r="B26" s="1">
        <f>data!Q26</f>
        <v>2</v>
      </c>
      <c r="C26" s="3">
        <f>data!M26/SUM(data!$M26:$P26)</f>
        <v>0.12719150859583223</v>
      </c>
      <c r="D26" s="3">
        <f>data!N26/SUM(data!$M26:$P26)</f>
        <v>6.6351408220202926E-2</v>
      </c>
      <c r="E26" s="3">
        <f>data!O26/SUM(data!$M26:$P26)</f>
        <v>0.27534905469224891</v>
      </c>
      <c r="F26" s="3">
        <f>data!P26/SUM(data!$M26:$P26)</f>
        <v>0.5311080284917159</v>
      </c>
      <c r="G26" s="3">
        <f>HLOOKUP($B26,prodTab!$B$35:$L$40,3,FALSE)</f>
        <v>9.8289229798768363E-2</v>
      </c>
      <c r="H26" s="3">
        <f>HLOOKUP($B26,prodTab!$B$35:$L$40,4,FALSE)</f>
        <v>0.18775329433939394</v>
      </c>
      <c r="I26" s="3">
        <f>HLOOKUP($B26,prodTab!$B$35:$L$40,5,FALSE)</f>
        <v>0.19868692523963144</v>
      </c>
      <c r="J26" s="3">
        <f>HLOOKUP($B26,prodTab!$B$35:$L$40,6,FALSE)</f>
        <v>0.51527055062220628</v>
      </c>
      <c r="K26" s="3">
        <f>G26*EXP(A$107+$D$107*IF($A26=67,1,0)+$E$107*data!$AM26+$F$107*data!$AN26+$G$107*data!$AO26+$H$107*data!$AP26+$I$107*data!$AQ26+$J$107*data!$AR26+$K$107*data!$AS26+$L$107*data!$AT26+$M$107*data!$C26+$N$107*data!$D26)</f>
        <v>0.10081858580859271</v>
      </c>
      <c r="L26" s="3">
        <f>H26*EXP(B$107+$D$107*IF($A26=67,1,0)+$E$107*data!$AM26+$F$107*data!$AN26+$G$107*data!$AO26+$H$107*data!$AP26+$I$107*data!$AQ26+$J$107*data!$AR26+$K$107*data!$AS26+$L$107*data!$AT26+$M$107*data!$C26+$N$107*data!$D26)</f>
        <v>0.19066864947994724</v>
      </c>
      <c r="M26" s="3">
        <f>I26*EXP(C$107+$D$107*IF($A26=67,1,0)+$E$107*data!$AM26+$F$107*data!$AN26+$G$107*data!$AO26+$H$107*data!$AP26+$I$107*data!$AQ26+$J$107*data!$AR26+$K$107*data!$AS26+$L$107*data!$AT26+$M$107*data!$C26+$N$107*data!$D26)</f>
        <v>0.2079169271045456</v>
      </c>
      <c r="N26" s="3">
        <f t="shared" si="0"/>
        <v>0.51527055062220628</v>
      </c>
      <c r="O26" s="3">
        <f t="shared" si="1"/>
        <v>9.9360499000701236E-2</v>
      </c>
      <c r="P26" s="3">
        <f t="shared" si="1"/>
        <v>0.18791110789914181</v>
      </c>
      <c r="Q26" s="3">
        <f t="shared" si="1"/>
        <v>0.20490993264893964</v>
      </c>
      <c r="R26" s="3">
        <f t="shared" si="1"/>
        <v>0.50781846045121737</v>
      </c>
      <c r="S26" s="3">
        <f t="shared" si="2"/>
        <v>-1.2009851700300995</v>
      </c>
      <c r="T26" s="3">
        <f t="shared" si="3"/>
        <v>7.745650950842732E-4</v>
      </c>
      <c r="U26" s="3">
        <f t="shared" si="3"/>
        <v>1.4776760586033815E-2</v>
      </c>
      <c r="V26" s="3">
        <f t="shared" si="3"/>
        <v>4.961669914232217E-3</v>
      </c>
      <c r="W26" s="3">
        <f t="shared" si="3"/>
        <v>5.4240397951301064E-4</v>
      </c>
      <c r="X26" s="2">
        <f>O26*SUM(data!$M26:$P26)</f>
        <v>1593.7175638464976</v>
      </c>
      <c r="Y26" s="2">
        <f>P26*SUM(data!$M26:$P26)</f>
        <v>3014.0471929252599</v>
      </c>
      <c r="Z26" s="2">
        <f>Q26*SUM(data!$M26:$P26)</f>
        <v>3286.7040922058295</v>
      </c>
      <c r="AA26" s="2">
        <f>R26*SUM(data!$M26:$P26)</f>
        <v>8145.2811510224137</v>
      </c>
    </row>
    <row r="27" spans="1:27" x14ac:dyDescent="0.25">
      <c r="A27" s="1">
        <f>data!AL27</f>
        <v>26</v>
      </c>
      <c r="B27" s="1">
        <f>data!Q27</f>
        <v>3</v>
      </c>
      <c r="C27" s="3">
        <f>data!M27/SUM(data!$M27:$P27)</f>
        <v>0.22071925795157318</v>
      </c>
      <c r="D27" s="3">
        <f>data!N27/SUM(data!$M27:$P27)</f>
        <v>4.4842178911134858E-2</v>
      </c>
      <c r="E27" s="3">
        <f>data!O27/SUM(data!$M27:$P27)</f>
        <v>0.2921468804798989</v>
      </c>
      <c r="F27" s="3">
        <f>data!P27/SUM(data!$M27:$P27)</f>
        <v>0.44229168265739305</v>
      </c>
      <c r="G27" s="3">
        <f>HLOOKUP($B27,prodTab!$B$35:$L$40,3,FALSE)</f>
        <v>0.10252357511362856</v>
      </c>
      <c r="H27" s="3">
        <f>HLOOKUP($B27,prodTab!$B$35:$L$40,4,FALSE)</f>
        <v>0.21207693640389594</v>
      </c>
      <c r="I27" s="3">
        <f>HLOOKUP($B27,prodTab!$B$35:$L$40,5,FALSE)</f>
        <v>0.20133098761795298</v>
      </c>
      <c r="J27" s="3">
        <f>HLOOKUP($B27,prodTab!$B$35:$L$40,6,FALSE)</f>
        <v>0.48406850086452258</v>
      </c>
      <c r="K27" s="3">
        <f>G27*EXP(A$107+$D$107*IF($A27=67,1,0)+$E$107*data!$AM27+$F$107*data!$AN27+$G$107*data!$AO27+$H$107*data!$AP27+$I$107*data!$AQ27+$J$107*data!$AR27+$K$107*data!$AS27+$L$107*data!$AT27+$M$107*data!$C27+$N$107*data!$D27)</f>
        <v>0.10254346697831934</v>
      </c>
      <c r="L27" s="3">
        <f>H27*EXP(B$107+$D$107*IF($A27=67,1,0)+$E$107*data!$AM27+$F$107*data!$AN27+$G$107*data!$AO27+$H$107*data!$AP27+$I$107*data!$AQ27+$J$107*data!$AR27+$K$107*data!$AS27+$L$107*data!$AT27+$M$107*data!$C27+$N$107*data!$D27)</f>
        <v>0.21000747386759866</v>
      </c>
      <c r="M27" s="3">
        <f>I27*EXP(C$107+$D$107*IF($A27=67,1,0)+$E$107*data!$AM27+$F$107*data!$AN27+$G$107*data!$AO27+$H$107*data!$AP27+$I$107*data!$AQ27+$J$107*data!$AR27+$K$107*data!$AS27+$L$107*data!$AT27+$M$107*data!$C27+$N$107*data!$D27)</f>
        <v>0.20543799518663824</v>
      </c>
      <c r="N27" s="3">
        <f t="shared" si="0"/>
        <v>0.48406850086452258</v>
      </c>
      <c r="O27" s="3">
        <f t="shared" si="1"/>
        <v>0.10233292344583594</v>
      </c>
      <c r="P27" s="3">
        <f t="shared" si="1"/>
        <v>0.20957628388837407</v>
      </c>
      <c r="Q27" s="3">
        <f t="shared" si="1"/>
        <v>0.20501618731835106</v>
      </c>
      <c r="R27" s="3">
        <f t="shared" si="1"/>
        <v>0.48307460534743901</v>
      </c>
      <c r="S27" s="3">
        <f t="shared" si="2"/>
        <v>-1.3579679789893042</v>
      </c>
      <c r="T27" s="3">
        <f t="shared" si="3"/>
        <v>1.4015324197704312E-2</v>
      </c>
      <c r="U27" s="3">
        <f t="shared" si="3"/>
        <v>2.7137325342652074E-2</v>
      </c>
      <c r="V27" s="3">
        <f t="shared" si="3"/>
        <v>7.5917576908117994E-3</v>
      </c>
      <c r="W27" s="3">
        <f t="shared" si="3"/>
        <v>1.6632467831422658E-3</v>
      </c>
      <c r="X27" s="2">
        <f>O27*SUM(data!$M27:$P27)</f>
        <v>1386.5619928878232</v>
      </c>
      <c r="Y27" s="2">
        <f>P27*SUM(data!$M27:$P27)</f>
        <v>2839.6580500712025</v>
      </c>
      <c r="Z27" s="2">
        <f>Q27*SUM(data!$M27:$P27)</f>
        <v>2777.8709303937439</v>
      </c>
      <c r="AA27" s="2">
        <f>R27*SUM(data!$M27:$P27)</f>
        <v>6545.4290266472317</v>
      </c>
    </row>
    <row r="28" spans="1:27" x14ac:dyDescent="0.25">
      <c r="A28" s="1">
        <f>data!AL28</f>
        <v>27</v>
      </c>
      <c r="B28" s="1">
        <f>data!Q28</f>
        <v>3</v>
      </c>
      <c r="C28" s="3">
        <f>data!M28/SUM(data!$M28:$P28)</f>
        <v>9.4386141370530571E-2</v>
      </c>
      <c r="D28" s="3">
        <f>data!N28/SUM(data!$M28:$P28)</f>
        <v>0.4127765914959301</v>
      </c>
      <c r="E28" s="3">
        <f>data!O28/SUM(data!$M28:$P28)</f>
        <v>0.14597024082278257</v>
      </c>
      <c r="F28" s="3">
        <f>data!P28/SUM(data!$M28:$P28)</f>
        <v>0.34686702631075667</v>
      </c>
      <c r="G28" s="3">
        <f>HLOOKUP($B28,prodTab!$B$35:$L$40,3,FALSE)</f>
        <v>0.10252357511362856</v>
      </c>
      <c r="H28" s="3">
        <f>HLOOKUP($B28,prodTab!$B$35:$L$40,4,FALSE)</f>
        <v>0.21207693640389594</v>
      </c>
      <c r="I28" s="3">
        <f>HLOOKUP($B28,prodTab!$B$35:$L$40,5,FALSE)</f>
        <v>0.20133098761795298</v>
      </c>
      <c r="J28" s="3">
        <f>HLOOKUP($B28,prodTab!$B$35:$L$40,6,FALSE)</f>
        <v>0.48406850086452258</v>
      </c>
      <c r="K28" s="3">
        <f>G28*EXP(A$107+$D$107*IF($A28=67,1,0)+$E$107*data!$AM28+$F$107*data!$AN28+$G$107*data!$AO28+$H$107*data!$AP28+$I$107*data!$AQ28+$J$107*data!$AR28+$K$107*data!$AS28+$L$107*data!$AT28+$M$107*data!$C28+$N$107*data!$D28)</f>
        <v>0.10732626824604126</v>
      </c>
      <c r="L28" s="3">
        <f>H28*EXP(B$107+$D$107*IF($A28=67,1,0)+$E$107*data!$AM28+$F$107*data!$AN28+$G$107*data!$AO28+$H$107*data!$AP28+$I$107*data!$AQ28+$J$107*data!$AR28+$K$107*data!$AS28+$L$107*data!$AT28+$M$107*data!$C28+$N$107*data!$D28)</f>
        <v>0.2198025787323229</v>
      </c>
      <c r="M28" s="3">
        <f>I28*EXP(C$107+$D$107*IF($A28=67,1,0)+$E$107*data!$AM28+$F$107*data!$AN28+$G$107*data!$AO28+$H$107*data!$AP28+$I$107*data!$AQ28+$J$107*data!$AR28+$K$107*data!$AS28+$L$107*data!$AT28+$M$107*data!$C28+$N$107*data!$D28)</f>
        <v>0.21501997181343438</v>
      </c>
      <c r="N28" s="3">
        <f t="shared" si="0"/>
        <v>0.48406850086452258</v>
      </c>
      <c r="O28" s="3">
        <f t="shared" si="1"/>
        <v>0.10458434698995793</v>
      </c>
      <c r="P28" s="3">
        <f t="shared" si="1"/>
        <v>0.21418716535200799</v>
      </c>
      <c r="Q28" s="3">
        <f t="shared" si="1"/>
        <v>0.20952674223569359</v>
      </c>
      <c r="R28" s="3">
        <f t="shared" si="1"/>
        <v>0.47170174542234045</v>
      </c>
      <c r="S28" s="3">
        <f t="shared" si="2"/>
        <v>-1.3379271680938034</v>
      </c>
      <c r="T28" s="3">
        <f t="shared" si="3"/>
        <v>1.0400339785611975E-4</v>
      </c>
      <c r="U28" s="3">
        <f t="shared" si="3"/>
        <v>3.9437760176172294E-2</v>
      </c>
      <c r="V28" s="3">
        <f t="shared" si="3"/>
        <v>4.0394288718493612E-3</v>
      </c>
      <c r="W28" s="3">
        <f t="shared" si="3"/>
        <v>1.5583707095668021E-2</v>
      </c>
      <c r="X28" s="2">
        <f>O28*SUM(data!$M28:$P28)</f>
        <v>3838.9420662824095</v>
      </c>
      <c r="Y28" s="2">
        <f>P28*SUM(data!$M28:$P28)</f>
        <v>7862.0954549399385</v>
      </c>
      <c r="Z28" s="2">
        <f>Q28*SUM(data!$M28:$P28)</f>
        <v>7691.0268881532456</v>
      </c>
      <c r="AA28" s="2">
        <f>R28*SUM(data!$M28:$P28)</f>
        <v>17314.595590624409</v>
      </c>
    </row>
    <row r="29" spans="1:27" x14ac:dyDescent="0.25">
      <c r="A29" s="1">
        <f>data!AL29</f>
        <v>28</v>
      </c>
      <c r="B29" s="1">
        <f>data!Q29</f>
        <v>3</v>
      </c>
      <c r="C29" s="3">
        <f>data!M29/SUM(data!$M29:$P29)</f>
        <v>9.8352895816146313E-2</v>
      </c>
      <c r="D29" s="3">
        <f>data!N29/SUM(data!$M29:$P29)</f>
        <v>0.19554729320916281</v>
      </c>
      <c r="E29" s="3">
        <f>data!O29/SUM(data!$M29:$P29)</f>
        <v>0.27786086886476657</v>
      </c>
      <c r="F29" s="3">
        <f>data!P29/SUM(data!$M29:$P29)</f>
        <v>0.42823894210992436</v>
      </c>
      <c r="G29" s="3">
        <f>HLOOKUP($B29,prodTab!$B$35:$L$40,3,FALSE)</f>
        <v>0.10252357511362856</v>
      </c>
      <c r="H29" s="3">
        <f>HLOOKUP($B29,prodTab!$B$35:$L$40,4,FALSE)</f>
        <v>0.21207693640389594</v>
      </c>
      <c r="I29" s="3">
        <f>HLOOKUP($B29,prodTab!$B$35:$L$40,5,FALSE)</f>
        <v>0.20133098761795298</v>
      </c>
      <c r="J29" s="3">
        <f>HLOOKUP($B29,prodTab!$B$35:$L$40,6,FALSE)</f>
        <v>0.48406850086452258</v>
      </c>
      <c r="K29" s="3">
        <f>G29*EXP(A$107+$D$107*IF($A29=67,1,0)+$E$107*data!$AM29+$F$107*data!$AN29+$G$107*data!$AO29+$H$107*data!$AP29+$I$107*data!$AQ29+$J$107*data!$AR29+$K$107*data!$AS29+$L$107*data!$AT29+$M$107*data!$C29+$N$107*data!$D29)</f>
        <v>9.9464952468249698E-2</v>
      </c>
      <c r="L29" s="3">
        <f>H29*EXP(B$107+$D$107*IF($A29=67,1,0)+$E$107*data!$AM29+$F$107*data!$AN29+$G$107*data!$AO29+$H$107*data!$AP29+$I$107*data!$AQ29+$J$107*data!$AR29+$K$107*data!$AS29+$L$107*data!$AT29+$M$107*data!$C29+$N$107*data!$D29)</f>
        <v>0.20370272257943356</v>
      </c>
      <c r="M29" s="3">
        <f>I29*EXP(C$107+$D$107*IF($A29=67,1,0)+$E$107*data!$AM29+$F$107*data!$AN29+$G$107*data!$AO29+$H$107*data!$AP29+$I$107*data!$AQ29+$J$107*data!$AR29+$K$107*data!$AS29+$L$107*data!$AT29+$M$107*data!$C29+$N$107*data!$D29)</f>
        <v>0.19927042676187062</v>
      </c>
      <c r="N29" s="3">
        <f t="shared" si="0"/>
        <v>0.48406850086452258</v>
      </c>
      <c r="O29" s="3">
        <f t="shared" si="1"/>
        <v>0.10082543005655999</v>
      </c>
      <c r="P29" s="3">
        <f t="shared" si="1"/>
        <v>0.20648896016232055</v>
      </c>
      <c r="Q29" s="3">
        <f t="shared" si="1"/>
        <v>0.20199603958221646</v>
      </c>
      <c r="R29" s="3">
        <f t="shared" si="1"/>
        <v>0.49068957019890302</v>
      </c>
      <c r="S29" s="3">
        <f t="shared" si="2"/>
        <v>-1.2834573207540885</v>
      </c>
      <c r="T29" s="3">
        <f t="shared" si="3"/>
        <v>6.1134255700180215E-6</v>
      </c>
      <c r="U29" s="3">
        <f t="shared" si="3"/>
        <v>1.197200757138241E-4</v>
      </c>
      <c r="V29" s="3">
        <f t="shared" si="3"/>
        <v>5.7554723220704738E-3</v>
      </c>
      <c r="W29" s="3">
        <f t="shared" si="3"/>
        <v>3.900080948707931E-3</v>
      </c>
      <c r="X29" s="2">
        <f>O29*SUM(data!$M29:$P29)</f>
        <v>2227.9969984549384</v>
      </c>
      <c r="Y29" s="2">
        <f>P29*SUM(data!$M29:$P29)</f>
        <v>4562.9042514140892</v>
      </c>
      <c r="Z29" s="2">
        <f>Q29*SUM(data!$M29:$P29)</f>
        <v>4463.6216243907993</v>
      </c>
      <c r="AA29" s="2">
        <f>R29*SUM(data!$M29:$P29)</f>
        <v>10843.047125740173</v>
      </c>
    </row>
    <row r="30" spans="1:27" x14ac:dyDescent="0.25">
      <c r="A30" s="1">
        <f>data!AL30</f>
        <v>29</v>
      </c>
      <c r="B30" s="1">
        <f>data!Q30</f>
        <v>3</v>
      </c>
      <c r="C30" s="3">
        <f>data!M30/SUM(data!$M30:$P30)</f>
        <v>3.0626197103338859E-2</v>
      </c>
      <c r="D30" s="3">
        <f>data!N30/SUM(data!$M30:$P30)</f>
        <v>0.34436472429650944</v>
      </c>
      <c r="E30" s="3">
        <f>data!O30/SUM(data!$M30:$P30)</f>
        <v>0.21718362350352219</v>
      </c>
      <c r="F30" s="3">
        <f>data!P30/SUM(data!$M30:$P30)</f>
        <v>0.40782545509662965</v>
      </c>
      <c r="G30" s="3">
        <f>HLOOKUP($B30,prodTab!$B$35:$L$40,3,FALSE)</f>
        <v>0.10252357511362856</v>
      </c>
      <c r="H30" s="3">
        <f>HLOOKUP($B30,prodTab!$B$35:$L$40,4,FALSE)</f>
        <v>0.21207693640389594</v>
      </c>
      <c r="I30" s="3">
        <f>HLOOKUP($B30,prodTab!$B$35:$L$40,5,FALSE)</f>
        <v>0.20133098761795298</v>
      </c>
      <c r="J30" s="3">
        <f>HLOOKUP($B30,prodTab!$B$35:$L$40,6,FALSE)</f>
        <v>0.48406850086452258</v>
      </c>
      <c r="K30" s="3">
        <f>G30*EXP(A$107+$D$107*IF($A30=67,1,0)+$E$107*data!$AM30+$F$107*data!$AN30+$G$107*data!$AO30+$H$107*data!$AP30+$I$107*data!$AQ30+$J$107*data!$AR30+$K$107*data!$AS30+$L$107*data!$AT30+$M$107*data!$C30+$N$107*data!$D30)</f>
        <v>0.1012900162494948</v>
      </c>
      <c r="L30" s="3">
        <f>H30*EXP(B$107+$D$107*IF($A30=67,1,0)+$E$107*data!$AM30+$F$107*data!$AN30+$G$107*data!$AO30+$H$107*data!$AP30+$I$107*data!$AQ30+$J$107*data!$AR30+$K$107*data!$AS30+$L$107*data!$AT30+$M$107*data!$C30+$N$107*data!$D30)</f>
        <v>0.2074404256788184</v>
      </c>
      <c r="M30" s="3">
        <f>I30*EXP(C$107+$D$107*IF($A30=67,1,0)+$E$107*data!$AM30+$F$107*data!$AN30+$G$107*data!$AO30+$H$107*data!$AP30+$I$107*data!$AQ30+$J$107*data!$AR30+$K$107*data!$AS30+$L$107*data!$AT30+$M$107*data!$C30+$N$107*data!$D30)</f>
        <v>0.20292680249554862</v>
      </c>
      <c r="N30" s="3">
        <f t="shared" si="0"/>
        <v>0.48406850086452258</v>
      </c>
      <c r="O30" s="3">
        <f t="shared" si="1"/>
        <v>0.101724814015087</v>
      </c>
      <c r="P30" s="3">
        <f t="shared" si="1"/>
        <v>0.20833088494537119</v>
      </c>
      <c r="Q30" s="3">
        <f t="shared" si="1"/>
        <v>0.20379788657244821</v>
      </c>
      <c r="R30" s="3">
        <f t="shared" si="1"/>
        <v>0.48614641446709356</v>
      </c>
      <c r="S30" s="3">
        <f t="shared" si="2"/>
        <v>-1.2497760003483063</v>
      </c>
      <c r="T30" s="3">
        <f t="shared" si="3"/>
        <v>5.0550133267635187E-3</v>
      </c>
      <c r="U30" s="3">
        <f t="shared" si="3"/>
        <v>1.8505205448611287E-2</v>
      </c>
      <c r="V30" s="3">
        <f t="shared" si="3"/>
        <v>1.7917795318791777E-4</v>
      </c>
      <c r="W30" s="3">
        <f t="shared" si="3"/>
        <v>6.1341726767098577E-3</v>
      </c>
      <c r="X30" s="2">
        <f>O30*SUM(data!$M30:$P30)</f>
        <v>2899.2680794772555</v>
      </c>
      <c r="Y30" s="2">
        <f>P30*SUM(data!$M30:$P30)</f>
        <v>5937.6573016076691</v>
      </c>
      <c r="Z30" s="2">
        <f>Q30*SUM(data!$M30:$P30)</f>
        <v>5808.4619070111376</v>
      </c>
      <c r="AA30" s="2">
        <f>R30*SUM(data!$M30:$P30)</f>
        <v>13855.702711903934</v>
      </c>
    </row>
    <row r="31" spans="1:27" x14ac:dyDescent="0.25">
      <c r="A31" s="1">
        <f>data!AL31</f>
        <v>30</v>
      </c>
      <c r="B31" s="1">
        <f>data!Q31</f>
        <v>3</v>
      </c>
      <c r="C31" s="3">
        <f>data!M31/SUM(data!$M31:$P31)</f>
        <v>0.36007510064773462</v>
      </c>
      <c r="D31" s="3">
        <f>data!N31/SUM(data!$M31:$P31)</f>
        <v>0.18003585734262892</v>
      </c>
      <c r="E31" s="3">
        <f>data!O31/SUM(data!$M31:$P31)</f>
        <v>0.22884365995456041</v>
      </c>
      <c r="F31" s="3">
        <f>data!P31/SUM(data!$M31:$P31)</f>
        <v>0.23104538205507605</v>
      </c>
      <c r="G31" s="3">
        <f>HLOOKUP($B31,prodTab!$B$35:$L$40,3,FALSE)</f>
        <v>0.10252357511362856</v>
      </c>
      <c r="H31" s="3">
        <f>HLOOKUP($B31,prodTab!$B$35:$L$40,4,FALSE)</f>
        <v>0.21207693640389594</v>
      </c>
      <c r="I31" s="3">
        <f>HLOOKUP($B31,prodTab!$B$35:$L$40,5,FALSE)</f>
        <v>0.20133098761795298</v>
      </c>
      <c r="J31" s="3">
        <f>HLOOKUP($B31,prodTab!$B$35:$L$40,6,FALSE)</f>
        <v>0.48406850086452258</v>
      </c>
      <c r="K31" s="3">
        <f>G31*EXP(A$107+$D$107*IF($A31=67,1,0)+$E$107*data!$AM31+$F$107*data!$AN31+$G$107*data!$AO31+$H$107*data!$AP31+$I$107*data!$AQ31+$J$107*data!$AR31+$K$107*data!$AS31+$L$107*data!$AT31+$M$107*data!$C31+$N$107*data!$D31)</f>
        <v>0.10150294312845393</v>
      </c>
      <c r="L31" s="3">
        <f>H31*EXP(B$107+$D$107*IF($A31=67,1,0)+$E$107*data!$AM31+$F$107*data!$AN31+$G$107*data!$AO31+$H$107*data!$AP31+$I$107*data!$AQ31+$J$107*data!$AR31+$K$107*data!$AS31+$L$107*data!$AT31+$M$107*data!$C31+$N$107*data!$D31)</f>
        <v>0.20787649671568098</v>
      </c>
      <c r="M31" s="3">
        <f>I31*EXP(C$107+$D$107*IF($A31=67,1,0)+$E$107*data!$AM31+$F$107*data!$AN31+$G$107*data!$AO31+$H$107*data!$AP31+$I$107*data!$AQ31+$J$107*data!$AR31+$K$107*data!$AS31+$L$107*data!$AT31+$M$107*data!$C31+$N$107*data!$D31)</f>
        <v>0.20335338521625926</v>
      </c>
      <c r="N31" s="3">
        <f t="shared" si="0"/>
        <v>0.48406850086452258</v>
      </c>
      <c r="O31" s="3">
        <f t="shared" si="1"/>
        <v>0.10182865982272936</v>
      </c>
      <c r="P31" s="3">
        <f t="shared" si="1"/>
        <v>0.20854355959327758</v>
      </c>
      <c r="Q31" s="3">
        <f t="shared" si="1"/>
        <v>0.20400593370757281</v>
      </c>
      <c r="R31" s="3">
        <f t="shared" si="1"/>
        <v>0.48562184687642024</v>
      </c>
      <c r="S31" s="3">
        <f t="shared" si="2"/>
        <v>-1.6354651901662594</v>
      </c>
      <c r="T31" s="3">
        <f t="shared" si="3"/>
        <v>6.6691224198782942E-2</v>
      </c>
      <c r="U31" s="3">
        <f t="shared" si="3"/>
        <v>8.1268908761163888E-4</v>
      </c>
      <c r="V31" s="3">
        <f t="shared" si="3"/>
        <v>6.1691264512029676E-4</v>
      </c>
      <c r="W31" s="3">
        <f t="shared" si="3"/>
        <v>6.4809176440933106E-2</v>
      </c>
      <c r="X31" s="2">
        <f>O31*SUM(data!$M31:$P31)</f>
        <v>1202.9508362426168</v>
      </c>
      <c r="Y31" s="2">
        <f>P31*SUM(data!$M31:$P31)</f>
        <v>2463.6251703839926</v>
      </c>
      <c r="Z31" s="2">
        <f>Q31*SUM(data!$M31:$P31)</f>
        <v>2410.0200177357369</v>
      </c>
      <c r="AA31" s="2">
        <f>R31*SUM(data!$M31:$P31)</f>
        <v>5736.8839756376528</v>
      </c>
    </row>
    <row r="32" spans="1:27" x14ac:dyDescent="0.25">
      <c r="A32" s="1">
        <f>data!AL32</f>
        <v>31</v>
      </c>
      <c r="B32" s="1">
        <f>data!Q32</f>
        <v>3</v>
      </c>
      <c r="C32" s="3">
        <f>data!M32/SUM(data!$M32:$P32)</f>
        <v>0.17004728139666392</v>
      </c>
      <c r="D32" s="3">
        <f>data!N32/SUM(data!$M32:$P32)</f>
        <v>0.35029131374957789</v>
      </c>
      <c r="E32" s="3">
        <f>data!O32/SUM(data!$M32:$P32)</f>
        <v>0.28167222405244774</v>
      </c>
      <c r="F32" s="3">
        <f>data!P32/SUM(data!$M32:$P32)</f>
        <v>0.19798918080131034</v>
      </c>
      <c r="G32" s="3">
        <f>HLOOKUP($B32,prodTab!$B$35:$L$40,3,FALSE)</f>
        <v>0.10252357511362856</v>
      </c>
      <c r="H32" s="3">
        <f>HLOOKUP($B32,prodTab!$B$35:$L$40,4,FALSE)</f>
        <v>0.21207693640389594</v>
      </c>
      <c r="I32" s="3">
        <f>HLOOKUP($B32,prodTab!$B$35:$L$40,5,FALSE)</f>
        <v>0.20133098761795298</v>
      </c>
      <c r="J32" s="3">
        <f>HLOOKUP($B32,prodTab!$B$35:$L$40,6,FALSE)</f>
        <v>0.48406850086452258</v>
      </c>
      <c r="K32" s="3">
        <f>G32*EXP(A$107+$D$107*IF($A32=67,1,0)+$E$107*data!$AM32+$F$107*data!$AN32+$G$107*data!$AO32+$H$107*data!$AP32+$I$107*data!$AQ32+$J$107*data!$AR32+$K$107*data!$AS32+$L$107*data!$AT32+$M$107*data!$C32+$N$107*data!$D32)</f>
        <v>0.11691969187840778</v>
      </c>
      <c r="L32" s="3">
        <f>H32*EXP(B$107+$D$107*IF($A32=67,1,0)+$E$107*data!$AM32+$F$107*data!$AN32+$G$107*data!$AO32+$H$107*data!$AP32+$I$107*data!$AQ32+$J$107*data!$AR32+$K$107*data!$AS32+$L$107*data!$AT32+$M$107*data!$C32+$N$107*data!$D32)</f>
        <v>0.2394497656486867</v>
      </c>
      <c r="M32" s="3">
        <f>I32*EXP(C$107+$D$107*IF($A32=67,1,0)+$E$107*data!$AM32+$F$107*data!$AN32+$G$107*data!$AO32+$H$107*data!$AP32+$I$107*data!$AQ32+$J$107*data!$AR32+$K$107*data!$AS32+$L$107*data!$AT32+$M$107*data!$C32+$N$107*data!$D32)</f>
        <v>0.23423966250739345</v>
      </c>
      <c r="N32" s="3">
        <f t="shared" si="0"/>
        <v>0.48406850086452258</v>
      </c>
      <c r="O32" s="3">
        <f t="shared" si="1"/>
        <v>0.10879513037649358</v>
      </c>
      <c r="P32" s="3">
        <f t="shared" si="1"/>
        <v>0.22281078622292094</v>
      </c>
      <c r="Q32" s="3">
        <f t="shared" si="1"/>
        <v>0.21796272477642425</v>
      </c>
      <c r="R32" s="3">
        <f t="shared" si="1"/>
        <v>0.45043135862416123</v>
      </c>
      <c r="S32" s="3">
        <f t="shared" si="2"/>
        <v>-1.4901671247055222</v>
      </c>
      <c r="T32" s="3">
        <f t="shared" si="3"/>
        <v>3.7518260045977547E-3</v>
      </c>
      <c r="U32" s="3">
        <f t="shared" si="3"/>
        <v>1.625128489847474E-2</v>
      </c>
      <c r="V32" s="3">
        <f t="shared" si="3"/>
        <v>4.0589002980016371E-3</v>
      </c>
      <c r="W32" s="3">
        <f t="shared" si="3"/>
        <v>6.3727053143943863E-2</v>
      </c>
      <c r="X32" s="2">
        <f>O32*SUM(data!$M32:$P32)</f>
        <v>2120.153806822349</v>
      </c>
      <c r="Y32" s="2">
        <f>P32*SUM(data!$M32:$P32)</f>
        <v>4342.04302138207</v>
      </c>
      <c r="Z32" s="2">
        <f>Q32*SUM(data!$M32:$P32)</f>
        <v>4247.5660360985503</v>
      </c>
      <c r="AA32" s="2">
        <f>R32*SUM(data!$M32:$P32)</f>
        <v>8777.8171356970324</v>
      </c>
    </row>
    <row r="33" spans="1:27" x14ac:dyDescent="0.25">
      <c r="A33" s="1">
        <f>data!AL33</f>
        <v>32</v>
      </c>
      <c r="B33" s="1">
        <f>data!Q33</f>
        <v>3</v>
      </c>
      <c r="C33" s="3">
        <f>data!M33/SUM(data!$M33:$P33)</f>
        <v>2.7604261992505198E-2</v>
      </c>
      <c r="D33" s="3">
        <f>data!N33/SUM(data!$M33:$P33)</f>
        <v>8.8444731055714917E-2</v>
      </c>
      <c r="E33" s="3">
        <f>data!O33/SUM(data!$M33:$P33)</f>
        <v>0.15835883338904774</v>
      </c>
      <c r="F33" s="3">
        <f>data!P33/SUM(data!$M33:$P33)</f>
        <v>0.7255921735627322</v>
      </c>
      <c r="G33" s="3">
        <f>HLOOKUP($B33,prodTab!$B$35:$L$40,3,FALSE)</f>
        <v>0.10252357511362856</v>
      </c>
      <c r="H33" s="3">
        <f>HLOOKUP($B33,prodTab!$B$35:$L$40,4,FALSE)</f>
        <v>0.21207693640389594</v>
      </c>
      <c r="I33" s="3">
        <f>HLOOKUP($B33,prodTab!$B$35:$L$40,5,FALSE)</f>
        <v>0.20133098761795298</v>
      </c>
      <c r="J33" s="3">
        <f>HLOOKUP($B33,prodTab!$B$35:$L$40,6,FALSE)</f>
        <v>0.48406850086452258</v>
      </c>
      <c r="K33" s="3">
        <f>G33*EXP(A$107+$D$107*IF($A33=67,1,0)+$E$107*data!$AM33+$F$107*data!$AN33+$G$107*data!$AO33+$H$107*data!$AP33+$I$107*data!$AQ33+$J$107*data!$AR33+$K$107*data!$AS33+$L$107*data!$AT33+$M$107*data!$C33+$N$107*data!$D33)</f>
        <v>0.10029842911236224</v>
      </c>
      <c r="L33" s="3">
        <f>H33*EXP(B$107+$D$107*IF($A33=67,1,0)+$E$107*data!$AM33+$F$107*data!$AN33+$G$107*data!$AO33+$H$107*data!$AP33+$I$107*data!$AQ33+$J$107*data!$AR33+$K$107*data!$AS33+$L$107*data!$AT33+$M$107*data!$C33+$N$107*data!$D33)</f>
        <v>0.2054096701765411</v>
      </c>
      <c r="M33" s="3">
        <f>I33*EXP(C$107+$D$107*IF($A33=67,1,0)+$E$107*data!$AM33+$F$107*data!$AN33+$G$107*data!$AO33+$H$107*data!$AP33+$I$107*data!$AQ33+$J$107*data!$AR33+$K$107*data!$AS33+$L$107*data!$AT33+$M$107*data!$C33+$N$107*data!$D33)</f>
        <v>0.2009402334872232</v>
      </c>
      <c r="N33" s="3">
        <f t="shared" si="0"/>
        <v>0.48406850086452258</v>
      </c>
      <c r="O33" s="3">
        <f t="shared" si="1"/>
        <v>0.10123824054123449</v>
      </c>
      <c r="P33" s="3">
        <f t="shared" si="1"/>
        <v>0.20733438980915397</v>
      </c>
      <c r="Q33" s="3">
        <f t="shared" si="1"/>
        <v>0.20282307382303735</v>
      </c>
      <c r="R33" s="3">
        <f t="shared" si="1"/>
        <v>0.48860429582657416</v>
      </c>
      <c r="S33" s="3">
        <f t="shared" si="2"/>
        <v>-0.97470222295234255</v>
      </c>
      <c r="T33" s="3">
        <f t="shared" si="3"/>
        <v>5.4219627969147267E-3</v>
      </c>
      <c r="U33" s="3">
        <f t="shared" si="3"/>
        <v>1.4134750958509188E-2</v>
      </c>
      <c r="V33" s="3">
        <f t="shared" si="3"/>
        <v>1.9770686773716364E-3</v>
      </c>
      <c r="W33" s="3">
        <f t="shared" si="3"/>
        <v>5.6163254193888193E-2</v>
      </c>
      <c r="X33" s="2">
        <f>O33*SUM(data!$M33:$P33)</f>
        <v>6023.6621512321817</v>
      </c>
      <c r="Y33" s="2">
        <f>P33*SUM(data!$M33:$P33)</f>
        <v>12336.369240173985</v>
      </c>
      <c r="Z33" s="2">
        <f>Q33*SUM(data!$M33:$P33)</f>
        <v>12067.946525471125</v>
      </c>
      <c r="AA33" s="2">
        <f>R33*SUM(data!$M33:$P33)</f>
        <v>29071.892083122704</v>
      </c>
    </row>
    <row r="34" spans="1:27" x14ac:dyDescent="0.25">
      <c r="A34" s="1">
        <f>data!AL34</f>
        <v>33</v>
      </c>
      <c r="B34" s="1">
        <f>data!Q34</f>
        <v>3</v>
      </c>
      <c r="C34" s="3">
        <f>data!M34/SUM(data!$M34:$P34)</f>
        <v>0</v>
      </c>
      <c r="D34" s="3">
        <f>data!N34/SUM(data!$M34:$P34)</f>
        <v>0.21212281926029308</v>
      </c>
      <c r="E34" s="3">
        <f>data!O34/SUM(data!$M34:$P34)</f>
        <v>0.19889239357990229</v>
      </c>
      <c r="F34" s="3">
        <f>data!P34/SUM(data!$M34:$P34)</f>
        <v>0.58898478715980462</v>
      </c>
      <c r="G34" s="3">
        <f>HLOOKUP($B34,prodTab!$B$35:$L$40,3,FALSE)</f>
        <v>0.10252357511362856</v>
      </c>
      <c r="H34" s="3">
        <f>HLOOKUP($B34,prodTab!$B$35:$L$40,4,FALSE)</f>
        <v>0.21207693640389594</v>
      </c>
      <c r="I34" s="3">
        <f>HLOOKUP($B34,prodTab!$B$35:$L$40,5,FALSE)</f>
        <v>0.20133098761795298</v>
      </c>
      <c r="J34" s="3">
        <f>HLOOKUP($B34,prodTab!$B$35:$L$40,6,FALSE)</f>
        <v>0.48406850086452258</v>
      </c>
      <c r="K34" s="3">
        <f>G34*EXP(A$107+$D$107*IF($A34=67,1,0)+$E$107*data!$AM34+$F$107*data!$AN34+$G$107*data!$AO34+$H$107*data!$AP34+$I$107*data!$AQ34+$J$107*data!$AR34+$K$107*data!$AS34+$L$107*data!$AT34+$M$107*data!$C34+$N$107*data!$D34)</f>
        <v>0.10139864245036975</v>
      </c>
      <c r="L34" s="3">
        <f>H34*EXP(B$107+$D$107*IF($A34=67,1,0)+$E$107*data!$AM34+$F$107*data!$AN34+$G$107*data!$AO34+$H$107*data!$AP34+$I$107*data!$AQ34+$J$107*data!$AR34+$K$107*data!$AS34+$L$107*data!$AT34+$M$107*data!$C34+$N$107*data!$D34)</f>
        <v>0.20766289049996989</v>
      </c>
      <c r="M34" s="3">
        <f>I34*EXP(C$107+$D$107*IF($A34=67,1,0)+$E$107*data!$AM34+$F$107*data!$AN34+$G$107*data!$AO34+$H$107*data!$AP34+$I$107*data!$AQ34+$J$107*data!$AR34+$K$107*data!$AS34+$L$107*data!$AT34+$M$107*data!$C34+$N$107*data!$D34)</f>
        <v>0.2031444267829858</v>
      </c>
      <c r="N34" s="3">
        <f t="shared" si="0"/>
        <v>0.48406850086452258</v>
      </c>
      <c r="O34" s="3">
        <f t="shared" si="1"/>
        <v>0.10177781972803165</v>
      </c>
      <c r="P34" s="3">
        <f t="shared" si="1"/>
        <v>0.20843943984607893</v>
      </c>
      <c r="Q34" s="3">
        <f t="shared" si="1"/>
        <v>0.20390407946529326</v>
      </c>
      <c r="R34" s="3">
        <f t="shared" si="1"/>
        <v>0.48587866096059612</v>
      </c>
      <c r="S34" s="3">
        <f t="shared" si="2"/>
        <v>-1.0740182020821403</v>
      </c>
      <c r="T34" s="3">
        <f t="shared" si="3"/>
        <v>1.035872458859171E-2</v>
      </c>
      <c r="U34" s="3">
        <f t="shared" si="3"/>
        <v>1.3567283909056572E-5</v>
      </c>
      <c r="V34" s="3">
        <f t="shared" si="3"/>
        <v>2.5116995413827077E-5</v>
      </c>
      <c r="W34" s="3">
        <f t="shared" si="3"/>
        <v>1.0630873259807111E-2</v>
      </c>
      <c r="X34" s="2">
        <f>O34*SUM(data!$M34:$P34)</f>
        <v>1823.0951958783671</v>
      </c>
      <c r="Y34" s="2">
        <f>P34*SUM(data!$M34:$P34)</f>
        <v>3733.671466242889</v>
      </c>
      <c r="Z34" s="2">
        <f>Q34*SUM(data!$M34:$P34)</f>
        <v>3652.4318234220655</v>
      </c>
      <c r="AA34" s="2">
        <f>R34*SUM(data!$M34:$P34)</f>
        <v>8703.301514456678</v>
      </c>
    </row>
    <row r="35" spans="1:27" x14ac:dyDescent="0.25">
      <c r="A35" s="1">
        <f>data!AL35</f>
        <v>34</v>
      </c>
      <c r="B35" s="1">
        <f>data!Q35</f>
        <v>3</v>
      </c>
      <c r="C35" s="3">
        <f>data!M35/SUM(data!$M35:$P35)</f>
        <v>0.17364261751625246</v>
      </c>
      <c r="D35" s="3">
        <f>data!N35/SUM(data!$M35:$P35)</f>
        <v>0.19649976680686404</v>
      </c>
      <c r="E35" s="3">
        <f>data!O35/SUM(data!$M35:$P35)</f>
        <v>0.21376928768996376</v>
      </c>
      <c r="F35" s="3">
        <f>data!P35/SUM(data!$M35:$P35)</f>
        <v>0.4160883279869198</v>
      </c>
      <c r="G35" s="3">
        <f>HLOOKUP($B35,prodTab!$B$35:$L$40,3,FALSE)</f>
        <v>0.10252357511362856</v>
      </c>
      <c r="H35" s="3">
        <f>HLOOKUP($B35,prodTab!$B$35:$L$40,4,FALSE)</f>
        <v>0.21207693640389594</v>
      </c>
      <c r="I35" s="3">
        <f>HLOOKUP($B35,prodTab!$B$35:$L$40,5,FALSE)</f>
        <v>0.20133098761795298</v>
      </c>
      <c r="J35" s="3">
        <f>HLOOKUP($B35,prodTab!$B$35:$L$40,6,FALSE)</f>
        <v>0.48406850086452258</v>
      </c>
      <c r="K35" s="3">
        <f>G35*EXP(A$107+$D$107*IF($A35=67,1,0)+$E$107*data!$AM35+$F$107*data!$AN35+$G$107*data!$AO35+$H$107*data!$AP35+$I$107*data!$AQ35+$J$107*data!$AR35+$K$107*data!$AS35+$L$107*data!$AT35+$M$107*data!$C35+$N$107*data!$D35)</f>
        <v>0.10078865327779085</v>
      </c>
      <c r="L35" s="3">
        <f>H35*EXP(B$107+$D$107*IF($A35=67,1,0)+$E$107*data!$AM35+$F$107*data!$AN35+$G$107*data!$AO35+$H$107*data!$AP35+$I$107*data!$AQ35+$J$107*data!$AR35+$K$107*data!$AS35+$L$107*data!$AT35+$M$107*data!$C35+$N$107*data!$D35)</f>
        <v>0.20641364187404845</v>
      </c>
      <c r="M35" s="3">
        <f>I35*EXP(C$107+$D$107*IF($A35=67,1,0)+$E$107*data!$AM35+$F$107*data!$AN35+$G$107*data!$AO35+$H$107*data!$AP35+$I$107*data!$AQ35+$J$107*data!$AR35+$K$107*data!$AS35+$L$107*data!$AT35+$M$107*data!$C35+$N$107*data!$D35)</f>
        <v>0.20192236011805953</v>
      </c>
      <c r="N35" s="3">
        <f t="shared" si="0"/>
        <v>0.48406850086452258</v>
      </c>
      <c r="O35" s="3">
        <f t="shared" si="1"/>
        <v>0.10147940776199817</v>
      </c>
      <c r="P35" s="3">
        <f t="shared" si="1"/>
        <v>0.20782829664012695</v>
      </c>
      <c r="Q35" s="3">
        <f t="shared" si="1"/>
        <v>0.2033062339091781</v>
      </c>
      <c r="R35" s="3">
        <f t="shared" si="1"/>
        <v>0.4873860616886968</v>
      </c>
      <c r="S35" s="3">
        <f t="shared" si="2"/>
        <v>-1.3455720138125249</v>
      </c>
      <c r="T35" s="3">
        <f t="shared" si="3"/>
        <v>5.2075288420365016E-3</v>
      </c>
      <c r="U35" s="3">
        <f t="shared" si="3"/>
        <v>1.283355881831277E-4</v>
      </c>
      <c r="V35" s="3">
        <f t="shared" si="3"/>
        <v>1.0947549441961306E-4</v>
      </c>
      <c r="W35" s="3">
        <f t="shared" si="3"/>
        <v>5.0833668310095075E-3</v>
      </c>
      <c r="X35" s="2">
        <f>O35*SUM(data!$M35:$P35)</f>
        <v>3605.410123878074</v>
      </c>
      <c r="Y35" s="2">
        <f>P35*SUM(data!$M35:$P35)</f>
        <v>7383.8255588957836</v>
      </c>
      <c r="Z35" s="2">
        <f>Q35*SUM(data!$M35:$P35)</f>
        <v>7223.1634983798949</v>
      </c>
      <c r="AA35" s="2">
        <f>R35*SUM(data!$M35:$P35)</f>
        <v>17316.090818846245</v>
      </c>
    </row>
    <row r="36" spans="1:27" x14ac:dyDescent="0.25">
      <c r="A36" s="1">
        <f>data!AL36</f>
        <v>35</v>
      </c>
      <c r="B36" s="1">
        <f>data!Q36</f>
        <v>3</v>
      </c>
      <c r="C36" s="3">
        <f>data!M36/SUM(data!$M36:$P36)</f>
        <v>0.19462058317870701</v>
      </c>
      <c r="D36" s="3">
        <f>data!N36/SUM(data!$M36:$P36)</f>
        <v>0.1108219859918118</v>
      </c>
      <c r="E36" s="3">
        <f>data!O36/SUM(data!$M36:$P36)</f>
        <v>0.16150257719751479</v>
      </c>
      <c r="F36" s="3">
        <f>data!P36/SUM(data!$M36:$P36)</f>
        <v>0.53305485363196636</v>
      </c>
      <c r="G36" s="3">
        <f>HLOOKUP($B36,prodTab!$B$35:$L$40,3,FALSE)</f>
        <v>0.10252357511362856</v>
      </c>
      <c r="H36" s="3">
        <f>HLOOKUP($B36,prodTab!$B$35:$L$40,4,FALSE)</f>
        <v>0.21207693640389594</v>
      </c>
      <c r="I36" s="3">
        <f>HLOOKUP($B36,prodTab!$B$35:$L$40,5,FALSE)</f>
        <v>0.20133098761795298</v>
      </c>
      <c r="J36" s="3">
        <f>HLOOKUP($B36,prodTab!$B$35:$L$40,6,FALSE)</f>
        <v>0.48406850086452258</v>
      </c>
      <c r="K36" s="3">
        <f>G36*EXP(A$107+$D$107*IF($A36=67,1,0)+$E$107*data!$AM36+$F$107*data!$AN36+$G$107*data!$AO36+$H$107*data!$AP36+$I$107*data!$AQ36+$J$107*data!$AR36+$K$107*data!$AS36+$L$107*data!$AT36+$M$107*data!$C36+$N$107*data!$D36)</f>
        <v>0.10428276132113012</v>
      </c>
      <c r="L36" s="3">
        <f>H36*EXP(B$107+$D$107*IF($A36=67,1,0)+$E$107*data!$AM36+$F$107*data!$AN36+$G$107*data!$AO36+$H$107*data!$AP36+$I$107*data!$AQ36+$J$107*data!$AR36+$K$107*data!$AS36+$L$107*data!$AT36+$M$107*data!$C36+$N$107*data!$D36)</f>
        <v>0.21356952245059735</v>
      </c>
      <c r="M36" s="3">
        <f>I36*EXP(C$107+$D$107*IF($A36=67,1,0)+$E$107*data!$AM36+$F$107*data!$AN36+$G$107*data!$AO36+$H$107*data!$AP36+$I$107*data!$AQ36+$J$107*data!$AR36+$K$107*data!$AS36+$L$107*data!$AT36+$M$107*data!$C36+$N$107*data!$D36)</f>
        <v>0.20892253840870476</v>
      </c>
      <c r="N36" s="3">
        <f t="shared" si="0"/>
        <v>0.48406850086452258</v>
      </c>
      <c r="O36" s="3">
        <f t="shared" si="1"/>
        <v>0.1031641194473146</v>
      </c>
      <c r="P36" s="3">
        <f t="shared" si="1"/>
        <v>0.21127856076376278</v>
      </c>
      <c r="Q36" s="3">
        <f t="shared" si="1"/>
        <v>0.20668142495057412</v>
      </c>
      <c r="R36" s="3">
        <f t="shared" si="1"/>
        <v>0.47887589483834858</v>
      </c>
      <c r="S36" s="3">
        <f t="shared" si="2"/>
        <v>-1.2614660897405114</v>
      </c>
      <c r="T36" s="3">
        <f t="shared" si="3"/>
        <v>8.3642847582514942E-3</v>
      </c>
      <c r="U36" s="3">
        <f t="shared" si="3"/>
        <v>1.0091523414912578E-2</v>
      </c>
      <c r="V36" s="3">
        <f t="shared" si="3"/>
        <v>2.041128284294114E-3</v>
      </c>
      <c r="W36" s="3">
        <f t="shared" si="3"/>
        <v>2.9353595759605334E-3</v>
      </c>
      <c r="X36" s="2">
        <f>O36*SUM(data!$M36:$P36)</f>
        <v>2483.0344948711368</v>
      </c>
      <c r="Y36" s="2">
        <f>P36*SUM(data!$M36:$P36)</f>
        <v>5085.2171977396383</v>
      </c>
      <c r="Z36" s="2">
        <f>Q36*SUM(data!$M36:$P36)</f>
        <v>4974.569747221879</v>
      </c>
      <c r="AA36" s="2">
        <f>R36*SUM(data!$M36:$P36)</f>
        <v>11525.958560167346</v>
      </c>
    </row>
    <row r="37" spans="1:27" x14ac:dyDescent="0.25">
      <c r="A37" s="1">
        <f>data!AL37</f>
        <v>36</v>
      </c>
      <c r="B37" s="1">
        <f>data!Q37</f>
        <v>4</v>
      </c>
      <c r="C37" s="3">
        <f>data!M37/SUM(data!$M37:$P37)</f>
        <v>0.10420331997290473</v>
      </c>
      <c r="D37" s="3">
        <f>data!N37/SUM(data!$M37:$P37)</f>
        <v>0.31567097661791277</v>
      </c>
      <c r="E37" s="3">
        <f>data!O37/SUM(data!$M37:$P37)</f>
        <v>0.29222699662378876</v>
      </c>
      <c r="F37" s="3">
        <f>data!P37/SUM(data!$M37:$P37)</f>
        <v>0.28789870678539381</v>
      </c>
      <c r="G37" s="3">
        <f>HLOOKUP($B37,prodTab!$B$35:$L$40,3,FALSE)</f>
        <v>0.15608325620043878</v>
      </c>
      <c r="H37" s="3">
        <f>HLOOKUP($B37,prodTab!$B$35:$L$40,4,FALSE)</f>
        <v>0.19652375561692659</v>
      </c>
      <c r="I37" s="3">
        <f>HLOOKUP($B37,prodTab!$B$35:$L$40,5,FALSE)</f>
        <v>0.21500341396650097</v>
      </c>
      <c r="J37" s="3">
        <f>HLOOKUP($B37,prodTab!$B$35:$L$40,6,FALSE)</f>
        <v>0.43238957421613383</v>
      </c>
      <c r="K37" s="3">
        <f>G37*EXP(A$107+$D$107*IF($A37=67,1,0)+$E$107*data!$AM37+$F$107*data!$AN37+$G$107*data!$AO37+$H$107*data!$AP37+$I$107*data!$AQ37+$J$107*data!$AR37+$K$107*data!$AS37+$L$107*data!$AT37+$M$107*data!$C37+$N$107*data!$D37)</f>
        <v>0.15706332919689189</v>
      </c>
      <c r="L37" s="3">
        <f>H37*EXP(B$107+$D$107*IF($A37=67,1,0)+$E$107*data!$AM37+$F$107*data!$AN37+$G$107*data!$AO37+$H$107*data!$AP37+$I$107*data!$AQ37+$J$107*data!$AR37+$K$107*data!$AS37+$L$107*data!$AT37+$M$107*data!$C37+$N$107*data!$D37)</f>
        <v>0.19579003870311351</v>
      </c>
      <c r="M37" s="3">
        <f>I37*EXP(C$107+$D$107*IF($A37=67,1,0)+$E$107*data!$AM37+$F$107*data!$AN37+$G$107*data!$AO37+$H$107*data!$AP37+$I$107*data!$AQ37+$J$107*data!$AR37+$K$107*data!$AS37+$L$107*data!$AT37+$M$107*data!$C37+$N$107*data!$D37)</f>
        <v>0.22072408627690634</v>
      </c>
      <c r="N37" s="3">
        <f t="shared" si="0"/>
        <v>0.43238957421613383</v>
      </c>
      <c r="O37" s="3">
        <f t="shared" si="1"/>
        <v>0.1561316869875829</v>
      </c>
      <c r="P37" s="3">
        <f t="shared" si="1"/>
        <v>0.1946286838206546</v>
      </c>
      <c r="Q37" s="3">
        <f t="shared" si="1"/>
        <v>0.21941483174602253</v>
      </c>
      <c r="R37" s="3">
        <f t="shared" si="1"/>
        <v>0.42982479744574004</v>
      </c>
      <c r="S37" s="3">
        <f t="shared" si="2"/>
        <v>-1.3965004867905435</v>
      </c>
      <c r="T37" s="3">
        <f t="shared" si="3"/>
        <v>2.6965553008111154E-3</v>
      </c>
      <c r="U37" s="3">
        <f t="shared" si="3"/>
        <v>1.4651236645617178E-2</v>
      </c>
      <c r="V37" s="3">
        <f t="shared" si="3"/>
        <v>5.3016113541870143E-3</v>
      </c>
      <c r="W37" s="3">
        <f t="shared" si="3"/>
        <v>2.0143015210128817E-2</v>
      </c>
      <c r="X37" s="2">
        <f>O37*SUM(data!$M37:$P37)</f>
        <v>4086.6391760359606</v>
      </c>
      <c r="Y37" s="2">
        <f>P37*SUM(data!$M37:$P37)</f>
        <v>5094.2715052137974</v>
      </c>
      <c r="Z37" s="2">
        <f>Q37*SUM(data!$M37:$P37)</f>
        <v>5743.031824718234</v>
      </c>
      <c r="AA37" s="2">
        <f>R37*SUM(data!$M37:$P37)</f>
        <v>11250.367494032007</v>
      </c>
    </row>
    <row r="38" spans="1:27" x14ac:dyDescent="0.25">
      <c r="A38" s="1">
        <f>data!AL38</f>
        <v>37</v>
      </c>
      <c r="B38" s="1">
        <f>data!Q38</f>
        <v>4</v>
      </c>
      <c r="C38" s="3">
        <f>data!M38/SUM(data!$M38:$P38)</f>
        <v>0.37645716820608693</v>
      </c>
      <c r="D38" s="3">
        <f>data!N38/SUM(data!$M38:$P38)</f>
        <v>0.158996498677102</v>
      </c>
      <c r="E38" s="3">
        <f>data!O38/SUM(data!$M38:$P38)</f>
        <v>6.2762401178725905E-2</v>
      </c>
      <c r="F38" s="3">
        <f>data!P38/SUM(data!$M38:$P38)</f>
        <v>0.4017839319380852</v>
      </c>
      <c r="G38" s="3">
        <f>HLOOKUP($B38,prodTab!$B$35:$L$40,3,FALSE)</f>
        <v>0.15608325620043878</v>
      </c>
      <c r="H38" s="3">
        <f>HLOOKUP($B38,prodTab!$B$35:$L$40,4,FALSE)</f>
        <v>0.19652375561692659</v>
      </c>
      <c r="I38" s="3">
        <f>HLOOKUP($B38,prodTab!$B$35:$L$40,5,FALSE)</f>
        <v>0.21500341396650097</v>
      </c>
      <c r="J38" s="3">
        <f>HLOOKUP($B38,prodTab!$B$35:$L$40,6,FALSE)</f>
        <v>0.43238957421613383</v>
      </c>
      <c r="K38" s="3">
        <f>G38*EXP(A$107+$D$107*IF($A38=67,1,0)+$E$107*data!$AM38+$F$107*data!$AN38+$G$107*data!$AO38+$H$107*data!$AP38+$I$107*data!$AQ38+$J$107*data!$AR38+$K$107*data!$AS38+$L$107*data!$AT38+$M$107*data!$C38+$N$107*data!$D38)</f>
        <v>0.15604601954785208</v>
      </c>
      <c r="L38" s="3">
        <f>H38*EXP(B$107+$D$107*IF($A38=67,1,0)+$E$107*data!$AM38+$F$107*data!$AN38+$G$107*data!$AO38+$H$107*data!$AP38+$I$107*data!$AQ38+$J$107*data!$AR38+$K$107*data!$AS38+$L$107*data!$AT38+$M$107*data!$C38+$N$107*data!$D38)</f>
        <v>0.19452189357606817</v>
      </c>
      <c r="M38" s="3">
        <f>I38*EXP(C$107+$D$107*IF($A38=67,1,0)+$E$107*data!$AM38+$F$107*data!$AN38+$G$107*data!$AO38+$H$107*data!$AP38+$I$107*data!$AQ38+$J$107*data!$AR38+$K$107*data!$AS38+$L$107*data!$AT38+$M$107*data!$C38+$N$107*data!$D38)</f>
        <v>0.21929444166225856</v>
      </c>
      <c r="N38" s="3">
        <f t="shared" si="0"/>
        <v>0.43238957421613383</v>
      </c>
      <c r="O38" s="3">
        <f t="shared" si="1"/>
        <v>0.15569540455081729</v>
      </c>
      <c r="P38" s="3">
        <f t="shared" si="1"/>
        <v>0.1940848283222604</v>
      </c>
      <c r="Q38" s="3">
        <f t="shared" si="1"/>
        <v>0.21880171573284402</v>
      </c>
      <c r="R38" s="3">
        <f t="shared" si="1"/>
        <v>0.43141805139407829</v>
      </c>
      <c r="S38" s="3">
        <f t="shared" si="2"/>
        <v>-1.3939675258326625</v>
      </c>
      <c r="T38" s="3">
        <f t="shared" si="3"/>
        <v>4.8735756292185135E-2</v>
      </c>
      <c r="U38" s="3">
        <f t="shared" si="3"/>
        <v>1.2311908772873019E-3</v>
      </c>
      <c r="V38" s="3">
        <f t="shared" si="3"/>
        <v>2.4348267686519022E-2</v>
      </c>
      <c r="W38" s="3">
        <f t="shared" si="3"/>
        <v>8.7818103593206821E-4</v>
      </c>
      <c r="X38" s="2">
        <f>O38*SUM(data!$M38:$P38)</f>
        <v>982.73382398430363</v>
      </c>
      <c r="Y38" s="2">
        <f>P38*SUM(data!$M38:$P38)</f>
        <v>1225.0440278872754</v>
      </c>
      <c r="Z38" s="2">
        <f>Q38*SUM(data!$M38:$P38)</f>
        <v>1381.054549534138</v>
      </c>
      <c r="AA38" s="2">
        <f>R38*SUM(data!$M38:$P38)</f>
        <v>2723.0675985942826</v>
      </c>
    </row>
    <row r="39" spans="1:27" x14ac:dyDescent="0.25">
      <c r="A39" s="1">
        <f>data!AL39</f>
        <v>38</v>
      </c>
      <c r="B39" s="1">
        <f>data!Q39</f>
        <v>4</v>
      </c>
      <c r="C39" s="3">
        <f>data!M39/SUM(data!$M39:$P39)</f>
        <v>2.2338065041691918E-2</v>
      </c>
      <c r="D39" s="3">
        <f>data!N39/SUM(data!$M39:$P39)</f>
        <v>0.23858091451226945</v>
      </c>
      <c r="E39" s="3">
        <f>data!O39/SUM(data!$M39:$P39)</f>
        <v>7.259173125341821E-2</v>
      </c>
      <c r="F39" s="3">
        <f>data!P39/SUM(data!$M39:$P39)</f>
        <v>0.6664892891926204</v>
      </c>
      <c r="G39" s="3">
        <f>HLOOKUP($B39,prodTab!$B$35:$L$40,3,FALSE)</f>
        <v>0.15608325620043878</v>
      </c>
      <c r="H39" s="3">
        <f>HLOOKUP($B39,prodTab!$B$35:$L$40,4,FALSE)</f>
        <v>0.19652375561692659</v>
      </c>
      <c r="I39" s="3">
        <f>HLOOKUP($B39,prodTab!$B$35:$L$40,5,FALSE)</f>
        <v>0.21500341396650097</v>
      </c>
      <c r="J39" s="3">
        <f>HLOOKUP($B39,prodTab!$B$35:$L$40,6,FALSE)</f>
        <v>0.43238957421613383</v>
      </c>
      <c r="K39" s="3">
        <f>G39*EXP(A$107+$D$107*IF($A39=67,1,0)+$E$107*data!$AM39+$F$107*data!$AN39+$G$107*data!$AO39+$H$107*data!$AP39+$I$107*data!$AQ39+$J$107*data!$AR39+$K$107*data!$AS39+$L$107*data!$AT39+$M$107*data!$C39+$N$107*data!$D39)</f>
        <v>0.15646320822587248</v>
      </c>
      <c r="L39" s="3">
        <f>H39*EXP(B$107+$D$107*IF($A39=67,1,0)+$E$107*data!$AM39+$F$107*data!$AN39+$G$107*data!$AO39+$H$107*data!$AP39+$I$107*data!$AQ39+$J$107*data!$AR39+$K$107*data!$AS39+$L$107*data!$AT39+$M$107*data!$C39+$N$107*data!$D39)</f>
        <v>0.19504194741571218</v>
      </c>
      <c r="M39" s="3">
        <f>I39*EXP(C$107+$D$107*IF($A39=67,1,0)+$E$107*data!$AM39+$F$107*data!$AN39+$G$107*data!$AO39+$H$107*data!$AP39+$I$107*data!$AQ39+$J$107*data!$AR39+$K$107*data!$AS39+$L$107*data!$AT39+$M$107*data!$C39+$N$107*data!$D39)</f>
        <v>0.21988072485281596</v>
      </c>
      <c r="N39" s="3">
        <f t="shared" si="0"/>
        <v>0.43238957421613383</v>
      </c>
      <c r="O39" s="3">
        <f t="shared" si="1"/>
        <v>0.15587471031655464</v>
      </c>
      <c r="P39" s="3">
        <f t="shared" si="1"/>
        <v>0.1943083450590628</v>
      </c>
      <c r="Q39" s="3">
        <f t="shared" si="1"/>
        <v>0.21905369753858392</v>
      </c>
      <c r="R39" s="3">
        <f t="shared" si="1"/>
        <v>0.43076324708579866</v>
      </c>
      <c r="S39" s="3">
        <f t="shared" si="2"/>
        <v>-1.103930193989811</v>
      </c>
      <c r="T39" s="3">
        <f t="shared" si="3"/>
        <v>1.7832035631264516E-2</v>
      </c>
      <c r="U39" s="3">
        <f t="shared" si="3"/>
        <v>1.9600604059890068E-3</v>
      </c>
      <c r="V39" s="3">
        <f t="shared" si="3"/>
        <v>2.1451107568117023E-2</v>
      </c>
      <c r="W39" s="3">
        <f t="shared" si="3"/>
        <v>5.5566766927347098E-2</v>
      </c>
      <c r="X39" s="2">
        <f>O39*SUM(data!$M39:$P39)</f>
        <v>949.07590745150947</v>
      </c>
      <c r="Y39" s="2">
        <f>P39*SUM(data!$M39:$P39)</f>
        <v>1183.0871636445663</v>
      </c>
      <c r="Z39" s="2">
        <f>Q39*SUM(data!$M39:$P39)</f>
        <v>1333.7544387401513</v>
      </c>
      <c r="AA39" s="2">
        <f>R39*SUM(data!$M39:$P39)</f>
        <v>2622.792490163773</v>
      </c>
    </row>
    <row r="40" spans="1:27" x14ac:dyDescent="0.25">
      <c r="A40" s="1">
        <f>data!AL40</f>
        <v>39</v>
      </c>
      <c r="B40" s="1">
        <f>data!Q40</f>
        <v>4</v>
      </c>
      <c r="C40" s="3">
        <f>data!M40/SUM(data!$M40:$P40)</f>
        <v>8.6091526529414819E-2</v>
      </c>
      <c r="D40" s="3">
        <f>data!N40/SUM(data!$M40:$P40)</f>
        <v>7.3374468996744019E-2</v>
      </c>
      <c r="E40" s="3">
        <f>data!O40/SUM(data!$M40:$P40)</f>
        <v>0.12452641554225541</v>
      </c>
      <c r="F40" s="3">
        <f>data!P40/SUM(data!$M40:$P40)</f>
        <v>0.71600758893158567</v>
      </c>
      <c r="G40" s="3">
        <f>HLOOKUP($B40,prodTab!$B$35:$L$40,3,FALSE)</f>
        <v>0.15608325620043878</v>
      </c>
      <c r="H40" s="3">
        <f>HLOOKUP($B40,prodTab!$B$35:$L$40,4,FALSE)</f>
        <v>0.19652375561692659</v>
      </c>
      <c r="I40" s="3">
        <f>HLOOKUP($B40,prodTab!$B$35:$L$40,5,FALSE)</f>
        <v>0.21500341396650097</v>
      </c>
      <c r="J40" s="3">
        <f>HLOOKUP($B40,prodTab!$B$35:$L$40,6,FALSE)</f>
        <v>0.43238957421613383</v>
      </c>
      <c r="K40" s="3">
        <f>G40*EXP(A$107+$D$107*IF($A40=67,1,0)+$E$107*data!$AM40+$F$107*data!$AN40+$G$107*data!$AO40+$H$107*data!$AP40+$I$107*data!$AQ40+$J$107*data!$AR40+$K$107*data!$AS40+$L$107*data!$AT40+$M$107*data!$C40+$N$107*data!$D40)</f>
        <v>0.157687344064012</v>
      </c>
      <c r="L40" s="3">
        <f>H40*EXP(B$107+$D$107*IF($A40=67,1,0)+$E$107*data!$AM40+$F$107*data!$AN40+$G$107*data!$AO40+$H$107*data!$AP40+$I$107*data!$AQ40+$J$107*data!$AR40+$K$107*data!$AS40+$L$107*data!$AT40+$M$107*data!$C40+$N$107*data!$D40)</f>
        <v>0.19656791534439871</v>
      </c>
      <c r="M40" s="3">
        <f>I40*EXP(C$107+$D$107*IF($A40=67,1,0)+$E$107*data!$AM40+$F$107*data!$AN40+$G$107*data!$AO40+$H$107*data!$AP40+$I$107*data!$AQ40+$J$107*data!$AR40+$K$107*data!$AS40+$L$107*data!$AT40+$M$107*data!$C40+$N$107*data!$D40)</f>
        <v>0.22160102624801586</v>
      </c>
      <c r="N40" s="3">
        <f t="shared" si="0"/>
        <v>0.43238957421613383</v>
      </c>
      <c r="O40" s="3">
        <f t="shared" si="1"/>
        <v>0.15639771045917633</v>
      </c>
      <c r="P40" s="3">
        <f t="shared" si="1"/>
        <v>0.19496030002964193</v>
      </c>
      <c r="Q40" s="3">
        <f t="shared" si="1"/>
        <v>0.21978867959450446</v>
      </c>
      <c r="R40" s="3">
        <f t="shared" si="1"/>
        <v>0.42885330991667714</v>
      </c>
      <c r="S40" s="3">
        <f t="shared" si="2"/>
        <v>-1.074563940873869</v>
      </c>
      <c r="T40" s="3">
        <f t="shared" si="3"/>
        <v>4.9429594987654563E-3</v>
      </c>
      <c r="U40" s="3">
        <f t="shared" si="3"/>
        <v>1.47831143079604E-2</v>
      </c>
      <c r="V40" s="3">
        <f t="shared" si="3"/>
        <v>9.0748989523604211E-3</v>
      </c>
      <c r="W40" s="3">
        <f t="shared" si="3"/>
        <v>8.2457579956571936E-2</v>
      </c>
      <c r="X40" s="2">
        <f>O40*SUM(data!$M40:$P40)</f>
        <v>1620.6650187247965</v>
      </c>
      <c r="Y40" s="2">
        <f>P40*SUM(data!$M40:$P40)</f>
        <v>2020.2683106451634</v>
      </c>
      <c r="Z40" s="2">
        <f>Q40*SUM(data!$M40:$P40)</f>
        <v>2277.5514007508691</v>
      </c>
      <c r="AA40" s="2">
        <f>R40*SUM(data!$M40:$P40)</f>
        <v>4443.9752698791708</v>
      </c>
    </row>
    <row r="41" spans="1:27" x14ac:dyDescent="0.25">
      <c r="A41" s="1">
        <f>data!AL41</f>
        <v>40</v>
      </c>
      <c r="B41" s="1">
        <f>data!Q41</f>
        <v>4</v>
      </c>
      <c r="C41" s="3">
        <f>data!M41/SUM(data!$M41:$P41)</f>
        <v>5.4901690916240663E-2</v>
      </c>
      <c r="D41" s="3">
        <f>data!N41/SUM(data!$M41:$P41)</f>
        <v>0.13255603617774281</v>
      </c>
      <c r="E41" s="3">
        <f>data!O41/SUM(data!$M41:$P41)</f>
        <v>0.34272611089264648</v>
      </c>
      <c r="F41" s="3">
        <f>data!P41/SUM(data!$M41:$P41)</f>
        <v>0.46981616201337006</v>
      </c>
      <c r="G41" s="3">
        <f>HLOOKUP($B41,prodTab!$B$35:$L$40,3,FALSE)</f>
        <v>0.15608325620043878</v>
      </c>
      <c r="H41" s="3">
        <f>HLOOKUP($B41,prodTab!$B$35:$L$40,4,FALSE)</f>
        <v>0.19652375561692659</v>
      </c>
      <c r="I41" s="3">
        <f>HLOOKUP($B41,prodTab!$B$35:$L$40,5,FALSE)</f>
        <v>0.21500341396650097</v>
      </c>
      <c r="J41" s="3">
        <f>HLOOKUP($B41,prodTab!$B$35:$L$40,6,FALSE)</f>
        <v>0.43238957421613383</v>
      </c>
      <c r="K41" s="3">
        <f>G41*EXP(A$107+$D$107*IF($A41=67,1,0)+$E$107*data!$AM41+$F$107*data!$AN41+$G$107*data!$AO41+$H$107*data!$AP41+$I$107*data!$AQ41+$J$107*data!$AR41+$K$107*data!$AS41+$L$107*data!$AT41+$M$107*data!$C41+$N$107*data!$D41)</f>
        <v>0.15865386505521961</v>
      </c>
      <c r="L41" s="3">
        <f>H41*EXP(B$107+$D$107*IF($A41=67,1,0)+$E$107*data!$AM41+$F$107*data!$AN41+$G$107*data!$AO41+$H$107*data!$AP41+$I$107*data!$AQ41+$J$107*data!$AR41+$K$107*data!$AS41+$L$107*data!$AT41+$M$107*data!$C41+$N$107*data!$D41)</f>
        <v>0.19777274898216468</v>
      </c>
      <c r="M41" s="3">
        <f>I41*EXP(C$107+$D$107*IF($A41=67,1,0)+$E$107*data!$AM41+$F$107*data!$AN41+$G$107*data!$AO41+$H$107*data!$AP41+$I$107*data!$AQ41+$J$107*data!$AR41+$K$107*data!$AS41+$L$107*data!$AT41+$M$107*data!$C41+$N$107*data!$D41)</f>
        <v>0.22295929659503191</v>
      </c>
      <c r="N41" s="3">
        <f t="shared" si="0"/>
        <v>0.43238957421613383</v>
      </c>
      <c r="O41" s="3">
        <f t="shared" si="1"/>
        <v>0.15680738210312348</v>
      </c>
      <c r="P41" s="3">
        <f t="shared" si="1"/>
        <v>0.19547098337905344</v>
      </c>
      <c r="Q41" s="3">
        <f t="shared" si="1"/>
        <v>0.22036439895398938</v>
      </c>
      <c r="R41" s="3">
        <f t="shared" si="1"/>
        <v>0.42735723556383365</v>
      </c>
      <c r="S41" s="3">
        <f t="shared" si="2"/>
        <v>-1.2358664245914071</v>
      </c>
      <c r="T41" s="3">
        <f t="shared" si="3"/>
        <v>1.0384769896276324E-2</v>
      </c>
      <c r="U41" s="3">
        <f t="shared" si="3"/>
        <v>3.9582905813437047E-3</v>
      </c>
      <c r="V41" s="3">
        <f t="shared" si="3"/>
        <v>1.4972388548558901E-2</v>
      </c>
      <c r="W41" s="3">
        <f t="shared" si="3"/>
        <v>1.8027604352471431E-3</v>
      </c>
      <c r="X41" s="2">
        <f>O41*SUM(data!$M41:$P41)</f>
        <v>1595.044690752972</v>
      </c>
      <c r="Y41" s="2">
        <f>P41*SUM(data!$M41:$P41)</f>
        <v>1988.3308429317317</v>
      </c>
      <c r="Z41" s="2">
        <f>Q41*SUM(data!$M41:$P41)</f>
        <v>2241.5466661599798</v>
      </c>
      <c r="AA41" s="2">
        <f>R41*SUM(data!$M41:$P41)</f>
        <v>4347.0778001553163</v>
      </c>
    </row>
    <row r="42" spans="1:27" x14ac:dyDescent="0.25">
      <c r="A42" s="1">
        <f>data!AL42</f>
        <v>41</v>
      </c>
      <c r="B42" s="1">
        <f>data!Q42</f>
        <v>5</v>
      </c>
      <c r="C42" s="3">
        <f>data!M42/SUM(data!$M42:$P42)</f>
        <v>1.3410765690227495E-2</v>
      </c>
      <c r="D42" s="3">
        <f>data!N42/SUM(data!$M42:$P42)</f>
        <v>0.20541334059588776</v>
      </c>
      <c r="E42" s="3">
        <f>data!O42/SUM(data!$M42:$P42)</f>
        <v>0.21677215285422613</v>
      </c>
      <c r="F42" s="3">
        <f>data!P42/SUM(data!$M42:$P42)</f>
        <v>0.5644037408596585</v>
      </c>
      <c r="G42" s="3">
        <f>HLOOKUP($B42,prodTab!$B$35:$L$40,3,FALSE)</f>
        <v>4.0936969997566526E-2</v>
      </c>
      <c r="H42" s="3">
        <f>HLOOKUP($B42,prodTab!$B$35:$L$40,4,FALSE)</f>
        <v>0.11885615141838637</v>
      </c>
      <c r="I42" s="3">
        <f>HLOOKUP($B42,prodTab!$B$35:$L$40,5,FALSE)</f>
        <v>0.17561679976519676</v>
      </c>
      <c r="J42" s="3">
        <f>HLOOKUP($B42,prodTab!$B$35:$L$40,6,FALSE)</f>
        <v>0.66459007881885046</v>
      </c>
      <c r="K42" s="3">
        <f>G42*EXP(A$107+$D$107*IF($A42=67,1,0)+$E$107*data!$AM42+$F$107*data!$AN42+$G$107*data!$AO42+$H$107*data!$AP42+$I$107*data!$AQ42+$J$107*data!$AR42+$K$107*data!$AS42+$L$107*data!$AT42+$M$107*data!$C42+$N$107*data!$D42)</f>
        <v>4.087678208930997E-2</v>
      </c>
      <c r="L42" s="3">
        <f>H42*EXP(B$107+$D$107*IF($A42=67,1,0)+$E$107*data!$AM42+$F$107*data!$AN42+$G$107*data!$AO42+$H$107*data!$AP42+$I$107*data!$AQ42+$J$107*data!$AR42+$K$107*data!$AS42+$L$107*data!$AT42+$M$107*data!$C42+$N$107*data!$D42)</f>
        <v>0.11750050252624625</v>
      </c>
      <c r="M42" s="3">
        <f>I42*EXP(C$107+$D$107*IF($A42=67,1,0)+$E$107*data!$AM42+$F$107*data!$AN42+$G$107*data!$AO42+$H$107*data!$AP42+$I$107*data!$AQ42+$J$107*data!$AR42+$K$107*data!$AS42+$L$107*data!$AT42+$M$107*data!$C42+$N$107*data!$D42)</f>
        <v>0.17890107641765898</v>
      </c>
      <c r="N42" s="3">
        <f t="shared" si="0"/>
        <v>0.66459007881885046</v>
      </c>
      <c r="O42" s="3">
        <f t="shared" si="1"/>
        <v>4.0800548718098927E-2</v>
      </c>
      <c r="P42" s="3">
        <f t="shared" si="1"/>
        <v>0.11728136934186308</v>
      </c>
      <c r="Q42" s="3">
        <f t="shared" si="1"/>
        <v>0.17856743390786442</v>
      </c>
      <c r="R42" s="3">
        <f t="shared" si="1"/>
        <v>0.66335064803217358</v>
      </c>
      <c r="S42" s="3">
        <f t="shared" si="2"/>
        <v>-1.0882525360954836</v>
      </c>
      <c r="T42" s="3">
        <f t="shared" si="3"/>
        <v>7.5020021431387396E-4</v>
      </c>
      <c r="U42" s="3">
        <f t="shared" si="3"/>
        <v>7.7672443571202322E-3</v>
      </c>
      <c r="V42" s="3">
        <f t="shared" si="3"/>
        <v>1.4596005497704895E-3</v>
      </c>
      <c r="W42" s="3">
        <f t="shared" si="3"/>
        <v>9.7904904390063181E-3</v>
      </c>
      <c r="X42" s="2">
        <f>O42*SUM(data!$M42:$P42)</f>
        <v>675.65015067843626</v>
      </c>
      <c r="Y42" s="2">
        <f>P42*SUM(data!$M42:$P42)</f>
        <v>1942.1595384684647</v>
      </c>
      <c r="Z42" s="2">
        <f>Q42*SUM(data!$M42:$P42)</f>
        <v>2957.0463490504708</v>
      </c>
      <c r="AA42" s="2">
        <f>R42*SUM(data!$M42:$P42)</f>
        <v>10984.973961802631</v>
      </c>
    </row>
    <row r="43" spans="1:27" x14ac:dyDescent="0.25">
      <c r="A43" s="1">
        <f>data!AL43</f>
        <v>42</v>
      </c>
      <c r="B43" s="1">
        <f>data!Q43</f>
        <v>5</v>
      </c>
      <c r="C43" s="3">
        <f>data!M43/SUM(data!$M43:$P43)</f>
        <v>2.0132690254910338E-2</v>
      </c>
      <c r="D43" s="3">
        <f>data!N43/SUM(data!$M43:$P43)</f>
        <v>7.5394759466991729E-2</v>
      </c>
      <c r="E43" s="3">
        <f>data!O43/SUM(data!$M43:$P43)</f>
        <v>0.18594647785175941</v>
      </c>
      <c r="F43" s="3">
        <f>data!P43/SUM(data!$M43:$P43)</f>
        <v>0.71852607242633848</v>
      </c>
      <c r="G43" s="3">
        <f>HLOOKUP($B43,prodTab!$B$35:$L$40,3,FALSE)</f>
        <v>4.0936969997566526E-2</v>
      </c>
      <c r="H43" s="3">
        <f>HLOOKUP($B43,prodTab!$B$35:$L$40,4,FALSE)</f>
        <v>0.11885615141838637</v>
      </c>
      <c r="I43" s="3">
        <f>HLOOKUP($B43,prodTab!$B$35:$L$40,5,FALSE)</f>
        <v>0.17561679976519676</v>
      </c>
      <c r="J43" s="3">
        <f>HLOOKUP($B43,prodTab!$B$35:$L$40,6,FALSE)</f>
        <v>0.66459007881885046</v>
      </c>
      <c r="K43" s="3">
        <f>G43*EXP(A$107+$D$107*IF($A43=67,1,0)+$E$107*data!$AM43+$F$107*data!$AN43+$G$107*data!$AO43+$H$107*data!$AP43+$I$107*data!$AQ43+$J$107*data!$AR43+$K$107*data!$AS43+$L$107*data!$AT43+$M$107*data!$C43+$N$107*data!$D43)</f>
        <v>4.0445702514950686E-2</v>
      </c>
      <c r="L43" s="3">
        <f>H43*EXP(B$107+$D$107*IF($A43=67,1,0)+$E$107*data!$AM43+$F$107*data!$AN43+$G$107*data!$AO43+$H$107*data!$AP43+$I$107*data!$AQ43+$J$107*data!$AR43+$K$107*data!$AS43+$L$107*data!$AT43+$M$107*data!$C43+$N$107*data!$D43)</f>
        <v>0.11626136226062191</v>
      </c>
      <c r="M43" s="3">
        <f>I43*EXP(C$107+$D$107*IF($A43=67,1,0)+$E$107*data!$AM43+$F$107*data!$AN43+$G$107*data!$AO43+$H$107*data!$AP43+$I$107*data!$AQ43+$J$107*data!$AR43+$K$107*data!$AS43+$L$107*data!$AT43+$M$107*data!$C43+$N$107*data!$D43)</f>
        <v>0.17701441616866864</v>
      </c>
      <c r="N43" s="3">
        <f t="shared" si="0"/>
        <v>0.66459007881885046</v>
      </c>
      <c r="O43" s="3">
        <f t="shared" si="1"/>
        <v>4.0514108165339499E-2</v>
      </c>
      <c r="P43" s="3">
        <f t="shared" si="1"/>
        <v>0.11645799462465582</v>
      </c>
      <c r="Q43" s="3">
        <f t="shared" si="1"/>
        <v>0.17731379992301777</v>
      </c>
      <c r="R43" s="3">
        <f t="shared" si="1"/>
        <v>0.66571409728698694</v>
      </c>
      <c r="S43" s="3">
        <f t="shared" si="2"/>
        <v>-0.8406844261657217</v>
      </c>
      <c r="T43" s="3">
        <f t="shared" si="3"/>
        <v>4.1540219603956261E-4</v>
      </c>
      <c r="U43" s="3">
        <f t="shared" si="3"/>
        <v>1.6861892816136205E-3</v>
      </c>
      <c r="V43" s="3">
        <f t="shared" si="3"/>
        <v>7.4523128221383128E-5</v>
      </c>
      <c r="W43" s="3">
        <f t="shared" si="3"/>
        <v>2.7891047181194855E-3</v>
      </c>
      <c r="X43" s="2">
        <f>O43*SUM(data!$M43:$P43)</f>
        <v>1189.8649198240805</v>
      </c>
      <c r="Y43" s="2">
        <f>P43*SUM(data!$M43:$P43)</f>
        <v>3420.2723128307107</v>
      </c>
      <c r="Z43" s="2">
        <f>Q43*SUM(data!$M43:$P43)</f>
        <v>5207.5555870090975</v>
      </c>
      <c r="AA43" s="2">
        <f>R43*SUM(data!$M43:$P43)</f>
        <v>19551.457180336114</v>
      </c>
    </row>
    <row r="44" spans="1:27" x14ac:dyDescent="0.25">
      <c r="A44" s="1">
        <f>data!AL44</f>
        <v>43</v>
      </c>
      <c r="B44" s="1">
        <f>data!Q44</f>
        <v>5</v>
      </c>
      <c r="C44" s="3">
        <f>data!M44/SUM(data!$M44:$P44)</f>
        <v>6.2116059588916687E-2</v>
      </c>
      <c r="D44" s="3">
        <f>data!N44/SUM(data!$M44:$P44)</f>
        <v>0.11466687804934385</v>
      </c>
      <c r="E44" s="3">
        <f>data!O44/SUM(data!$M44:$P44)</f>
        <v>0.24250886389860352</v>
      </c>
      <c r="F44" s="3">
        <f>data!P44/SUM(data!$M44:$P44)</f>
        <v>0.58070819846313593</v>
      </c>
      <c r="G44" s="3">
        <f>HLOOKUP($B44,prodTab!$B$35:$L$40,3,FALSE)</f>
        <v>4.0936969997566526E-2</v>
      </c>
      <c r="H44" s="3">
        <f>HLOOKUP($B44,prodTab!$B$35:$L$40,4,FALSE)</f>
        <v>0.11885615141838637</v>
      </c>
      <c r="I44" s="3">
        <f>HLOOKUP($B44,prodTab!$B$35:$L$40,5,FALSE)</f>
        <v>0.17561679976519676</v>
      </c>
      <c r="J44" s="3">
        <f>HLOOKUP($B44,prodTab!$B$35:$L$40,6,FALSE)</f>
        <v>0.66459007881885046</v>
      </c>
      <c r="K44" s="3">
        <f>G44*EXP(A$107+$D$107*IF($A44=67,1,0)+$E$107*data!$AM44+$F$107*data!$AN44+$G$107*data!$AO44+$H$107*data!$AP44+$I$107*data!$AQ44+$J$107*data!$AR44+$K$107*data!$AS44+$L$107*data!$AT44+$M$107*data!$C44+$N$107*data!$D44)</f>
        <v>4.0162352613155664E-2</v>
      </c>
      <c r="L44" s="3">
        <f>H44*EXP(B$107+$D$107*IF($A44=67,1,0)+$E$107*data!$AM44+$F$107*data!$AN44+$G$107*data!$AO44+$H$107*data!$AP44+$I$107*data!$AQ44+$J$107*data!$AR44+$K$107*data!$AS44+$L$107*data!$AT44+$M$107*data!$C44+$N$107*data!$D44)</f>
        <v>0.11544687163415979</v>
      </c>
      <c r="M44" s="3">
        <f>I44*EXP(C$107+$D$107*IF($A44=67,1,0)+$E$107*data!$AM44+$F$107*data!$AN44+$G$107*data!$AO44+$H$107*data!$AP44+$I$107*data!$AQ44+$J$107*data!$AR44+$K$107*data!$AS44+$L$107*data!$AT44+$M$107*data!$C44+$N$107*data!$D44)</f>
        <v>0.17577430870807612</v>
      </c>
      <c r="N44" s="3">
        <f t="shared" si="0"/>
        <v>0.66459007881885046</v>
      </c>
      <c r="O44" s="3">
        <f t="shared" si="1"/>
        <v>4.0324715573146416E-2</v>
      </c>
      <c r="P44" s="3">
        <f t="shared" si="1"/>
        <v>0.11591358472690962</v>
      </c>
      <c r="Q44" s="3">
        <f t="shared" si="1"/>
        <v>0.17648490545341777</v>
      </c>
      <c r="R44" s="3">
        <f t="shared" si="1"/>
        <v>0.66727679424652619</v>
      </c>
      <c r="S44" s="3">
        <f t="shared" si="2"/>
        <v>-1.1021006598601344</v>
      </c>
      <c r="T44" s="3">
        <f t="shared" si="3"/>
        <v>4.7486267401364681E-4</v>
      </c>
      <c r="U44" s="3">
        <f t="shared" si="3"/>
        <v>1.5542775398870748E-6</v>
      </c>
      <c r="V44" s="3">
        <f t="shared" si="3"/>
        <v>4.3591630887716134E-3</v>
      </c>
      <c r="W44" s="3">
        <f t="shared" si="3"/>
        <v>7.4941217759080152E-3</v>
      </c>
      <c r="X44" s="2">
        <f>O44*SUM(data!$M44:$P44)</f>
        <v>1536.3055308033386</v>
      </c>
      <c r="Y44" s="2">
        <f>P44*SUM(data!$M44:$P44)</f>
        <v>4416.1174798163047</v>
      </c>
      <c r="Z44" s="2">
        <f>Q44*SUM(data!$M44:$P44)</f>
        <v>6723.7854625302734</v>
      </c>
      <c r="AA44" s="2">
        <f>R44*SUM(data!$M44:$P44)</f>
        <v>25422.151526850084</v>
      </c>
    </row>
    <row r="45" spans="1:27" x14ac:dyDescent="0.25">
      <c r="A45" s="1">
        <f>data!AL45</f>
        <v>44</v>
      </c>
      <c r="B45" s="1">
        <f>data!Q45</f>
        <v>6</v>
      </c>
      <c r="C45" s="3">
        <f>data!M45/SUM(data!$M45:$P45)</f>
        <v>0.10559167458105019</v>
      </c>
      <c r="D45" s="3">
        <f>data!N45/SUM(data!$M45:$P45)</f>
        <v>0.24113934006460028</v>
      </c>
      <c r="E45" s="3">
        <f>data!O45/SUM(data!$M45:$P45)</f>
        <v>0.15072317556211837</v>
      </c>
      <c r="F45" s="3">
        <f>data!P45/SUM(data!$M45:$P45)</f>
        <v>0.50254580979223118</v>
      </c>
      <c r="G45" s="3">
        <f>HLOOKUP($B45,prodTab!$B$35:$L$40,3,FALSE)</f>
        <v>9.6434537930187164E-2</v>
      </c>
      <c r="H45" s="3">
        <f>HLOOKUP($B45,prodTab!$B$35:$L$40,4,FALSE)</f>
        <v>0.15101309860500073</v>
      </c>
      <c r="I45" s="3">
        <f>HLOOKUP($B45,prodTab!$B$35:$L$40,5,FALSE)</f>
        <v>0.24902623128470761</v>
      </c>
      <c r="J45" s="3">
        <f>HLOOKUP($B45,prodTab!$B$35:$L$40,6,FALSE)</f>
        <v>0.50352613218010445</v>
      </c>
      <c r="K45" s="3">
        <f>G45*EXP(A$107+$D$107*IF($A45=67,1,0)+$E$107*data!$AM45+$F$107*data!$AN45+$G$107*data!$AO45+$H$107*data!$AP45+$I$107*data!$AQ45+$J$107*data!$AR45+$K$107*data!$AS45+$L$107*data!$AT45+$M$107*data!$C45+$N$107*data!$D45)</f>
        <v>9.7285154832464929E-2</v>
      </c>
      <c r="L45" s="3">
        <f>H45*EXP(B$107+$D$107*IF($A45=67,1,0)+$E$107*data!$AM45+$F$107*data!$AN45+$G$107*data!$AO45+$H$107*data!$AP45+$I$107*data!$AQ45+$J$107*data!$AR45+$K$107*data!$AS45+$L$107*data!$AT45+$M$107*data!$C45+$N$107*data!$D45)</f>
        <v>0.15082927537268989</v>
      </c>
      <c r="M45" s="3">
        <f>I45*EXP(C$107+$D$107*IF($A45=67,1,0)+$E$107*data!$AM45+$F$107*data!$AN45+$G$107*data!$AO45+$H$107*data!$AP45+$I$107*data!$AQ45+$J$107*data!$AR45+$K$107*data!$AS45+$L$107*data!$AT45+$M$107*data!$C45+$N$107*data!$D45)</f>
        <v>0.25629784601088196</v>
      </c>
      <c r="N45" s="3">
        <f t="shared" si="0"/>
        <v>0.50352613218010445</v>
      </c>
      <c r="O45" s="3">
        <f t="shared" si="1"/>
        <v>9.6518948005233474E-2</v>
      </c>
      <c r="P45" s="3">
        <f t="shared" si="1"/>
        <v>0.14964136113504545</v>
      </c>
      <c r="Q45" s="3">
        <f t="shared" si="1"/>
        <v>0.25427927329280964</v>
      </c>
      <c r="R45" s="3">
        <f t="shared" si="1"/>
        <v>0.4995604175669115</v>
      </c>
      <c r="S45" s="3">
        <f t="shared" si="2"/>
        <v>-1.260091319443819</v>
      </c>
      <c r="T45" s="3">
        <f t="shared" si="3"/>
        <v>8.2314367519530933E-5</v>
      </c>
      <c r="U45" s="3">
        <f t="shared" si="3"/>
        <v>8.3718801481932597E-3</v>
      </c>
      <c r="V45" s="3">
        <f t="shared" si="3"/>
        <v>1.0723865377208482E-2</v>
      </c>
      <c r="W45" s="3">
        <f t="shared" si="3"/>
        <v>8.9125667389992095E-6</v>
      </c>
      <c r="X45" s="2">
        <f>O45*SUM(data!$M45:$P45)</f>
        <v>3264.2978468424376</v>
      </c>
      <c r="Y45" s="2">
        <f>P45*SUM(data!$M45:$P45)</f>
        <v>5060.9127331683549</v>
      </c>
      <c r="Z45" s="2">
        <f>Q45*SUM(data!$M45:$P45)</f>
        <v>8599.7962209593443</v>
      </c>
      <c r="AA45" s="2">
        <f>R45*SUM(data!$M45:$P45)</f>
        <v>16895.273199029863</v>
      </c>
    </row>
    <row r="46" spans="1:27" x14ac:dyDescent="0.25">
      <c r="A46" s="1">
        <f>data!AL46</f>
        <v>45</v>
      </c>
      <c r="B46" s="1">
        <f>data!Q46</f>
        <v>6</v>
      </c>
      <c r="C46" s="3">
        <f>data!M46/SUM(data!$M46:$P46)</f>
        <v>0.19399069922343848</v>
      </c>
      <c r="D46" s="3">
        <f>data!N46/SUM(data!$M46:$P46)</f>
        <v>0</v>
      </c>
      <c r="E46" s="3">
        <f>data!O46/SUM(data!$M46:$P46)</f>
        <v>0.50192199209873678</v>
      </c>
      <c r="F46" s="3">
        <f>data!P46/SUM(data!$M46:$P46)</f>
        <v>0.30408730867782474</v>
      </c>
      <c r="G46" s="3">
        <f>HLOOKUP($B46,prodTab!$B$35:$L$40,3,FALSE)</f>
        <v>9.6434537930187164E-2</v>
      </c>
      <c r="H46" s="3">
        <f>HLOOKUP($B46,prodTab!$B$35:$L$40,4,FALSE)</f>
        <v>0.15101309860500073</v>
      </c>
      <c r="I46" s="3">
        <f>HLOOKUP($B46,prodTab!$B$35:$L$40,5,FALSE)</f>
        <v>0.24902623128470761</v>
      </c>
      <c r="J46" s="3">
        <f>HLOOKUP($B46,prodTab!$B$35:$L$40,6,FALSE)</f>
        <v>0.50352613218010445</v>
      </c>
      <c r="K46" s="3">
        <f>G46*EXP(A$107+$D$107*IF($A46=67,1,0)+$E$107*data!$AM46+$F$107*data!$AN46+$G$107*data!$AO46+$H$107*data!$AP46+$I$107*data!$AQ46+$J$107*data!$AR46+$K$107*data!$AS46+$L$107*data!$AT46+$M$107*data!$C46+$N$107*data!$D46)</f>
        <v>9.9080699925793325E-2</v>
      </c>
      <c r="L46" s="3">
        <f>H46*EXP(B$107+$D$107*IF($A46=67,1,0)+$E$107*data!$AM46+$F$107*data!$AN46+$G$107*data!$AO46+$H$107*data!$AP46+$I$107*data!$AQ46+$J$107*data!$AR46+$K$107*data!$AS46+$L$107*data!$AT46+$M$107*data!$C46+$N$107*data!$D46)</f>
        <v>0.15361305842563452</v>
      </c>
      <c r="M46" s="3">
        <f>I46*EXP(C$107+$D$107*IF($A46=67,1,0)+$E$107*data!$AM46+$F$107*data!$AN46+$G$107*data!$AO46+$H$107*data!$AP46+$I$107*data!$AQ46+$J$107*data!$AR46+$K$107*data!$AS46+$L$107*data!$AT46+$M$107*data!$C46+$N$107*data!$D46)</f>
        <v>0.26102821150835154</v>
      </c>
      <c r="N46" s="3">
        <f t="shared" si="0"/>
        <v>0.50352613218010445</v>
      </c>
      <c r="O46" s="3">
        <f t="shared" si="1"/>
        <v>9.7400722328316133E-2</v>
      </c>
      <c r="P46" s="3">
        <f t="shared" si="1"/>
        <v>0.15100844928350796</v>
      </c>
      <c r="Q46" s="3">
        <f t="shared" si="1"/>
        <v>0.25660230870415257</v>
      </c>
      <c r="R46" s="3">
        <f t="shared" si="1"/>
        <v>0.49498851968402335</v>
      </c>
      <c r="S46" s="3">
        <f t="shared" si="2"/>
        <v>-1.348357894554995</v>
      </c>
      <c r="T46" s="3">
        <f t="shared" si="3"/>
        <v>9.3296236366002677E-3</v>
      </c>
      <c r="U46" s="3">
        <f t="shared" si="3"/>
        <v>2.2803551755009796E-2</v>
      </c>
      <c r="V46" s="3">
        <f t="shared" si="3"/>
        <v>6.0181747060819038E-2</v>
      </c>
      <c r="W46" s="3">
        <f t="shared" si="3"/>
        <v>3.6443272363633164E-2</v>
      </c>
      <c r="X46" s="2">
        <f>O46*SUM(data!$M46:$P46)</f>
        <v>1041.1582032779725</v>
      </c>
      <c r="Y46" s="2">
        <f>P46*SUM(data!$M46:$P46)</f>
        <v>1614.1942480246084</v>
      </c>
      <c r="Z46" s="2">
        <f>Q46*SUM(data!$M46:$P46)</f>
        <v>2742.9324167314298</v>
      </c>
      <c r="AA46" s="2">
        <f>R46*SUM(data!$M46:$P46)</f>
        <v>5291.14513196599</v>
      </c>
    </row>
    <row r="47" spans="1:27" x14ac:dyDescent="0.25">
      <c r="A47" s="1">
        <f>data!AL47</f>
        <v>46</v>
      </c>
      <c r="B47" s="1">
        <f>data!Q47</f>
        <v>6</v>
      </c>
      <c r="C47" s="3">
        <f>data!M47/SUM(data!$M47:$P47)</f>
        <v>4.6650803421316153E-2</v>
      </c>
      <c r="D47" s="3">
        <f>data!N47/SUM(data!$M47:$P47)</f>
        <v>5.6797155640486187E-2</v>
      </c>
      <c r="E47" s="3">
        <f>data!O47/SUM(data!$M47:$P47)</f>
        <v>0.21429437651014727</v>
      </c>
      <c r="F47" s="3">
        <f>data!P47/SUM(data!$M47:$P47)</f>
        <v>0.68225766442805036</v>
      </c>
      <c r="G47" s="3">
        <f>HLOOKUP($B47,prodTab!$B$35:$L$40,3,FALSE)</f>
        <v>9.6434537930187164E-2</v>
      </c>
      <c r="H47" s="3">
        <f>HLOOKUP($B47,prodTab!$B$35:$L$40,4,FALSE)</f>
        <v>0.15101309860500073</v>
      </c>
      <c r="I47" s="3">
        <f>HLOOKUP($B47,prodTab!$B$35:$L$40,5,FALSE)</f>
        <v>0.24902623128470761</v>
      </c>
      <c r="J47" s="3">
        <f>HLOOKUP($B47,prodTab!$B$35:$L$40,6,FALSE)</f>
        <v>0.50352613218010445</v>
      </c>
      <c r="K47" s="3">
        <f>G47*EXP(A$107+$D$107*IF($A47=67,1,0)+$E$107*data!$AM47+$F$107*data!$AN47+$G$107*data!$AO47+$H$107*data!$AP47+$I$107*data!$AQ47+$J$107*data!$AR47+$K$107*data!$AS47+$L$107*data!$AT47+$M$107*data!$C47+$N$107*data!$D47)</f>
        <v>9.4293126431046162E-2</v>
      </c>
      <c r="L47" s="3">
        <f>H47*EXP(B$107+$D$107*IF($A47=67,1,0)+$E$107*data!$AM47+$F$107*data!$AN47+$G$107*data!$AO47+$H$107*data!$AP47+$I$107*data!$AQ47+$J$107*data!$AR47+$K$107*data!$AS47+$L$107*data!$AT47+$M$107*data!$C47+$N$107*data!$D47)</f>
        <v>0.14619048462956302</v>
      </c>
      <c r="M47" s="3">
        <f>I47*EXP(C$107+$D$107*IF($A47=67,1,0)+$E$107*data!$AM47+$F$107*data!$AN47+$G$107*data!$AO47+$H$107*data!$AP47+$I$107*data!$AQ47+$J$107*data!$AR47+$K$107*data!$AS47+$L$107*data!$AT47+$M$107*data!$C47+$N$107*data!$D47)</f>
        <v>0.24841534393944453</v>
      </c>
      <c r="N47" s="3">
        <f t="shared" si="0"/>
        <v>0.50352613218010445</v>
      </c>
      <c r="O47" s="3">
        <f t="shared" si="1"/>
        <v>9.5012840413947364E-2</v>
      </c>
      <c r="P47" s="3">
        <f t="shared" si="1"/>
        <v>0.14730631713970829</v>
      </c>
      <c r="Q47" s="3">
        <f t="shared" si="1"/>
        <v>0.25031143120866001</v>
      </c>
      <c r="R47" s="3">
        <f t="shared" si="1"/>
        <v>0.50736941123768442</v>
      </c>
      <c r="S47" s="3">
        <f t="shared" si="2"/>
        <v>-0.978315244296043</v>
      </c>
      <c r="T47" s="3">
        <f t="shared" si="3"/>
        <v>2.3388866220766294E-3</v>
      </c>
      <c r="U47" s="3">
        <f t="shared" si="3"/>
        <v>8.1919083152922709E-3</v>
      </c>
      <c r="V47" s="3">
        <f t="shared" si="3"/>
        <v>1.2972282291556587E-3</v>
      </c>
      <c r="W47" s="3">
        <f t="shared" si="3"/>
        <v>3.0585901103977541E-2</v>
      </c>
      <c r="X47" s="2">
        <f>O47*SUM(data!$M47:$P47)</f>
        <v>2068.3725281073857</v>
      </c>
      <c r="Y47" s="2">
        <f>P47*SUM(data!$M47:$P47)</f>
        <v>3206.7701403411661</v>
      </c>
      <c r="Z47" s="2">
        <f>Q47*SUM(data!$M47:$P47)</f>
        <v>5449.1296705538034</v>
      </c>
      <c r="AA47" s="2">
        <f>R47*SUM(data!$M47:$P47)</f>
        <v>11045.127660997648</v>
      </c>
    </row>
    <row r="48" spans="1:27" x14ac:dyDescent="0.25">
      <c r="A48" s="1">
        <f>data!AL48</f>
        <v>47</v>
      </c>
      <c r="B48" s="1">
        <f>data!Q48</f>
        <v>6</v>
      </c>
      <c r="C48" s="3">
        <f>data!M48/SUM(data!$M48:$P48)</f>
        <v>0.40963151223804933</v>
      </c>
      <c r="D48" s="3">
        <f>data!N48/SUM(data!$M48:$P48)</f>
        <v>0</v>
      </c>
      <c r="E48" s="3">
        <f>data!O48/SUM(data!$M48:$P48)</f>
        <v>8.8797823179287819E-2</v>
      </c>
      <c r="F48" s="3">
        <f>data!P48/SUM(data!$M48:$P48)</f>
        <v>0.50157066458266297</v>
      </c>
      <c r="G48" s="3">
        <f>HLOOKUP($B48,prodTab!$B$35:$L$40,3,FALSE)</f>
        <v>9.6434537930187164E-2</v>
      </c>
      <c r="H48" s="3">
        <f>HLOOKUP($B48,prodTab!$B$35:$L$40,4,FALSE)</f>
        <v>0.15101309860500073</v>
      </c>
      <c r="I48" s="3">
        <f>HLOOKUP($B48,prodTab!$B$35:$L$40,5,FALSE)</f>
        <v>0.24902623128470761</v>
      </c>
      <c r="J48" s="3">
        <f>HLOOKUP($B48,prodTab!$B$35:$L$40,6,FALSE)</f>
        <v>0.50352613218010445</v>
      </c>
      <c r="K48" s="3">
        <f>G48*EXP(A$107+$D$107*IF($A48=67,1,0)+$E$107*data!$AM48+$F$107*data!$AN48+$G$107*data!$AO48+$H$107*data!$AP48+$I$107*data!$AQ48+$J$107*data!$AR48+$K$107*data!$AS48+$L$107*data!$AT48+$M$107*data!$C48+$N$107*data!$D48)</f>
        <v>9.7181582150695764E-2</v>
      </c>
      <c r="L48" s="3">
        <f>H48*EXP(B$107+$D$107*IF($A48=67,1,0)+$E$107*data!$AM48+$F$107*data!$AN48+$G$107*data!$AO48+$H$107*data!$AP48+$I$107*data!$AQ48+$J$107*data!$AR48+$K$107*data!$AS48+$L$107*data!$AT48+$M$107*data!$C48+$N$107*data!$D48)</f>
        <v>0.15066869802081587</v>
      </c>
      <c r="M48" s="3">
        <f>I48*EXP(C$107+$D$107*IF($A48=67,1,0)+$E$107*data!$AM48+$F$107*data!$AN48+$G$107*data!$AO48+$H$107*data!$AP48+$I$107*data!$AQ48+$J$107*data!$AR48+$K$107*data!$AS48+$L$107*data!$AT48+$M$107*data!$C48+$N$107*data!$D48)</f>
        <v>0.2560249836683311</v>
      </c>
      <c r="N48" s="3">
        <f t="shared" si="0"/>
        <v>0.50352613218010445</v>
      </c>
      <c r="O48" s="3">
        <f t="shared" si="1"/>
        <v>9.6467587333749827E-2</v>
      </c>
      <c r="P48" s="3">
        <f t="shared" si="1"/>
        <v>0.1495617324098214</v>
      </c>
      <c r="Q48" s="3">
        <f t="shared" si="1"/>
        <v>0.25414396354803304</v>
      </c>
      <c r="R48" s="3">
        <f t="shared" si="1"/>
        <v>0.49982671670839562</v>
      </c>
      <c r="S48" s="3">
        <f t="shared" si="2"/>
        <v>-1.4274192769407525</v>
      </c>
      <c r="T48" s="3">
        <f t="shared" si="3"/>
        <v>9.8071643861465746E-2</v>
      </c>
      <c r="U48" s="3">
        <f t="shared" si="3"/>
        <v>2.2368711801427021E-2</v>
      </c>
      <c r="V48" s="3">
        <f t="shared" si="3"/>
        <v>2.7339346134840802E-2</v>
      </c>
      <c r="W48" s="3">
        <f t="shared" si="3"/>
        <v>3.0413541881616042E-6</v>
      </c>
      <c r="X48" s="2">
        <f>O48*SUM(data!$M48:$P48)</f>
        <v>440.67647972692254</v>
      </c>
      <c r="Y48" s="2">
        <f>P48*SUM(data!$M48:$P48)</f>
        <v>683.21743667327735</v>
      </c>
      <c r="Z48" s="2">
        <f>Q48*SUM(data!$M48:$P48)</f>
        <v>1160.962664202676</v>
      </c>
      <c r="AA48" s="2">
        <f>R48*SUM(data!$M48:$P48)</f>
        <v>2283.2734193971228</v>
      </c>
    </row>
    <row r="49" spans="1:27" x14ac:dyDescent="0.25">
      <c r="A49" s="1">
        <f>data!AL49</f>
        <v>48</v>
      </c>
      <c r="B49" s="1">
        <f>data!Q49</f>
        <v>7</v>
      </c>
      <c r="C49" s="3">
        <f>data!M49/SUM(data!$M49:$P49)</f>
        <v>0</v>
      </c>
      <c r="D49" s="3">
        <f>data!N49/SUM(data!$M49:$P49)</f>
        <v>8.5405711703021123E-2</v>
      </c>
      <c r="E49" s="3">
        <f>data!O49/SUM(data!$M49:$P49)</f>
        <v>7.544294874173213E-2</v>
      </c>
      <c r="F49" s="3">
        <f>data!P49/SUM(data!$M49:$P49)</f>
        <v>0.83915133955524668</v>
      </c>
      <c r="G49" s="3">
        <f>HLOOKUP($B49,prodTab!$B$35:$L$40,3,FALSE)</f>
        <v>7.6182306856521984E-2</v>
      </c>
      <c r="H49" s="3">
        <f>HLOOKUP($B49,prodTab!$B$35:$L$40,4,FALSE)</f>
        <v>7.1036666198786624E-2</v>
      </c>
      <c r="I49" s="3">
        <f>HLOOKUP($B49,prodTab!$B$35:$L$40,5,FALSE)</f>
        <v>0.1309102346158445</v>
      </c>
      <c r="J49" s="3">
        <f>HLOOKUP($B49,prodTab!$B$35:$L$40,6,FALSE)</f>
        <v>0.72187079232884688</v>
      </c>
      <c r="K49" s="3">
        <f>G49*EXP(A$107+$D$107*IF($A49=67,1,0)+$E$107*data!$AM49+$F$107*data!$AN49+$G$107*data!$AO49+$H$107*data!$AP49+$I$107*data!$AQ49+$J$107*data!$AR49+$K$107*data!$AS49+$L$107*data!$AT49+$M$107*data!$C49+$N$107*data!$D49)</f>
        <v>7.5702056952625704E-2</v>
      </c>
      <c r="L49" s="3">
        <f>H49*EXP(B$107+$D$107*IF($A49=67,1,0)+$E$107*data!$AM49+$F$107*data!$AN49+$G$107*data!$AO49+$H$107*data!$AP49+$I$107*data!$AQ49+$J$107*data!$AR49+$K$107*data!$AS49+$L$107*data!$AT49+$M$107*data!$C49+$N$107*data!$D49)</f>
        <v>6.9886483352135209E-2</v>
      </c>
      <c r="M49" s="3">
        <f>I49*EXP(C$107+$D$107*IF($A49=67,1,0)+$E$107*data!$AM49+$F$107*data!$AN49+$G$107*data!$AO49+$H$107*data!$AP49+$I$107*data!$AQ49+$J$107*data!$AR49+$K$107*data!$AS49+$L$107*data!$AT49+$M$107*data!$C49+$N$107*data!$D49)</f>
        <v>0.13271287322722738</v>
      </c>
      <c r="N49" s="3">
        <f t="shared" si="0"/>
        <v>0.72187079232884688</v>
      </c>
      <c r="O49" s="3">
        <f t="shared" si="1"/>
        <v>7.5689022859288455E-2</v>
      </c>
      <c r="P49" s="3">
        <f t="shared" si="1"/>
        <v>6.9874450562225757E-2</v>
      </c>
      <c r="Q49" s="3">
        <f t="shared" si="1"/>
        <v>0.13269002322755324</v>
      </c>
      <c r="R49" s="3">
        <f t="shared" si="1"/>
        <v>0.7217465033509326</v>
      </c>
      <c r="S49" s="3"/>
      <c r="T49" s="3">
        <f t="shared" si="3"/>
        <v>5.7288281813938904E-3</v>
      </c>
      <c r="U49" s="3">
        <f t="shared" si="3"/>
        <v>2.4122007262358016E-4</v>
      </c>
      <c r="V49" s="3">
        <f t="shared" si="3"/>
        <v>3.2772275371851507E-3</v>
      </c>
      <c r="W49" s="3">
        <f t="shared" si="3"/>
        <v>1.3783895564161817E-2</v>
      </c>
      <c r="X49" s="2">
        <f>O49*SUM(data!$M49:$P49)</f>
        <v>897.60823233195924</v>
      </c>
      <c r="Y49" s="2">
        <f>P49*SUM(data!$M49:$P49)</f>
        <v>828.65228912952523</v>
      </c>
      <c r="Z49" s="2">
        <f>Q49*SUM(data!$M49:$P49)</f>
        <v>1573.5922158592703</v>
      </c>
      <c r="AA49" s="2">
        <f>R49*SUM(data!$M49:$P49)</f>
        <v>8559.3072626792455</v>
      </c>
    </row>
    <row r="50" spans="1:27" x14ac:dyDescent="0.25">
      <c r="A50" s="1">
        <f>data!AL50</f>
        <v>49</v>
      </c>
      <c r="B50" s="1">
        <f>data!Q50</f>
        <v>8</v>
      </c>
      <c r="C50" s="3">
        <f>data!M50/SUM(data!$M50:$P50)</f>
        <v>0.26790243624163468</v>
      </c>
      <c r="D50" s="3">
        <f>data!N50/SUM(data!$M50:$P50)</f>
        <v>0.15119316297825464</v>
      </c>
      <c r="E50" s="3">
        <f>data!O50/SUM(data!$M50:$P50)</f>
        <v>0.1754061888310105</v>
      </c>
      <c r="F50" s="3">
        <f>data!P50/SUM(data!$M50:$P50)</f>
        <v>0.4054982119491003</v>
      </c>
      <c r="G50" s="3">
        <f>HLOOKUP($B50,prodTab!$B$35:$L$40,3,FALSE)</f>
        <v>0.12813794813781065</v>
      </c>
      <c r="H50" s="3">
        <f>HLOOKUP($B50,prodTab!$B$35:$L$40,4,FALSE)</f>
        <v>0.16316464614290149</v>
      </c>
      <c r="I50" s="3">
        <f>HLOOKUP($B50,prodTab!$B$35:$L$40,5,FALSE)</f>
        <v>0.16510700208048637</v>
      </c>
      <c r="J50" s="3">
        <f>HLOOKUP($B50,prodTab!$B$35:$L$40,6,FALSE)</f>
        <v>0.54359040363880151</v>
      </c>
      <c r="K50" s="3">
        <f>G50*EXP(A$107+$D$107*IF($A50=67,1,0)+$E$107*data!$AM50+$F$107*data!$AN50+$G$107*data!$AO50+$H$107*data!$AP50+$I$107*data!$AQ50+$J$107*data!$AR50+$K$107*data!$AS50+$L$107*data!$AT50+$M$107*data!$C50+$N$107*data!$D50)</f>
        <v>0.12846432345605258</v>
      </c>
      <c r="L50" s="3">
        <f>H50*EXP(B$107+$D$107*IF($A50=67,1,0)+$E$107*data!$AM50+$F$107*data!$AN50+$G$107*data!$AO50+$H$107*data!$AP50+$I$107*data!$AQ50+$J$107*data!$AR50+$K$107*data!$AS50+$L$107*data!$AT50+$M$107*data!$C50+$N$107*data!$D50)</f>
        <v>0.16195258608812632</v>
      </c>
      <c r="M50" s="3">
        <f>I50*EXP(C$107+$D$107*IF($A50=67,1,0)+$E$107*data!$AM50+$F$107*data!$AN50+$G$107*data!$AO50+$H$107*data!$AP50+$I$107*data!$AQ50+$J$107*data!$AR50+$K$107*data!$AS50+$L$107*data!$AT50+$M$107*data!$C50+$N$107*data!$D50)</f>
        <v>0.16887141799375477</v>
      </c>
      <c r="N50" s="3">
        <f t="shared" si="0"/>
        <v>0.54359040363880151</v>
      </c>
      <c r="O50" s="3">
        <f t="shared" si="1"/>
        <v>0.12809557074295316</v>
      </c>
      <c r="P50" s="3">
        <f t="shared" si="1"/>
        <v>0.16148770639307314</v>
      </c>
      <c r="Q50" s="3">
        <f t="shared" si="1"/>
        <v>0.168386678014009</v>
      </c>
      <c r="R50" s="3">
        <f t="shared" si="1"/>
        <v>0.54203004484996475</v>
      </c>
      <c r="S50" s="3">
        <f t="shared" si="2"/>
        <v>-1.3870338528331114</v>
      </c>
      <c r="T50" s="3">
        <f t="shared" si="3"/>
        <v>1.9545959640566424E-2</v>
      </c>
      <c r="U50" s="3">
        <f t="shared" si="3"/>
        <v>1.0597762411958299E-4</v>
      </c>
      <c r="V50" s="3">
        <f t="shared" si="3"/>
        <v>4.9273532110001075E-5</v>
      </c>
      <c r="W50" s="3">
        <f t="shared" si="3"/>
        <v>1.8640941395269575E-2</v>
      </c>
      <c r="X50" s="2">
        <f>O50*SUM(data!$M50:$P50)</f>
        <v>3592.7349012988298</v>
      </c>
      <c r="Y50" s="2">
        <f>P50*SUM(data!$M50:$P50)</f>
        <v>4529.2941475184398</v>
      </c>
      <c r="Z50" s="2">
        <f>Q50*SUM(data!$M50:$P50)</f>
        <v>4722.7916742623138</v>
      </c>
      <c r="AA50" s="2">
        <f>R50*SUM(data!$M50:$P50)</f>
        <v>15202.479276920414</v>
      </c>
    </row>
    <row r="51" spans="1:27" x14ac:dyDescent="0.25">
      <c r="A51" s="1">
        <f>data!AL51</f>
        <v>50</v>
      </c>
      <c r="B51" s="1">
        <f>data!Q51</f>
        <v>8</v>
      </c>
      <c r="C51" s="3">
        <f>data!M51/SUM(data!$M51:$P51)</f>
        <v>7.4892844455314217E-2</v>
      </c>
      <c r="D51" s="3">
        <f>data!N51/SUM(data!$M51:$P51)</f>
        <v>0.20808794520205584</v>
      </c>
      <c r="E51" s="3">
        <f>data!O51/SUM(data!$M51:$P51)</f>
        <v>0.33407448136002299</v>
      </c>
      <c r="F51" s="3">
        <f>data!P51/SUM(data!$M51:$P51)</f>
        <v>0.38294472898260701</v>
      </c>
      <c r="G51" s="3">
        <f>HLOOKUP($B51,prodTab!$B$35:$L$40,3,FALSE)</f>
        <v>0.12813794813781065</v>
      </c>
      <c r="H51" s="3">
        <f>HLOOKUP($B51,prodTab!$B$35:$L$40,4,FALSE)</f>
        <v>0.16316464614290149</v>
      </c>
      <c r="I51" s="3">
        <f>HLOOKUP($B51,prodTab!$B$35:$L$40,5,FALSE)</f>
        <v>0.16510700208048637</v>
      </c>
      <c r="J51" s="3">
        <f>HLOOKUP($B51,prodTab!$B$35:$L$40,6,FALSE)</f>
        <v>0.54359040363880151</v>
      </c>
      <c r="K51" s="3">
        <f>G51*EXP(A$107+$D$107*IF($A51=67,1,0)+$E$107*data!$AM51+$F$107*data!$AN51+$G$107*data!$AO51+$H$107*data!$AP51+$I$107*data!$AQ51+$J$107*data!$AR51+$K$107*data!$AS51+$L$107*data!$AT51+$M$107*data!$C51+$N$107*data!$D51)</f>
        <v>0.1334203774671959</v>
      </c>
      <c r="L51" s="3">
        <f>H51*EXP(B$107+$D$107*IF($A51=67,1,0)+$E$107*data!$AM51+$F$107*data!$AN51+$G$107*data!$AO51+$H$107*data!$AP51+$I$107*data!$AQ51+$J$107*data!$AR51+$K$107*data!$AS51+$L$107*data!$AT51+$M$107*data!$C51+$N$107*data!$D51)</f>
        <v>0.16820059131092793</v>
      </c>
      <c r="M51" s="3">
        <f>I51*EXP(C$107+$D$107*IF($A51=67,1,0)+$E$107*data!$AM51+$F$107*data!$AN51+$G$107*data!$AO51+$H$107*data!$AP51+$I$107*data!$AQ51+$J$107*data!$AR51+$K$107*data!$AS51+$L$107*data!$AT51+$M$107*data!$C51+$N$107*data!$D51)</f>
        <v>0.17538634638787598</v>
      </c>
      <c r="N51" s="3">
        <f t="shared" si="0"/>
        <v>0.54359040363880151</v>
      </c>
      <c r="O51" s="3">
        <f t="shared" si="1"/>
        <v>0.13072768536406434</v>
      </c>
      <c r="P51" s="3">
        <f t="shared" si="1"/>
        <v>0.16480596439888556</v>
      </c>
      <c r="Q51" s="3">
        <f t="shared" si="1"/>
        <v>0.17184669645672626</v>
      </c>
      <c r="R51" s="3">
        <f t="shared" si="1"/>
        <v>0.53261965378032372</v>
      </c>
      <c r="S51" s="3">
        <f t="shared" si="2"/>
        <v>-1.3571509021449242</v>
      </c>
      <c r="T51" s="3">
        <f t="shared" si="3"/>
        <v>3.117529459305437E-3</v>
      </c>
      <c r="U51" s="3">
        <f t="shared" si="3"/>
        <v>1.8733298622460005E-3</v>
      </c>
      <c r="V51" s="3">
        <f t="shared" si="3"/>
        <v>2.631785419463031E-2</v>
      </c>
      <c r="W51" s="3">
        <f t="shared" si="3"/>
        <v>2.2402583113202153E-2</v>
      </c>
      <c r="X51" s="2">
        <f>O51*SUM(data!$M51:$P51)</f>
        <v>1464.5867065466366</v>
      </c>
      <c r="Y51" s="2">
        <f>P51*SUM(data!$M51:$P51)</f>
        <v>1846.3772531886107</v>
      </c>
      <c r="Z51" s="2">
        <f>Q51*SUM(data!$M51:$P51)</f>
        <v>1925.2569682814997</v>
      </c>
      <c r="AA51" s="2">
        <f>R51*SUM(data!$M51:$P51)</f>
        <v>5967.1190719832521</v>
      </c>
    </row>
    <row r="52" spans="1:27" x14ac:dyDescent="0.25">
      <c r="A52" s="1">
        <f>data!AL52</f>
        <v>51</v>
      </c>
      <c r="B52" s="1">
        <f>data!Q52</f>
        <v>8</v>
      </c>
      <c r="C52" s="3">
        <f>data!M52/SUM(data!$M52:$P52)</f>
        <v>5.123732962704805E-2</v>
      </c>
      <c r="D52" s="3">
        <f>data!N52/SUM(data!$M52:$P52)</f>
        <v>0.11695058659522829</v>
      </c>
      <c r="E52" s="3">
        <f>data!O52/SUM(data!$M52:$P52)</f>
        <v>9.694882303047607E-2</v>
      </c>
      <c r="F52" s="3">
        <f>data!P52/SUM(data!$M52:$P52)</f>
        <v>0.73486326074724762</v>
      </c>
      <c r="G52" s="3">
        <f>HLOOKUP($B52,prodTab!$B$35:$L$40,3,FALSE)</f>
        <v>0.12813794813781065</v>
      </c>
      <c r="H52" s="3">
        <f>HLOOKUP($B52,prodTab!$B$35:$L$40,4,FALSE)</f>
        <v>0.16316464614290149</v>
      </c>
      <c r="I52" s="3">
        <f>HLOOKUP($B52,prodTab!$B$35:$L$40,5,FALSE)</f>
        <v>0.16510700208048637</v>
      </c>
      <c r="J52" s="3">
        <f>HLOOKUP($B52,prodTab!$B$35:$L$40,6,FALSE)</f>
        <v>0.54359040363880151</v>
      </c>
      <c r="K52" s="3">
        <f>G52*EXP(A$107+$D$107*IF($A52=67,1,0)+$E$107*data!$AM52+$F$107*data!$AN52+$G$107*data!$AO52+$H$107*data!$AP52+$I$107*data!$AQ52+$J$107*data!$AR52+$K$107*data!$AS52+$L$107*data!$AT52+$M$107*data!$C52+$N$107*data!$D52)</f>
        <v>0.13098673518284121</v>
      </c>
      <c r="L52" s="3">
        <f>H52*EXP(B$107+$D$107*IF($A52=67,1,0)+$E$107*data!$AM52+$F$107*data!$AN52+$G$107*data!$AO52+$H$107*data!$AP52+$I$107*data!$AQ52+$J$107*data!$AR52+$K$107*data!$AS52+$L$107*data!$AT52+$M$107*data!$C52+$N$107*data!$D52)</f>
        <v>0.16513254369302657</v>
      </c>
      <c r="M52" s="3">
        <f>I52*EXP(C$107+$D$107*IF($A52=67,1,0)+$E$107*data!$AM52+$F$107*data!$AN52+$G$107*data!$AO52+$H$107*data!$AP52+$I$107*data!$AQ52+$J$107*data!$AR52+$K$107*data!$AS52+$L$107*data!$AT52+$M$107*data!$C52+$N$107*data!$D52)</f>
        <v>0.17218722765675898</v>
      </c>
      <c r="N52" s="3">
        <f t="shared" si="0"/>
        <v>0.54359040363880151</v>
      </c>
      <c r="O52" s="3">
        <f t="shared" si="1"/>
        <v>0.12944671919262052</v>
      </c>
      <c r="P52" s="3">
        <f t="shared" si="1"/>
        <v>0.16319107414316644</v>
      </c>
      <c r="Q52" s="3">
        <f t="shared" si="1"/>
        <v>0.1701628159212269</v>
      </c>
      <c r="R52" s="3">
        <f t="shared" si="1"/>
        <v>0.53719939074298628</v>
      </c>
      <c r="S52" s="3">
        <f t="shared" si="2"/>
        <v>-0.94509597083837993</v>
      </c>
      <c r="T52" s="3">
        <f t="shared" si="3"/>
        <v>6.1167086162194758E-3</v>
      </c>
      <c r="U52" s="3">
        <f t="shared" si="3"/>
        <v>2.1381826886710232E-3</v>
      </c>
      <c r="V52" s="3">
        <f t="shared" si="3"/>
        <v>5.3602887550069124E-3</v>
      </c>
      <c r="W52" s="3">
        <f t="shared" si="3"/>
        <v>3.9071005505061526E-2</v>
      </c>
      <c r="X52" s="2">
        <f>O52*SUM(data!$M52:$P52)</f>
        <v>2466.2603170079478</v>
      </c>
      <c r="Y52" s="2">
        <f>P52*SUM(data!$M52:$P52)</f>
        <v>3109.1685657193329</v>
      </c>
      <c r="Z52" s="2">
        <f>Q52*SUM(data!$M52:$P52)</f>
        <v>3241.9964210323096</v>
      </c>
      <c r="AA52" s="2">
        <f>R52*SUM(data!$M52:$P52)</f>
        <v>10234.894696240412</v>
      </c>
    </row>
    <row r="53" spans="1:27" x14ac:dyDescent="0.25">
      <c r="A53" s="1">
        <f>data!AL53</f>
        <v>52</v>
      </c>
      <c r="B53" s="1">
        <f>data!Q53</f>
        <v>8</v>
      </c>
      <c r="C53" s="3">
        <f>data!M53/SUM(data!$M53:$P53)</f>
        <v>0.17178542506628278</v>
      </c>
      <c r="D53" s="3">
        <f>data!N53/SUM(data!$M53:$P53)</f>
        <v>0.28592241805405422</v>
      </c>
      <c r="E53" s="3">
        <f>data!O53/SUM(data!$M53:$P53)</f>
        <v>0.26706249375999175</v>
      </c>
      <c r="F53" s="3">
        <f>data!P53/SUM(data!$M53:$P53)</f>
        <v>0.27522966311967134</v>
      </c>
      <c r="G53" s="3">
        <f>HLOOKUP($B53,prodTab!$B$35:$L$40,3,FALSE)</f>
        <v>0.12813794813781065</v>
      </c>
      <c r="H53" s="3">
        <f>HLOOKUP($B53,prodTab!$B$35:$L$40,4,FALSE)</f>
        <v>0.16316464614290149</v>
      </c>
      <c r="I53" s="3">
        <f>HLOOKUP($B53,prodTab!$B$35:$L$40,5,FALSE)</f>
        <v>0.16510700208048637</v>
      </c>
      <c r="J53" s="3">
        <f>HLOOKUP($B53,prodTab!$B$35:$L$40,6,FALSE)</f>
        <v>0.54359040363880151</v>
      </c>
      <c r="K53" s="3">
        <f>G53*EXP(A$107+$D$107*IF($A53=67,1,0)+$E$107*data!$AM53+$F$107*data!$AN53+$G$107*data!$AO53+$H$107*data!$AP53+$I$107*data!$AQ53+$J$107*data!$AR53+$K$107*data!$AS53+$L$107*data!$AT53+$M$107*data!$C53+$N$107*data!$D53)</f>
        <v>0.12990740548391502</v>
      </c>
      <c r="L53" s="3">
        <f>H53*EXP(B$107+$D$107*IF($A53=67,1,0)+$E$107*data!$AM53+$F$107*data!$AN53+$G$107*data!$AO53+$H$107*data!$AP53+$I$107*data!$AQ53+$J$107*data!$AR53+$K$107*data!$AS53+$L$107*data!$AT53+$M$107*data!$C53+$N$107*data!$D53)</f>
        <v>0.16377185279239212</v>
      </c>
      <c r="M53" s="3">
        <f>I53*EXP(C$107+$D$107*IF($A53=67,1,0)+$E$107*data!$AM53+$F$107*data!$AN53+$G$107*data!$AO53+$H$107*data!$AP53+$I$107*data!$AQ53+$J$107*data!$AR53+$K$107*data!$AS53+$L$107*data!$AT53+$M$107*data!$C53+$N$107*data!$D53)</f>
        <v>0.17076840621406641</v>
      </c>
      <c r="N53" s="3">
        <f t="shared" si="0"/>
        <v>0.54359040363880151</v>
      </c>
      <c r="O53" s="3">
        <f t="shared" si="1"/>
        <v>0.12887152736702798</v>
      </c>
      <c r="P53" s="3">
        <f t="shared" si="1"/>
        <v>0.16246594049403057</v>
      </c>
      <c r="Q53" s="3">
        <f t="shared" si="1"/>
        <v>0.16940670358907842</v>
      </c>
      <c r="R53" s="3">
        <f t="shared" si="1"/>
        <v>0.53925582854986287</v>
      </c>
      <c r="S53" s="3">
        <f t="shared" si="2"/>
        <v>-1.5157101128328019</v>
      </c>
      <c r="T53" s="3">
        <f t="shared" si="3"/>
        <v>1.8416026157421063E-3</v>
      </c>
      <c r="U53" s="3">
        <f t="shared" si="3"/>
        <v>1.5241501851528623E-2</v>
      </c>
      <c r="V53" s="3">
        <f t="shared" si="3"/>
        <v>9.5366533539054527E-3</v>
      </c>
      <c r="W53" s="3">
        <f t="shared" si="3"/>
        <v>6.9709816031770858E-2</v>
      </c>
      <c r="X53" s="2">
        <f>O53*SUM(data!$M53:$P53)</f>
        <v>1045.5308353828768</v>
      </c>
      <c r="Y53" s="2">
        <f>P53*SUM(data!$M53:$P53)</f>
        <v>1318.0813012498552</v>
      </c>
      <c r="Z53" s="2">
        <f>Q53*SUM(data!$M53:$P53)</f>
        <v>1374.3915040170855</v>
      </c>
      <c r="AA53" s="2">
        <f>R53*SUM(data!$M53:$P53)</f>
        <v>4374.9663593501809</v>
      </c>
    </row>
    <row r="54" spans="1:27" x14ac:dyDescent="0.25">
      <c r="A54" s="1">
        <f>data!AL54</f>
        <v>53</v>
      </c>
      <c r="B54" s="1">
        <f>data!Q54</f>
        <v>8</v>
      </c>
      <c r="C54" s="3">
        <f>data!M54/SUM(data!$M54:$P54)</f>
        <v>1.1286200328834916E-2</v>
      </c>
      <c r="D54" s="3">
        <f>data!N54/SUM(data!$M54:$P54)</f>
        <v>2.3414022692864939E-2</v>
      </c>
      <c r="E54" s="3">
        <f>data!O54/SUM(data!$M54:$P54)</f>
        <v>5.7959595630728167E-2</v>
      </c>
      <c r="F54" s="3">
        <f>data!P54/SUM(data!$M54:$P54)</f>
        <v>0.90734018134757199</v>
      </c>
      <c r="G54" s="3">
        <f>HLOOKUP($B54,prodTab!$B$35:$L$40,3,FALSE)</f>
        <v>0.12813794813781065</v>
      </c>
      <c r="H54" s="3">
        <f>HLOOKUP($B54,prodTab!$B$35:$L$40,4,FALSE)</f>
        <v>0.16316464614290149</v>
      </c>
      <c r="I54" s="3">
        <f>HLOOKUP($B54,prodTab!$B$35:$L$40,5,FALSE)</f>
        <v>0.16510700208048637</v>
      </c>
      <c r="J54" s="3">
        <f>HLOOKUP($B54,prodTab!$B$35:$L$40,6,FALSE)</f>
        <v>0.54359040363880151</v>
      </c>
      <c r="K54" s="3">
        <f>G54*EXP(A$107+$D$107*IF($A54=67,1,0)+$E$107*data!$AM54+$F$107*data!$AN54+$G$107*data!$AO54+$H$107*data!$AP54+$I$107*data!$AQ54+$J$107*data!$AR54+$K$107*data!$AS54+$L$107*data!$AT54+$M$107*data!$C54+$N$107*data!$D54)</f>
        <v>0.13488981334194364</v>
      </c>
      <c r="L54" s="3">
        <f>H54*EXP(B$107+$D$107*IF($A54=67,1,0)+$E$107*data!$AM54+$F$107*data!$AN54+$G$107*data!$AO54+$H$107*data!$AP54+$I$107*data!$AQ54+$J$107*data!$AR54+$K$107*data!$AS54+$L$107*data!$AT54+$M$107*data!$C54+$N$107*data!$D54)</f>
        <v>0.17005308182038428</v>
      </c>
      <c r="M54" s="3">
        <f>I54*EXP(C$107+$D$107*IF($A54=67,1,0)+$E$107*data!$AM54+$F$107*data!$AN54+$G$107*data!$AO54+$H$107*data!$AP54+$I$107*data!$AQ54+$J$107*data!$AR54+$K$107*data!$AS54+$L$107*data!$AT54+$M$107*data!$C54+$N$107*data!$D54)</f>
        <v>0.17731797777894023</v>
      </c>
      <c r="N54" s="3">
        <f t="shared" si="0"/>
        <v>0.54359040363880151</v>
      </c>
      <c r="O54" s="3">
        <f t="shared" si="1"/>
        <v>0.13149061313413027</v>
      </c>
      <c r="P54" s="3">
        <f t="shared" si="1"/>
        <v>0.16576777326563213</v>
      </c>
      <c r="Q54" s="3">
        <f t="shared" si="1"/>
        <v>0.17284959508952777</v>
      </c>
      <c r="R54" s="3">
        <f t="shared" si="1"/>
        <v>0.52989201851070966</v>
      </c>
      <c r="S54" s="3">
        <f t="shared" si="2"/>
        <v>-0.74295044895273843</v>
      </c>
      <c r="T54" s="3">
        <f t="shared" si="3"/>
        <v>1.4449100857865854E-2</v>
      </c>
      <c r="U54" s="3">
        <f t="shared" si="3"/>
        <v>2.0264590302133616E-2</v>
      </c>
      <c r="V54" s="3">
        <f t="shared" si="3"/>
        <v>1.3199711975642972E-2</v>
      </c>
      <c r="W54" s="3">
        <f t="shared" si="3"/>
        <v>0.14246711562892253</v>
      </c>
      <c r="X54" s="2">
        <f>O54*SUM(data!$M54:$P54)</f>
        <v>807.73368742164882</v>
      </c>
      <c r="Y54" s="2">
        <f>P54*SUM(data!$M54:$P54)</f>
        <v>1018.2948543934516</v>
      </c>
      <c r="Z54" s="2">
        <f>Q54*SUM(data!$M54:$P54)</f>
        <v>1061.7977776754601</v>
      </c>
      <c r="AA54" s="2">
        <f>R54*SUM(data!$M54:$P54)</f>
        <v>3255.073680509438</v>
      </c>
    </row>
    <row r="55" spans="1:27" x14ac:dyDescent="0.25">
      <c r="A55" s="1">
        <f>data!AL55</f>
        <v>54</v>
      </c>
      <c r="B55" s="1">
        <f>data!Q55</f>
        <v>8</v>
      </c>
      <c r="C55" s="3">
        <f>data!M55/SUM(data!$M55:$P55)</f>
        <v>3.1980475899938986E-2</v>
      </c>
      <c r="D55" s="3">
        <f>data!N55/SUM(data!$M55:$P55)</f>
        <v>0</v>
      </c>
      <c r="E55" s="3">
        <f>data!O55/SUM(data!$M55:$P55)</f>
        <v>0.29474069554606469</v>
      </c>
      <c r="F55" s="3">
        <f>data!P55/SUM(data!$M55:$P55)</f>
        <v>0.67327882855399634</v>
      </c>
      <c r="G55" s="3">
        <f>HLOOKUP($B55,prodTab!$B$35:$L$40,3,FALSE)</f>
        <v>0.12813794813781065</v>
      </c>
      <c r="H55" s="3">
        <f>HLOOKUP($B55,prodTab!$B$35:$L$40,4,FALSE)</f>
        <v>0.16316464614290149</v>
      </c>
      <c r="I55" s="3">
        <f>HLOOKUP($B55,prodTab!$B$35:$L$40,5,FALSE)</f>
        <v>0.16510700208048637</v>
      </c>
      <c r="J55" s="3">
        <f>HLOOKUP($B55,prodTab!$B$35:$L$40,6,FALSE)</f>
        <v>0.54359040363880151</v>
      </c>
      <c r="K55" s="3">
        <f>G55*EXP(A$107+$D$107*IF($A55=67,1,0)+$E$107*data!$AM55+$F$107*data!$AN55+$G$107*data!$AO55+$H$107*data!$AP55+$I$107*data!$AQ55+$J$107*data!$AR55+$K$107*data!$AS55+$L$107*data!$AT55+$M$107*data!$C55+$N$107*data!$D55)</f>
        <v>0.12637890280583103</v>
      </c>
      <c r="L55" s="3">
        <f>H55*EXP(B$107+$D$107*IF($A55=67,1,0)+$E$107*data!$AM55+$F$107*data!$AN55+$G$107*data!$AO55+$H$107*data!$AP55+$I$107*data!$AQ55+$J$107*data!$AR55+$K$107*data!$AS55+$L$107*data!$AT55+$M$107*data!$C55+$N$107*data!$D55)</f>
        <v>0.15932353501543298</v>
      </c>
      <c r="M55" s="3">
        <f>I55*EXP(C$107+$D$107*IF($A55=67,1,0)+$E$107*data!$AM55+$F$107*data!$AN55+$G$107*data!$AO55+$H$107*data!$AP55+$I$107*data!$AQ55+$J$107*data!$AR55+$K$107*data!$AS55+$L$107*data!$AT55+$M$107*data!$C55+$N$107*data!$D55)</f>
        <v>0.16613005032962783</v>
      </c>
      <c r="N55" s="3">
        <f t="shared" si="0"/>
        <v>0.54359040363880151</v>
      </c>
      <c r="O55" s="3">
        <f t="shared" si="1"/>
        <v>0.12696001252152392</v>
      </c>
      <c r="P55" s="3">
        <f t="shared" si="1"/>
        <v>0.16005612923868126</v>
      </c>
      <c r="Q55" s="3">
        <f t="shared" si="1"/>
        <v>0.16689394196163085</v>
      </c>
      <c r="R55" s="3">
        <f t="shared" si="1"/>
        <v>0.54608991627816394</v>
      </c>
      <c r="S55" s="3">
        <f t="shared" si="2"/>
        <v>-1.0010213399051051</v>
      </c>
      <c r="T55" s="3">
        <f t="shared" si="3"/>
        <v>9.0211123768509927E-3</v>
      </c>
      <c r="U55" s="3">
        <f t="shared" si="3"/>
        <v>2.5617964506869439E-2</v>
      </c>
      <c r="V55" s="3">
        <f t="shared" si="3"/>
        <v>1.6344792402078947E-2</v>
      </c>
      <c r="W55" s="3">
        <f t="shared" si="3"/>
        <v>1.617701940590939E-2</v>
      </c>
      <c r="X55" s="2">
        <f>O55*SUM(data!$M55:$P55)</f>
        <v>260.10932565347213</v>
      </c>
      <c r="Y55" s="2">
        <f>P55*SUM(data!$M55:$P55)</f>
        <v>327.91499477774823</v>
      </c>
      <c r="Z55" s="2">
        <f>Q55*SUM(data!$M55:$P55)</f>
        <v>341.92396359389119</v>
      </c>
      <c r="AA55" s="2">
        <f>R55*SUM(data!$M55:$P55)</f>
        <v>1118.8017159748883</v>
      </c>
    </row>
    <row r="56" spans="1:27" x14ac:dyDescent="0.25">
      <c r="A56" s="1">
        <f>data!AL56</f>
        <v>55</v>
      </c>
      <c r="B56" s="1">
        <f>data!Q56</f>
        <v>9</v>
      </c>
      <c r="C56" s="3">
        <f>data!M56/SUM(data!$M56:$P56)</f>
        <v>0</v>
      </c>
      <c r="D56" s="3">
        <f>data!N56/SUM(data!$M56:$P56)</f>
        <v>0</v>
      </c>
      <c r="E56" s="3">
        <f>data!O56/SUM(data!$M56:$P56)</f>
        <v>0.39272884958215781</v>
      </c>
      <c r="F56" s="3">
        <f>data!P56/SUM(data!$M56:$P56)</f>
        <v>0.60727115041784219</v>
      </c>
      <c r="G56" s="3">
        <f>HLOOKUP($B56,prodTab!$B$35:$L$40,3,FALSE)</f>
        <v>3.5068921960225111E-2</v>
      </c>
      <c r="H56" s="3">
        <f>HLOOKUP($B56,prodTab!$B$35:$L$40,4,FALSE)</f>
        <v>4.695578262555597E-2</v>
      </c>
      <c r="I56" s="3">
        <f>HLOOKUP($B56,prodTab!$B$35:$L$40,5,FALSE)</f>
        <v>0.23761982669499349</v>
      </c>
      <c r="J56" s="3">
        <f>HLOOKUP($B56,prodTab!$B$35:$L$40,6,FALSE)</f>
        <v>0.68035546871922536</v>
      </c>
      <c r="K56" s="3">
        <f>G56*EXP(A$107+$D$107*IF($A56=67,1,0)+$E$107*data!$AM56+$F$107*data!$AN56+$G$107*data!$AO56+$H$107*data!$AP56+$I$107*data!$AQ56+$J$107*data!$AR56+$K$107*data!$AS56+$L$107*data!$AT56+$M$107*data!$C56+$N$107*data!$D56)</f>
        <v>3.4393179204470013E-2</v>
      </c>
      <c r="L56" s="3">
        <f>H56*EXP(B$107+$D$107*IF($A56=67,1,0)+$E$107*data!$AM56+$F$107*data!$AN56+$G$107*data!$AO56+$H$107*data!$AP56+$I$107*data!$AQ56+$J$107*data!$AR56+$K$107*data!$AS56+$L$107*data!$AT56+$M$107*data!$C56+$N$107*data!$D56)</f>
        <v>4.559277702688358E-2</v>
      </c>
      <c r="M56" s="3">
        <f>I56*EXP(C$107+$D$107*IF($A56=67,1,0)+$E$107*data!$AM56+$F$107*data!$AN56+$G$107*data!$AO56+$H$107*data!$AP56+$I$107*data!$AQ56+$J$107*data!$AR56+$K$107*data!$AS56+$L$107*data!$AT56+$M$107*data!$C56+$N$107*data!$D56)</f>
        <v>0.23774887545104365</v>
      </c>
      <c r="N56" s="3">
        <f t="shared" si="0"/>
        <v>0.68035546871922536</v>
      </c>
      <c r="O56" s="3">
        <f t="shared" si="1"/>
        <v>3.4458985515269012E-2</v>
      </c>
      <c r="P56" s="3">
        <f t="shared" si="1"/>
        <v>4.5680012127697719E-2</v>
      </c>
      <c r="Q56" s="3">
        <f t="shared" si="1"/>
        <v>0.23820377310086635</v>
      </c>
      <c r="R56" s="3">
        <f t="shared" si="1"/>
        <v>0.6816572292561669</v>
      </c>
      <c r="S56" s="3">
        <f t="shared" si="2"/>
        <v>-0.79614362844573738</v>
      </c>
      <c r="T56" s="3">
        <f t="shared" si="3"/>
        <v>1.1874216827415197E-3</v>
      </c>
      <c r="U56" s="3">
        <f t="shared" si="3"/>
        <v>2.0866635079866106E-3</v>
      </c>
      <c r="V56" s="3">
        <f t="shared" si="3"/>
        <v>2.3877999261548977E-2</v>
      </c>
      <c r="W56" s="3">
        <f t="shared" si="3"/>
        <v>5.5332887249414592E-3</v>
      </c>
      <c r="X56" s="2">
        <f>O56*SUM(data!$M56:$P56)</f>
        <v>193.10091844060935</v>
      </c>
      <c r="Y56" s="2">
        <f>P56*SUM(data!$M56:$P56)</f>
        <v>255.98119516107121</v>
      </c>
      <c r="Z56" s="2">
        <f>Q56*SUM(data!$M56:$P56)</f>
        <v>1334.8439216649037</v>
      </c>
      <c r="AA56" s="2">
        <f>R56*SUM(data!$M56:$P56)</f>
        <v>3819.8639647334153</v>
      </c>
    </row>
    <row r="57" spans="1:27" x14ac:dyDescent="0.25">
      <c r="A57" s="1">
        <f>data!AL57</f>
        <v>56</v>
      </c>
      <c r="B57" s="1">
        <f>data!Q57</f>
        <v>9</v>
      </c>
      <c r="C57" s="3">
        <f>data!M57/SUM(data!$M57:$P57)</f>
        <v>0</v>
      </c>
      <c r="D57" s="3">
        <f>data!N57/SUM(data!$M57:$P57)</f>
        <v>0.10297963028052627</v>
      </c>
      <c r="E57" s="3">
        <f>data!O57/SUM(data!$M57:$P57)</f>
        <v>0.21161704325219088</v>
      </c>
      <c r="F57" s="3">
        <f>data!P57/SUM(data!$M57:$P57)</f>
        <v>0.68540332646728286</v>
      </c>
      <c r="G57" s="3">
        <f>HLOOKUP($B57,prodTab!$B$35:$L$40,3,FALSE)</f>
        <v>3.5068921960225111E-2</v>
      </c>
      <c r="H57" s="3">
        <f>HLOOKUP($B57,prodTab!$B$35:$L$40,4,FALSE)</f>
        <v>4.695578262555597E-2</v>
      </c>
      <c r="I57" s="3">
        <f>HLOOKUP($B57,prodTab!$B$35:$L$40,5,FALSE)</f>
        <v>0.23761982669499349</v>
      </c>
      <c r="J57" s="3">
        <f>HLOOKUP($B57,prodTab!$B$35:$L$40,6,FALSE)</f>
        <v>0.68035546871922536</v>
      </c>
      <c r="K57" s="3">
        <f>G57*EXP(A$107+$D$107*IF($A57=67,1,0)+$E$107*data!$AM57+$F$107*data!$AN57+$G$107*data!$AO57+$H$107*data!$AP57+$I$107*data!$AQ57+$J$107*data!$AR57+$K$107*data!$AS57+$L$107*data!$AT57+$M$107*data!$C57+$N$107*data!$D57)</f>
        <v>3.4194506432685796E-2</v>
      </c>
      <c r="L57" s="3">
        <f>H57*EXP(B$107+$D$107*IF($A57=67,1,0)+$E$107*data!$AM57+$F$107*data!$AN57+$G$107*data!$AO57+$H$107*data!$AP57+$I$107*data!$AQ57+$J$107*data!$AR57+$K$107*data!$AS57+$L$107*data!$AT57+$M$107*data!$C57+$N$107*data!$D57)</f>
        <v>4.5329409591979716E-2</v>
      </c>
      <c r="M57" s="3">
        <f>I57*EXP(C$107+$D$107*IF($A57=67,1,0)+$E$107*data!$AM57+$F$107*data!$AN57+$G$107*data!$AO57+$H$107*data!$AP57+$I$107*data!$AQ57+$J$107*data!$AR57+$K$107*data!$AS57+$L$107*data!$AT57+$M$107*data!$C57+$N$107*data!$D57)</f>
        <v>0.23637551511719293</v>
      </c>
      <c r="N57" s="3">
        <f t="shared" si="0"/>
        <v>0.68035546871922536</v>
      </c>
      <c r="O57" s="3">
        <f t="shared" si="1"/>
        <v>3.432304969085103E-2</v>
      </c>
      <c r="P57" s="3">
        <f t="shared" si="1"/>
        <v>4.5499810940252718E-2</v>
      </c>
      <c r="Q57" s="3">
        <f t="shared" si="1"/>
        <v>0.23726409290448935</v>
      </c>
      <c r="R57" s="3">
        <f t="shared" si="1"/>
        <v>0.68291304646440687</v>
      </c>
      <c r="S57" s="3">
        <f t="shared" si="2"/>
        <v>-0.88404468479930354</v>
      </c>
      <c r="T57" s="3">
        <f t="shared" si="3"/>
        <v>1.1780717400806291E-3</v>
      </c>
      <c r="U57" s="3">
        <f t="shared" si="3"/>
        <v>3.3039296313904856E-3</v>
      </c>
      <c r="V57" s="3">
        <f t="shared" si="3"/>
        <v>6.5777115586746306E-4</v>
      </c>
      <c r="W57" s="3">
        <f t="shared" si="3"/>
        <v>6.2014944927240342E-6</v>
      </c>
      <c r="X57" s="2">
        <f>O57*SUM(data!$M57:$P57)</f>
        <v>524.38995579030041</v>
      </c>
      <c r="Y57" s="2">
        <f>P57*SUM(data!$M57:$P57)</f>
        <v>695.14929653194679</v>
      </c>
      <c r="Z57" s="2">
        <f>Q57*SUM(data!$M57:$P57)</f>
        <v>3624.9374198812916</v>
      </c>
      <c r="AA57" s="2">
        <f>R57*SUM(data!$M57:$P57)</f>
        <v>10433.59332779646</v>
      </c>
    </row>
    <row r="58" spans="1:27" x14ac:dyDescent="0.25">
      <c r="A58" s="1">
        <f>data!AL58</f>
        <v>57</v>
      </c>
      <c r="B58" s="1">
        <f>data!Q58</f>
        <v>9</v>
      </c>
      <c r="C58" s="3">
        <f>data!M58/SUM(data!$M58:$P58)</f>
        <v>6.4218600238362802E-2</v>
      </c>
      <c r="D58" s="3">
        <f>data!N58/SUM(data!$M58:$P58)</f>
        <v>3.5183224184992867E-2</v>
      </c>
      <c r="E58" s="3">
        <f>data!O58/SUM(data!$M58:$P58)</f>
        <v>0.34250068665014388</v>
      </c>
      <c r="F58" s="3">
        <f>data!P58/SUM(data!$M58:$P58)</f>
        <v>0.55809748892650057</v>
      </c>
      <c r="G58" s="3">
        <f>HLOOKUP($B58,prodTab!$B$35:$L$40,3,FALSE)</f>
        <v>3.5068921960225111E-2</v>
      </c>
      <c r="H58" s="3">
        <f>HLOOKUP($B58,prodTab!$B$35:$L$40,4,FALSE)</f>
        <v>4.695578262555597E-2</v>
      </c>
      <c r="I58" s="3">
        <f>HLOOKUP($B58,prodTab!$B$35:$L$40,5,FALSE)</f>
        <v>0.23761982669499349</v>
      </c>
      <c r="J58" s="3">
        <f>HLOOKUP($B58,prodTab!$B$35:$L$40,6,FALSE)</f>
        <v>0.68035546871922536</v>
      </c>
      <c r="K58" s="3">
        <f>G58*EXP(A$107+$D$107*IF($A58=67,1,0)+$E$107*data!$AM58+$F$107*data!$AN58+$G$107*data!$AO58+$H$107*data!$AP58+$I$107*data!$AQ58+$J$107*data!$AR58+$K$107*data!$AS58+$L$107*data!$AT58+$M$107*data!$C58+$N$107*data!$D58)</f>
        <v>3.4394231472395072E-2</v>
      </c>
      <c r="L58" s="3">
        <f>H58*EXP(B$107+$D$107*IF($A58=67,1,0)+$E$107*data!$AM58+$F$107*data!$AN58+$G$107*data!$AO58+$H$107*data!$AP58+$I$107*data!$AQ58+$J$107*data!$AR58+$K$107*data!$AS58+$L$107*data!$AT58+$M$107*data!$C58+$N$107*data!$D58)</f>
        <v>4.5594171949306851E-2</v>
      </c>
      <c r="M58" s="3">
        <f>I58*EXP(C$107+$D$107*IF($A58=67,1,0)+$E$107*data!$AM58+$F$107*data!$AN58+$G$107*data!$AO58+$H$107*data!$AP58+$I$107*data!$AQ58+$J$107*data!$AR58+$K$107*data!$AS58+$L$107*data!$AT58+$M$107*data!$C58+$N$107*data!$D58)</f>
        <v>0.23775614943738752</v>
      </c>
      <c r="N58" s="3">
        <f t="shared" si="0"/>
        <v>0.68035546871922536</v>
      </c>
      <c r="O58" s="3">
        <f t="shared" si="1"/>
        <v>3.4459704166729513E-2</v>
      </c>
      <c r="P58" s="3">
        <f t="shared" si="1"/>
        <v>4.5680964796702347E-2</v>
      </c>
      <c r="Q58" s="3">
        <f t="shared" si="1"/>
        <v>0.23820874090496374</v>
      </c>
      <c r="R58" s="3">
        <f t="shared" si="1"/>
        <v>0.68165059013160445</v>
      </c>
      <c r="S58" s="3">
        <f t="shared" si="2"/>
        <v>-1.0301024056670132</v>
      </c>
      <c r="T58" s="3">
        <f t="shared" si="3"/>
        <v>8.8559189540227123E-4</v>
      </c>
      <c r="U58" s="3">
        <f t="shared" si="3"/>
        <v>1.1020255795073454E-4</v>
      </c>
      <c r="V58" s="3">
        <f t="shared" si="3"/>
        <v>1.0876809947315597E-2</v>
      </c>
      <c r="W58" s="3">
        <f t="shared" si="3"/>
        <v>1.5265368817398641E-2</v>
      </c>
      <c r="X58" s="2">
        <f>O58*SUM(data!$M58:$P58)</f>
        <v>850.6398649379679</v>
      </c>
      <c r="Y58" s="2">
        <f>P58*SUM(data!$M58:$P58)</f>
        <v>1127.6373568644851</v>
      </c>
      <c r="Z58" s="2">
        <f>Q58*SUM(data!$M58:$P58)</f>
        <v>5880.1970617634834</v>
      </c>
      <c r="AA58" s="2">
        <f>R58*SUM(data!$M58:$P58)</f>
        <v>16826.585716434063</v>
      </c>
    </row>
    <row r="59" spans="1:27" x14ac:dyDescent="0.25">
      <c r="A59" s="1">
        <f>data!AL59</f>
        <v>58</v>
      </c>
      <c r="B59" s="1">
        <f>data!Q59</f>
        <v>9</v>
      </c>
      <c r="C59" s="3">
        <f>data!M59/SUM(data!$M59:$P59)</f>
        <v>0.13829022680139272</v>
      </c>
      <c r="D59" s="3">
        <f>data!N59/SUM(data!$M59:$P59)</f>
        <v>0.1255011448607587</v>
      </c>
      <c r="E59" s="3">
        <f>data!O59/SUM(data!$M59:$P59)</f>
        <v>0.23875221828269658</v>
      </c>
      <c r="F59" s="3">
        <f>data!P59/SUM(data!$M59:$P59)</f>
        <v>0.49745641005515201</v>
      </c>
      <c r="G59" s="3">
        <f>HLOOKUP($B59,prodTab!$B$35:$L$40,3,FALSE)</f>
        <v>3.5068921960225111E-2</v>
      </c>
      <c r="H59" s="3">
        <f>HLOOKUP($B59,prodTab!$B$35:$L$40,4,FALSE)</f>
        <v>4.695578262555597E-2</v>
      </c>
      <c r="I59" s="3">
        <f>HLOOKUP($B59,prodTab!$B$35:$L$40,5,FALSE)</f>
        <v>0.23761982669499349</v>
      </c>
      <c r="J59" s="3">
        <f>HLOOKUP($B59,prodTab!$B$35:$L$40,6,FALSE)</f>
        <v>0.68035546871922536</v>
      </c>
      <c r="K59" s="3">
        <f>G59*EXP(A$107+$D$107*IF($A59=67,1,0)+$E$107*data!$AM59+$F$107*data!$AN59+$G$107*data!$AO59+$H$107*data!$AP59+$I$107*data!$AQ59+$J$107*data!$AR59+$K$107*data!$AS59+$L$107*data!$AT59+$M$107*data!$C59+$N$107*data!$D59)</f>
        <v>3.5843662486707194E-2</v>
      </c>
      <c r="L59" s="3">
        <f>H59*EXP(B$107+$D$107*IF($A59=67,1,0)+$E$107*data!$AM59+$F$107*data!$AN59+$G$107*data!$AO59+$H$107*data!$AP59+$I$107*data!$AQ59+$J$107*data!$AR59+$K$107*data!$AS59+$L$107*data!$AT59+$M$107*data!$C59+$N$107*data!$D59)</f>
        <v>4.7515587374688452E-2</v>
      </c>
      <c r="M59" s="3">
        <f>I59*EXP(C$107+$D$107*IF($A59=67,1,0)+$E$107*data!$AM59+$F$107*data!$AN59+$G$107*data!$AO59+$H$107*data!$AP59+$I$107*data!$AQ59+$J$107*data!$AR59+$K$107*data!$AS59+$L$107*data!$AT59+$M$107*data!$C59+$N$107*data!$D59)</f>
        <v>0.2477755952015577</v>
      </c>
      <c r="N59" s="3">
        <f t="shared" si="0"/>
        <v>0.68035546871922536</v>
      </c>
      <c r="O59" s="3">
        <f t="shared" si="1"/>
        <v>3.5436486141602358E-2</v>
      </c>
      <c r="P59" s="3">
        <f t="shared" si="1"/>
        <v>4.6975820457456983E-2</v>
      </c>
      <c r="Q59" s="3">
        <f t="shared" si="1"/>
        <v>0.24496091739630382</v>
      </c>
      <c r="R59" s="3">
        <f t="shared" si="1"/>
        <v>0.67262677600463683</v>
      </c>
      <c r="S59" s="3">
        <f t="shared" si="2"/>
        <v>-1.3788050651579282</v>
      </c>
      <c r="T59" s="3">
        <f t="shared" si="3"/>
        <v>1.0578891967711413E-2</v>
      </c>
      <c r="U59" s="3">
        <f t="shared" si="3"/>
        <v>6.1662265726437704E-3</v>
      </c>
      <c r="V59" s="3">
        <f t="shared" si="3"/>
        <v>3.8547944683307412E-5</v>
      </c>
      <c r="W59" s="3">
        <f t="shared" si="3"/>
        <v>3.0684657106876432E-2</v>
      </c>
      <c r="X59" s="2">
        <f>O59*SUM(data!$M59:$P59)</f>
        <v>577.88616759196316</v>
      </c>
      <c r="Y59" s="2">
        <f>P59*SUM(data!$M59:$P59)</f>
        <v>766.06570824125299</v>
      </c>
      <c r="Z59" s="2">
        <f>Q59*SUM(data!$M59:$P59)</f>
        <v>3994.7393541870078</v>
      </c>
      <c r="AA59" s="2">
        <f>R59*SUM(data!$M59:$P59)</f>
        <v>10968.968769979776</v>
      </c>
    </row>
    <row r="60" spans="1:27" x14ac:dyDescent="0.25">
      <c r="A60" s="1">
        <f>data!AL60</f>
        <v>59</v>
      </c>
      <c r="B60" s="1">
        <f>data!Q60</f>
        <v>9</v>
      </c>
      <c r="C60" s="3">
        <f>data!M60/SUM(data!$M60:$P60)</f>
        <v>0.2862694921441451</v>
      </c>
      <c r="D60" s="3">
        <f>data!N60/SUM(data!$M60:$P60)</f>
        <v>0.32024454367457111</v>
      </c>
      <c r="E60" s="3">
        <f>data!O60/SUM(data!$M60:$P60)</f>
        <v>0.2055354186409242</v>
      </c>
      <c r="F60" s="3">
        <f>data!P60/SUM(data!$M60:$P60)</f>
        <v>0.1879505455403597</v>
      </c>
      <c r="G60" s="3">
        <f>HLOOKUP($B60,prodTab!$B$35:$L$40,3,FALSE)</f>
        <v>3.5068921960225111E-2</v>
      </c>
      <c r="H60" s="3">
        <f>HLOOKUP($B60,prodTab!$B$35:$L$40,4,FALSE)</f>
        <v>4.695578262555597E-2</v>
      </c>
      <c r="I60" s="3">
        <f>HLOOKUP($B60,prodTab!$B$35:$L$40,5,FALSE)</f>
        <v>0.23761982669499349</v>
      </c>
      <c r="J60" s="3">
        <f>HLOOKUP($B60,prodTab!$B$35:$L$40,6,FALSE)</f>
        <v>0.68035546871922536</v>
      </c>
      <c r="K60" s="3">
        <f>G60*EXP(A$107+$D$107*IF($A60=67,1,0)+$E$107*data!$AM60+$F$107*data!$AN60+$G$107*data!$AO60+$H$107*data!$AP60+$I$107*data!$AQ60+$J$107*data!$AR60+$K$107*data!$AS60+$L$107*data!$AT60+$M$107*data!$C60+$N$107*data!$D60)</f>
        <v>3.4994223511487815E-2</v>
      </c>
      <c r="L60" s="3">
        <f>H60*EXP(B$107+$D$107*IF($A60=67,1,0)+$E$107*data!$AM60+$F$107*data!$AN60+$G$107*data!$AO60+$H$107*data!$AP60+$I$107*data!$AQ60+$J$107*data!$AR60+$K$107*data!$AS60+$L$107*data!$AT60+$M$107*data!$C60+$N$107*data!$D60)</f>
        <v>4.6389541958390096E-2</v>
      </c>
      <c r="M60" s="3">
        <f>I60*EXP(C$107+$D$107*IF($A60=67,1,0)+$E$107*data!$AM60+$F$107*data!$AN60+$G$107*data!$AO60+$H$107*data!$AP60+$I$107*data!$AQ60+$J$107*data!$AR60+$K$107*data!$AS60+$L$107*data!$AT60+$M$107*data!$C60+$N$107*data!$D60)</f>
        <v>0.24190369950031804</v>
      </c>
      <c r="N60" s="3">
        <f t="shared" si="0"/>
        <v>0.68035546871922536</v>
      </c>
      <c r="O60" s="3">
        <f t="shared" si="1"/>
        <v>3.4867204597204715E-2</v>
      </c>
      <c r="P60" s="3">
        <f t="shared" si="1"/>
        <v>4.6221161332607362E-2</v>
      </c>
      <c r="Q60" s="3">
        <f t="shared" si="1"/>
        <v>0.2410256590071061</v>
      </c>
      <c r="R60" s="3">
        <f t="shared" si="1"/>
        <v>0.6778859750630819</v>
      </c>
      <c r="S60" s="3">
        <f t="shared" si="2"/>
        <v>-2.3108307014219065</v>
      </c>
      <c r="T60" s="3">
        <f t="shared" si="3"/>
        <v>6.3203110183834496E-2</v>
      </c>
      <c r="U60" s="3">
        <f t="shared" si="3"/>
        <v>7.5088814070130058E-2</v>
      </c>
      <c r="V60" s="3">
        <f t="shared" si="3"/>
        <v>1.2595571612493668E-3</v>
      </c>
      <c r="W60" s="3">
        <f t="shared" si="3"/>
        <v>0.24003672510161428</v>
      </c>
      <c r="X60" s="2">
        <f>O60*SUM(data!$M60:$P60)</f>
        <v>94.55951019557321</v>
      </c>
      <c r="Y60" s="2">
        <f>P60*SUM(data!$M60:$P60)</f>
        <v>125.35132732241783</v>
      </c>
      <c r="Z60" s="2">
        <f>Q60*SUM(data!$M60:$P60)</f>
        <v>653.65917697068164</v>
      </c>
      <c r="AA60" s="2">
        <f>R60*SUM(data!$M60:$P60)</f>
        <v>1838.4199855113272</v>
      </c>
    </row>
    <row r="61" spans="1:27" x14ac:dyDescent="0.25">
      <c r="A61" s="1">
        <f>data!AL61</f>
        <v>60</v>
      </c>
      <c r="B61" s="1">
        <f>data!Q61</f>
        <v>9</v>
      </c>
      <c r="C61" s="3">
        <f>data!M61/SUM(data!$M61:$P61)</f>
        <v>0</v>
      </c>
      <c r="D61" s="3">
        <f>data!N61/SUM(data!$M61:$P61)</f>
        <v>0</v>
      </c>
      <c r="E61" s="3">
        <f>data!O61/SUM(data!$M61:$P61)</f>
        <v>0.31792228251696159</v>
      </c>
      <c r="F61" s="3">
        <f>data!P61/SUM(data!$M61:$P61)</f>
        <v>0.68207771748303847</v>
      </c>
      <c r="G61" s="3">
        <f>HLOOKUP($B61,prodTab!$B$35:$L$40,3,FALSE)</f>
        <v>3.5068921960225111E-2</v>
      </c>
      <c r="H61" s="3">
        <f>HLOOKUP($B61,prodTab!$B$35:$L$40,4,FALSE)</f>
        <v>4.695578262555597E-2</v>
      </c>
      <c r="I61" s="3">
        <f>HLOOKUP($B61,prodTab!$B$35:$L$40,5,FALSE)</f>
        <v>0.23761982669499349</v>
      </c>
      <c r="J61" s="3">
        <f>HLOOKUP($B61,prodTab!$B$35:$L$40,6,FALSE)</f>
        <v>0.68035546871922536</v>
      </c>
      <c r="K61" s="3">
        <f>G61*EXP(A$107+$D$107*IF($A61=67,1,0)+$E$107*data!$AM61+$F$107*data!$AN61+$G$107*data!$AO61+$H$107*data!$AP61+$I$107*data!$AQ61+$J$107*data!$AR61+$K$107*data!$AS61+$L$107*data!$AT61+$M$107*data!$C61+$N$107*data!$D61)</f>
        <v>3.5269523340279593E-2</v>
      </c>
      <c r="L61" s="3">
        <f>H61*EXP(B$107+$D$107*IF($A61=67,1,0)+$E$107*data!$AM61+$F$107*data!$AN61+$G$107*data!$AO61+$H$107*data!$AP61+$I$107*data!$AQ61+$J$107*data!$AR61+$K$107*data!$AS61+$L$107*data!$AT61+$M$107*data!$C61+$N$107*data!$D61)</f>
        <v>4.6754488846115189E-2</v>
      </c>
      <c r="M61" s="3">
        <f>I61*EXP(C$107+$D$107*IF($A61=67,1,0)+$E$107*data!$AM61+$F$107*data!$AN61+$G$107*data!$AO61+$H$107*data!$AP61+$I$107*data!$AQ61+$J$107*data!$AR61+$K$107*data!$AS61+$L$107*data!$AT61+$M$107*data!$C61+$N$107*data!$D61)</f>
        <v>0.2438067577874857</v>
      </c>
      <c r="N61" s="3">
        <f t="shared" si="0"/>
        <v>0.68035546871922536</v>
      </c>
      <c r="O61" s="3">
        <f t="shared" si="1"/>
        <v>3.5052679100530872E-2</v>
      </c>
      <c r="P61" s="3">
        <f t="shared" si="1"/>
        <v>4.6467032690531214E-2</v>
      </c>
      <c r="Q61" s="3">
        <f t="shared" si="1"/>
        <v>0.24230778399847364</v>
      </c>
      <c r="R61" s="3">
        <f t="shared" si="1"/>
        <v>0.67617250421046438</v>
      </c>
      <c r="S61" s="3">
        <f t="shared" si="2"/>
        <v>-0.71757144788157423</v>
      </c>
      <c r="T61" s="3">
        <f t="shared" si="3"/>
        <v>1.2286903121247938E-3</v>
      </c>
      <c r="U61" s="3">
        <f t="shared" si="3"/>
        <v>2.1591851270628963E-3</v>
      </c>
      <c r="V61" s="3">
        <f t="shared" si="3"/>
        <v>5.7175523862024163E-3</v>
      </c>
      <c r="W61" s="3">
        <f t="shared" si="3"/>
        <v>3.4871543794585247E-5</v>
      </c>
      <c r="X61" s="2">
        <f>O61*SUM(data!$M61:$P61)</f>
        <v>180.67237441465727</v>
      </c>
      <c r="Y61" s="2">
        <f>P61*SUM(data!$M61:$P61)</f>
        <v>239.50549126713193</v>
      </c>
      <c r="Z61" s="2">
        <f>Q61*SUM(data!$M61:$P61)</f>
        <v>1248.9294341411726</v>
      </c>
      <c r="AA61" s="2">
        <f>R61*SUM(data!$M61:$P61)</f>
        <v>3485.2027001770384</v>
      </c>
    </row>
    <row r="62" spans="1:27" x14ac:dyDescent="0.25">
      <c r="A62" s="1">
        <f>data!AL62</f>
        <v>61</v>
      </c>
      <c r="B62" s="1">
        <f>data!Q62</f>
        <v>9</v>
      </c>
      <c r="C62" s="3">
        <f>data!M62/SUM(data!$M62:$P62)</f>
        <v>0</v>
      </c>
      <c r="D62" s="3">
        <f>data!N62/SUM(data!$M62:$P62)</f>
        <v>2.0746797482168202E-2</v>
      </c>
      <c r="E62" s="3">
        <f>data!O62/SUM(data!$M62:$P62)</f>
        <v>0.17755473743193673</v>
      </c>
      <c r="F62" s="3">
        <f>data!P62/SUM(data!$M62:$P62)</f>
        <v>0.80169846508589504</v>
      </c>
      <c r="G62" s="3">
        <f>HLOOKUP($B62,prodTab!$B$35:$L$40,3,FALSE)</f>
        <v>3.5068921960225111E-2</v>
      </c>
      <c r="H62" s="3">
        <f>HLOOKUP($B62,prodTab!$B$35:$L$40,4,FALSE)</f>
        <v>4.695578262555597E-2</v>
      </c>
      <c r="I62" s="3">
        <f>HLOOKUP($B62,prodTab!$B$35:$L$40,5,FALSE)</f>
        <v>0.23761982669499349</v>
      </c>
      <c r="J62" s="3">
        <f>HLOOKUP($B62,prodTab!$B$35:$L$40,6,FALSE)</f>
        <v>0.68035546871922536</v>
      </c>
      <c r="K62" s="3">
        <f>G62*EXP(A$107+$D$107*IF($A62=67,1,0)+$E$107*data!$AM62+$F$107*data!$AN62+$G$107*data!$AO62+$H$107*data!$AP62+$I$107*data!$AQ62+$J$107*data!$AR62+$K$107*data!$AS62+$L$107*data!$AT62+$M$107*data!$C62+$N$107*data!$D62)</f>
        <v>3.4086171653708149E-2</v>
      </c>
      <c r="L62" s="3">
        <f>H62*EXP(B$107+$D$107*IF($A62=67,1,0)+$E$107*data!$AM62+$F$107*data!$AN62+$G$107*data!$AO62+$H$107*data!$AP62+$I$107*data!$AQ62+$J$107*data!$AR62+$K$107*data!$AS62+$L$107*data!$AT62+$M$107*data!$C62+$N$107*data!$D62)</f>
        <v>4.518579729627363E-2</v>
      </c>
      <c r="M62" s="3">
        <f>I62*EXP(C$107+$D$107*IF($A62=67,1,0)+$E$107*data!$AM62+$F$107*data!$AN62+$G$107*data!$AO62+$H$107*data!$AP62+$I$107*data!$AQ62+$J$107*data!$AR62+$K$107*data!$AS62+$L$107*data!$AT62+$M$107*data!$C62+$N$107*data!$D62)</f>
        <v>0.23562663198193379</v>
      </c>
      <c r="N62" s="3">
        <f t="shared" si="0"/>
        <v>0.68035546871922536</v>
      </c>
      <c r="O62" s="3">
        <f t="shared" si="1"/>
        <v>3.424871366329215E-2</v>
      </c>
      <c r="P62" s="3">
        <f t="shared" si="1"/>
        <v>4.5401268554583527E-2</v>
      </c>
      <c r="Q62" s="3">
        <f t="shared" si="1"/>
        <v>0.23675023209352589</v>
      </c>
      <c r="R62" s="3">
        <f t="shared" si="1"/>
        <v>0.68359978568859847</v>
      </c>
      <c r="S62" s="3">
        <f t="shared" si="2"/>
        <v>-0.6249176538333544</v>
      </c>
      <c r="T62" s="3">
        <f t="shared" si="3"/>
        <v>1.1729743875901744E-3</v>
      </c>
      <c r="U62" s="3">
        <f t="shared" si="3"/>
        <v>6.0784294386056407E-4</v>
      </c>
      <c r="V62" s="3">
        <f t="shared" si="3"/>
        <v>3.5041065882302309E-3</v>
      </c>
      <c r="W62" s="3">
        <f t="shared" si="3"/>
        <v>1.3947298075385441E-2</v>
      </c>
      <c r="X62" s="2">
        <f>O62*SUM(data!$M62:$P62)</f>
        <v>722.45401057613014</v>
      </c>
      <c r="Y62" s="2">
        <f>P62*SUM(data!$M62:$P62)</f>
        <v>957.70979532169349</v>
      </c>
      <c r="Z62" s="2">
        <f>Q62*SUM(data!$M62:$P62)</f>
        <v>4994.0898908597464</v>
      </c>
      <c r="AA62" s="2">
        <f>R62*SUM(data!$M62:$P62)</f>
        <v>14420.086303242429</v>
      </c>
    </row>
    <row r="63" spans="1:27" x14ac:dyDescent="0.25">
      <c r="A63" s="1">
        <f>data!AL63</f>
        <v>62</v>
      </c>
      <c r="B63" s="1">
        <f>data!Q63</f>
        <v>9</v>
      </c>
      <c r="C63" s="3">
        <f>data!M63/SUM(data!$M63:$P63)</f>
        <v>0</v>
      </c>
      <c r="D63" s="3">
        <f>data!N63/SUM(data!$M63:$P63)</f>
        <v>2.7672578434315146E-2</v>
      </c>
      <c r="E63" s="3">
        <f>data!O63/SUM(data!$M63:$P63)</f>
        <v>0.13378042788784147</v>
      </c>
      <c r="F63" s="3">
        <f>data!P63/SUM(data!$M63:$P63)</f>
        <v>0.83854699367784347</v>
      </c>
      <c r="G63" s="3">
        <f>HLOOKUP($B63,prodTab!$B$35:$L$40,3,FALSE)</f>
        <v>3.5068921960225111E-2</v>
      </c>
      <c r="H63" s="3">
        <f>HLOOKUP($B63,prodTab!$B$35:$L$40,4,FALSE)</f>
        <v>4.695578262555597E-2</v>
      </c>
      <c r="I63" s="3">
        <f>HLOOKUP($B63,prodTab!$B$35:$L$40,5,FALSE)</f>
        <v>0.23761982669499349</v>
      </c>
      <c r="J63" s="3">
        <f>HLOOKUP($B63,prodTab!$B$35:$L$40,6,FALSE)</f>
        <v>0.68035546871922536</v>
      </c>
      <c r="K63" s="3">
        <f>G63*EXP(A$107+$D$107*IF($A63=67,1,0)+$E$107*data!$AM63+$F$107*data!$AN63+$G$107*data!$AO63+$H$107*data!$AP63+$I$107*data!$AQ63+$J$107*data!$AR63+$K$107*data!$AS63+$L$107*data!$AT63+$M$107*data!$C63+$N$107*data!$D63)</f>
        <v>3.4357643993601923E-2</v>
      </c>
      <c r="L63" s="3">
        <f>H63*EXP(B$107+$D$107*IF($A63=67,1,0)+$E$107*data!$AM63+$F$107*data!$AN63+$G$107*data!$AO63+$H$107*data!$AP63+$I$107*data!$AQ63+$J$107*data!$AR63+$K$107*data!$AS63+$L$107*data!$AT63+$M$107*data!$C63+$N$107*data!$D63)</f>
        <v>4.5545670333545354E-2</v>
      </c>
      <c r="M63" s="3">
        <f>I63*EXP(C$107+$D$107*IF($A63=67,1,0)+$E$107*data!$AM63+$F$107*data!$AN63+$G$107*data!$AO63+$H$107*data!$AP63+$I$107*data!$AQ63+$J$107*data!$AR63+$K$107*data!$AS63+$L$107*data!$AT63+$M$107*data!$C63+$N$107*data!$D63)</f>
        <v>0.23750323208168322</v>
      </c>
      <c r="N63" s="3">
        <f t="shared" si="0"/>
        <v>0.68035546871922536</v>
      </c>
      <c r="O63" s="3">
        <f t="shared" si="1"/>
        <v>3.4434708349958938E-2</v>
      </c>
      <c r="P63" s="3">
        <f t="shared" si="1"/>
        <v>4.5647829485370703E-2</v>
      </c>
      <c r="Q63" s="3">
        <f t="shared" si="1"/>
        <v>0.23803595294334925</v>
      </c>
      <c r="R63" s="3">
        <f t="shared" si="1"/>
        <v>0.68188150922132118</v>
      </c>
      <c r="S63" s="3">
        <f t="shared" si="2"/>
        <v>-0.59851835147450139</v>
      </c>
      <c r="T63" s="3">
        <f t="shared" si="3"/>
        <v>1.1857491391467317E-3</v>
      </c>
      <c r="U63" s="3">
        <f t="shared" si="3"/>
        <v>3.2310965034847389E-4</v>
      </c>
      <c r="V63" s="3">
        <f t="shared" si="3"/>
        <v>1.0869214504599611E-2</v>
      </c>
      <c r="W63" s="3">
        <f t="shared" si="3"/>
        <v>2.4544074019996826E-2</v>
      </c>
      <c r="X63" s="2">
        <f>O63*SUM(data!$M63:$P63)</f>
        <v>360.24283356809741</v>
      </c>
      <c r="Y63" s="2">
        <f>P63*SUM(data!$M63:$P63)</f>
        <v>477.55024590074379</v>
      </c>
      <c r="Z63" s="2">
        <f>Q63*SUM(data!$M63:$P63)</f>
        <v>2490.241686031201</v>
      </c>
      <c r="AA63" s="2">
        <f>R63*SUM(data!$M63:$P63)</f>
        <v>7133.5852344999576</v>
      </c>
    </row>
    <row r="64" spans="1:27" x14ac:dyDescent="0.25">
      <c r="A64" s="1">
        <f>data!AL64</f>
        <v>63</v>
      </c>
      <c r="B64" s="1">
        <f>data!Q64</f>
        <v>9</v>
      </c>
      <c r="C64" s="3">
        <f>data!M64/SUM(data!$M64:$P64)</f>
        <v>2.8911159111310591E-2</v>
      </c>
      <c r="D64" s="3">
        <f>data!N64/SUM(data!$M64:$P64)</f>
        <v>7.1385491472172352E-2</v>
      </c>
      <c r="E64" s="3">
        <f>data!O64/SUM(data!$M64:$P64)</f>
        <v>8.1257814503718898E-2</v>
      </c>
      <c r="F64" s="3">
        <f>data!P64/SUM(data!$M64:$P64)</f>
        <v>0.81844553491279814</v>
      </c>
      <c r="G64" s="3">
        <f>HLOOKUP($B64,prodTab!$B$35:$L$40,3,FALSE)</f>
        <v>3.5068921960225111E-2</v>
      </c>
      <c r="H64" s="3">
        <f>HLOOKUP($B64,prodTab!$B$35:$L$40,4,FALSE)</f>
        <v>4.695578262555597E-2</v>
      </c>
      <c r="I64" s="3">
        <f>HLOOKUP($B64,prodTab!$B$35:$L$40,5,FALSE)</f>
        <v>0.23761982669499349</v>
      </c>
      <c r="J64" s="3">
        <f>HLOOKUP($B64,prodTab!$B$35:$L$40,6,FALSE)</f>
        <v>0.68035546871922536</v>
      </c>
      <c r="K64" s="3">
        <f>G64*EXP(A$107+$D$107*IF($A64=67,1,0)+$E$107*data!$AM64+$F$107*data!$AN64+$G$107*data!$AO64+$H$107*data!$AP64+$I$107*data!$AQ64+$J$107*data!$AR64+$K$107*data!$AS64+$L$107*data!$AT64+$M$107*data!$C64+$N$107*data!$D64)</f>
        <v>3.4633462585673042E-2</v>
      </c>
      <c r="L64" s="3">
        <f>H64*EXP(B$107+$D$107*IF($A64=67,1,0)+$E$107*data!$AM64+$F$107*data!$AN64+$G$107*data!$AO64+$H$107*data!$AP64+$I$107*data!$AQ64+$J$107*data!$AR64+$K$107*data!$AS64+$L$107*data!$AT64+$M$107*data!$C64+$N$107*data!$D64)</f>
        <v>4.5911304911651844E-2</v>
      </c>
      <c r="M64" s="3">
        <f>I64*EXP(C$107+$D$107*IF($A64=67,1,0)+$E$107*data!$AM64+$F$107*data!$AN64+$G$107*data!$AO64+$H$107*data!$AP64+$I$107*data!$AQ64+$J$107*data!$AR64+$K$107*data!$AS64+$L$107*data!$AT64+$M$107*data!$C64+$N$107*data!$D64)</f>
        <v>0.23940987641088426</v>
      </c>
      <c r="N64" s="3">
        <f t="shared" si="0"/>
        <v>0.68035546871922536</v>
      </c>
      <c r="O64" s="3">
        <f t="shared" si="1"/>
        <v>3.4622725641255486E-2</v>
      </c>
      <c r="P64" s="3">
        <f t="shared" si="1"/>
        <v>4.5897071650170859E-2</v>
      </c>
      <c r="Q64" s="3">
        <f t="shared" si="1"/>
        <v>0.23933565540194882</v>
      </c>
      <c r="R64" s="3">
        <f t="shared" si="1"/>
        <v>0.68014454730662488</v>
      </c>
      <c r="S64" s="3">
        <f t="shared" si="2"/>
        <v>-0.748858653621856</v>
      </c>
      <c r="T64" s="3">
        <f t="shared" si="3"/>
        <v>3.2621992225986769E-5</v>
      </c>
      <c r="U64" s="3">
        <f t="shared" si="3"/>
        <v>6.4965954502259858E-4</v>
      </c>
      <c r="V64" s="3">
        <f t="shared" si="3"/>
        <v>2.4988603783046088E-2</v>
      </c>
      <c r="W64" s="3">
        <f t="shared" si="3"/>
        <v>1.9127163172842892E-2</v>
      </c>
      <c r="X64" s="2">
        <f>O64*SUM(data!$M64:$P64)</f>
        <v>691.16931724930635</v>
      </c>
      <c r="Y64" s="2">
        <f>P64*SUM(data!$M64:$P64)</f>
        <v>916.23773370376284</v>
      </c>
      <c r="Z64" s="2">
        <f>Q64*SUM(data!$M64:$P64)</f>
        <v>4777.8289685104564</v>
      </c>
      <c r="AA64" s="2">
        <f>R64*SUM(data!$M64:$P64)</f>
        <v>13577.643980536477</v>
      </c>
    </row>
    <row r="65" spans="1:27" x14ac:dyDescent="0.25">
      <c r="A65" s="1">
        <f>data!AL65</f>
        <v>64</v>
      </c>
      <c r="B65" s="1">
        <f>data!Q65</f>
        <v>9</v>
      </c>
      <c r="C65" s="3">
        <f>data!M65/SUM(data!$M65:$P65)</f>
        <v>0</v>
      </c>
      <c r="D65" s="3">
        <f>data!N65/SUM(data!$M65:$P65)</f>
        <v>5.5632041994028991E-2</v>
      </c>
      <c r="E65" s="3">
        <f>data!O65/SUM(data!$M65:$P65)</f>
        <v>0.16314656468670705</v>
      </c>
      <c r="F65" s="3">
        <f>data!P65/SUM(data!$M65:$P65)</f>
        <v>0.78122139331926399</v>
      </c>
      <c r="G65" s="3">
        <f>HLOOKUP($B65,prodTab!$B$35:$L$40,3,FALSE)</f>
        <v>3.5068921960225111E-2</v>
      </c>
      <c r="H65" s="3">
        <f>HLOOKUP($B65,prodTab!$B$35:$L$40,4,FALSE)</f>
        <v>4.695578262555597E-2</v>
      </c>
      <c r="I65" s="3">
        <f>HLOOKUP($B65,prodTab!$B$35:$L$40,5,FALSE)</f>
        <v>0.23761982669499349</v>
      </c>
      <c r="J65" s="3">
        <f>HLOOKUP($B65,prodTab!$B$35:$L$40,6,FALSE)</f>
        <v>0.68035546871922536</v>
      </c>
      <c r="K65" s="3">
        <f>G65*EXP(A$107+$D$107*IF($A65=67,1,0)+$E$107*data!$AM65+$F$107*data!$AN65+$G$107*data!$AO65+$H$107*data!$AP65+$I$107*data!$AQ65+$J$107*data!$AR65+$K$107*data!$AS65+$L$107*data!$AT65+$M$107*data!$C65+$N$107*data!$D65)</f>
        <v>3.4971267822282097E-2</v>
      </c>
      <c r="L65" s="3">
        <f>H65*EXP(B$107+$D$107*IF($A65=67,1,0)+$E$107*data!$AM65+$F$107*data!$AN65+$G$107*data!$AO65+$H$107*data!$AP65+$I$107*data!$AQ65+$J$107*data!$AR65+$K$107*data!$AS65+$L$107*data!$AT65+$M$107*data!$C65+$N$107*data!$D65)</f>
        <v>4.6359111110074715E-2</v>
      </c>
      <c r="M65" s="3">
        <f>I65*EXP(C$107+$D$107*IF($A65=67,1,0)+$E$107*data!$AM65+$F$107*data!$AN65+$G$107*data!$AO65+$H$107*data!$AP65+$I$107*data!$AQ65+$J$107*data!$AR65+$K$107*data!$AS65+$L$107*data!$AT65+$M$107*data!$C65+$N$107*data!$D65)</f>
        <v>0.24174501427783779</v>
      </c>
      <c r="N65" s="3">
        <f t="shared" si="0"/>
        <v>0.68035546871922536</v>
      </c>
      <c r="O65" s="3">
        <f t="shared" si="1"/>
        <v>3.4851696463709052E-2</v>
      </c>
      <c r="P65" s="3">
        <f t="shared" si="1"/>
        <v>4.6200603219373124E-2</v>
      </c>
      <c r="Q65" s="3">
        <f t="shared" si="1"/>
        <v>0.24091845631796183</v>
      </c>
      <c r="R65" s="3">
        <f t="shared" si="1"/>
        <v>0.67802924399895581</v>
      </c>
      <c r="S65" s="3">
        <f t="shared" si="2"/>
        <v>-0.70681646967412992</v>
      </c>
      <c r="T65" s="3">
        <f t="shared" si="3"/>
        <v>1.21464074639851E-3</v>
      </c>
      <c r="U65" s="3">
        <f t="shared" si="3"/>
        <v>8.8952037360082176E-5</v>
      </c>
      <c r="V65" s="3">
        <f t="shared" si="3"/>
        <v>6.0484671279036374E-3</v>
      </c>
      <c r="W65" s="3">
        <f t="shared" si="3"/>
        <v>1.0648619681344781E-2</v>
      </c>
      <c r="X65" s="2">
        <f>O65*SUM(data!$M65:$P65)</f>
        <v>1054.5963032114626</v>
      </c>
      <c r="Y65" s="2">
        <f>P65*SUM(data!$M65:$P65)</f>
        <v>1398.0090011407499</v>
      </c>
      <c r="Z65" s="2">
        <f>Q65*SUM(data!$M65:$P65)</f>
        <v>7290.0816656916186</v>
      </c>
      <c r="AA65" s="2">
        <f>R65*SUM(data!$M65:$P65)</f>
        <v>20516.853029956164</v>
      </c>
    </row>
    <row r="66" spans="1:27" x14ac:dyDescent="0.25">
      <c r="A66" s="1">
        <f>data!AL66</f>
        <v>65</v>
      </c>
      <c r="B66" s="1">
        <f>data!Q66</f>
        <v>9</v>
      </c>
      <c r="C66" s="3">
        <f>data!M66/SUM(data!$M66:$P66)</f>
        <v>3.6244901922703437E-2</v>
      </c>
      <c r="D66" s="3">
        <f>data!N66/SUM(data!$M66:$P66)</f>
        <v>0</v>
      </c>
      <c r="E66" s="3">
        <f>data!O66/SUM(data!$M66:$P66)</f>
        <v>0.3166540926542869</v>
      </c>
      <c r="F66" s="3">
        <f>data!P66/SUM(data!$M66:$P66)</f>
        <v>0.64710100542300963</v>
      </c>
      <c r="G66" s="3">
        <f>HLOOKUP($B66,prodTab!$B$35:$L$40,3,FALSE)</f>
        <v>3.5068921960225111E-2</v>
      </c>
      <c r="H66" s="3">
        <f>HLOOKUP($B66,prodTab!$B$35:$L$40,4,FALSE)</f>
        <v>4.695578262555597E-2</v>
      </c>
      <c r="I66" s="3">
        <f>HLOOKUP($B66,prodTab!$B$35:$L$40,5,FALSE)</f>
        <v>0.23761982669499349</v>
      </c>
      <c r="J66" s="3">
        <f>HLOOKUP($B66,prodTab!$B$35:$L$40,6,FALSE)</f>
        <v>0.68035546871922536</v>
      </c>
      <c r="K66" s="3">
        <f>G66*EXP(A$107+$D$107*IF($A66=67,1,0)+$E$107*data!$AM66+$F$107*data!$AN66+$G$107*data!$AO66+$H$107*data!$AP66+$I$107*data!$AQ66+$J$107*data!$AR66+$K$107*data!$AS66+$L$107*data!$AT66+$M$107*data!$C66+$N$107*data!$D66)</f>
        <v>3.4643919852770197E-2</v>
      </c>
      <c r="L66" s="3">
        <f>H66*EXP(B$107+$D$107*IF($A66=67,1,0)+$E$107*data!$AM66+$F$107*data!$AN66+$G$107*data!$AO66+$H$107*data!$AP66+$I$107*data!$AQ66+$J$107*data!$AR66+$K$107*data!$AS66+$L$107*data!$AT66+$M$107*data!$C66+$N$107*data!$D66)</f>
        <v>4.592516742329221E-2</v>
      </c>
      <c r="M66" s="3">
        <f>I66*EXP(C$107+$D$107*IF($A66=67,1,0)+$E$107*data!$AM66+$F$107*data!$AN66+$G$107*data!$AO66+$H$107*data!$AP66+$I$107*data!$AQ66+$J$107*data!$AR66+$K$107*data!$AS66+$L$107*data!$AT66+$M$107*data!$C66+$N$107*data!$D66)</f>
        <v>0.23948216410135509</v>
      </c>
      <c r="N66" s="3">
        <f t="shared" si="0"/>
        <v>0.68035546871922536</v>
      </c>
      <c r="O66" s="3">
        <f t="shared" si="1"/>
        <v>3.4629835202849769E-2</v>
      </c>
      <c r="P66" s="3">
        <f t="shared" si="1"/>
        <v>4.5906496328668875E-2</v>
      </c>
      <c r="Q66" s="3">
        <f t="shared" si="1"/>
        <v>0.23938480149175753</v>
      </c>
      <c r="R66" s="3">
        <f t="shared" ref="R66:R103" si="4">N66/SUM($K66:$N66)</f>
        <v>0.68007886697672382</v>
      </c>
      <c r="S66" s="3">
        <f t="shared" si="2"/>
        <v>-0.82409554027912013</v>
      </c>
      <c r="T66" s="3">
        <f t="shared" si="3"/>
        <v>2.6084405095788866E-6</v>
      </c>
      <c r="U66" s="3">
        <f t="shared" si="3"/>
        <v>2.1074064051740888E-3</v>
      </c>
      <c r="V66" s="3">
        <f t="shared" si="3"/>
        <v>5.970543356759739E-3</v>
      </c>
      <c r="W66" s="3">
        <f t="shared" ref="W66:W103" si="5">(F66-R66)^2</f>
        <v>1.08753935265594E-3</v>
      </c>
      <c r="X66" s="2">
        <f>O66*SUM(data!$M66:$P66)</f>
        <v>185.4413823178524</v>
      </c>
      <c r="Y66" s="2">
        <f>P66*SUM(data!$M66:$P66)</f>
        <v>245.82745158016868</v>
      </c>
      <c r="Z66" s="2">
        <f>Q66*SUM(data!$M66:$P66)</f>
        <v>1281.8960365963019</v>
      </c>
      <c r="AA66" s="2">
        <f>R66*SUM(data!$M66:$P66)</f>
        <v>3641.7951295056769</v>
      </c>
    </row>
    <row r="67" spans="1:27" x14ac:dyDescent="0.25">
      <c r="A67" s="1">
        <f>data!AL67</f>
        <v>66</v>
      </c>
      <c r="B67" s="1">
        <f>data!Q67</f>
        <v>9</v>
      </c>
      <c r="C67" s="3">
        <f>data!M67/SUM(data!$M67:$P67)</f>
        <v>0</v>
      </c>
      <c r="D67" s="3">
        <f>data!N67/SUM(data!$M67:$P67)</f>
        <v>0.10297665980946057</v>
      </c>
      <c r="E67" s="3">
        <f>data!O67/SUM(data!$M67:$P67)</f>
        <v>0.37777909520450081</v>
      </c>
      <c r="F67" s="3">
        <f>data!P67/SUM(data!$M67:$P67)</f>
        <v>0.51924424498603849</v>
      </c>
      <c r="G67" s="3">
        <f>HLOOKUP($B67,prodTab!$B$35:$L$40,3,FALSE)</f>
        <v>3.5068921960225111E-2</v>
      </c>
      <c r="H67" s="3">
        <f>HLOOKUP($B67,prodTab!$B$35:$L$40,4,FALSE)</f>
        <v>4.695578262555597E-2</v>
      </c>
      <c r="I67" s="3">
        <f>HLOOKUP($B67,prodTab!$B$35:$L$40,5,FALSE)</f>
        <v>0.23761982669499349</v>
      </c>
      <c r="J67" s="3">
        <f>HLOOKUP($B67,prodTab!$B$35:$L$40,6,FALSE)</f>
        <v>0.68035546871922536</v>
      </c>
      <c r="K67" s="3">
        <f>G67*EXP(A$107+$D$107*IF($A67=67,1,0)+$E$107*data!$AM67+$F$107*data!$AN67+$G$107*data!$AO67+$H$107*data!$AP67+$I$107*data!$AQ67+$J$107*data!$AR67+$K$107*data!$AS67+$L$107*data!$AT67+$M$107*data!$C67+$N$107*data!$D67)</f>
        <v>3.5588325907016702E-2</v>
      </c>
      <c r="L67" s="3">
        <f>H67*EXP(B$107+$D$107*IF($A67=67,1,0)+$E$107*data!$AM67+$F$107*data!$AN67+$G$107*data!$AO67+$H$107*data!$AP67+$I$107*data!$AQ67+$J$107*data!$AR67+$K$107*data!$AS67+$L$107*data!$AT67+$M$107*data!$C67+$N$107*data!$D67)</f>
        <v>4.7177104454123708E-2</v>
      </c>
      <c r="M67" s="3">
        <f>I67*EXP(C$107+$D$107*IF($A67=67,1,0)+$E$107*data!$AM67+$F$107*data!$AN67+$G$107*data!$AO67+$H$107*data!$AP67+$I$107*data!$AQ67+$J$107*data!$AR67+$K$107*data!$AS67+$L$107*data!$AT67+$M$107*data!$C67+$N$107*data!$D67)</f>
        <v>0.24601053637050205</v>
      </c>
      <c r="N67" s="3">
        <f t="shared" ref="N67:N103" si="6">J67</f>
        <v>0.68035546871922536</v>
      </c>
      <c r="O67" s="3">
        <f t="shared" ref="O67:Q103" si="7">K67/SUM($K67:$N67)</f>
        <v>3.5266294019585531E-2</v>
      </c>
      <c r="P67" s="3">
        <f t="shared" si="7"/>
        <v>4.6750207947932512E-2</v>
      </c>
      <c r="Q67" s="3">
        <f t="shared" si="7"/>
        <v>0.24378443454255044</v>
      </c>
      <c r="R67" s="3">
        <f t="shared" si="4"/>
        <v>0.67419906348993153</v>
      </c>
      <c r="S67" s="3">
        <f t="shared" ref="S67:S103" si="8">C67*LN(O67)+D67*LN(P67)+E67*LN(Q67)+F67*LN(R67)</f>
        <v>-1.0533367694244979</v>
      </c>
      <c r="T67" s="3">
        <f t="shared" ref="T67:V103" si="9">(C67-O67)^2</f>
        <v>1.2437114938758543E-3</v>
      </c>
      <c r="U67" s="3">
        <f t="shared" si="9"/>
        <v>3.1614138889367316E-3</v>
      </c>
      <c r="V67" s="3">
        <f t="shared" si="9"/>
        <v>1.795456908591123E-2</v>
      </c>
      <c r="W67" s="3">
        <f t="shared" si="5"/>
        <v>2.4010995777574432E-2</v>
      </c>
      <c r="X67" s="2">
        <f>O67*SUM(data!$M67:$P67)</f>
        <v>297.43416044648342</v>
      </c>
      <c r="Y67" s="2">
        <f>P67*SUM(data!$M67:$P67)</f>
        <v>394.28891632246547</v>
      </c>
      <c r="Z67" s="2">
        <f>Q67*SUM(data!$M67:$P67)</f>
        <v>2056.0657317101436</v>
      </c>
      <c r="AA67" s="2">
        <f>R67*SUM(data!$M67:$P67)</f>
        <v>5686.1611915209087</v>
      </c>
    </row>
    <row r="68" spans="1:27" x14ac:dyDescent="0.25">
      <c r="A68" s="1">
        <f>data!AL68</f>
        <v>67</v>
      </c>
      <c r="B68" s="1">
        <f>data!Q68</f>
        <v>10</v>
      </c>
      <c r="C68" s="3">
        <f>data!M68/SUM(data!$M68:$P68)</f>
        <v>9.5994505211269496E-2</v>
      </c>
      <c r="D68" s="3">
        <f>data!N68/SUM(data!$M68:$P68)</f>
        <v>7.2735100293311192E-2</v>
      </c>
      <c r="E68" s="3">
        <f>data!O68/SUM(data!$M68:$P68)</f>
        <v>0.2286805657391543</v>
      </c>
      <c r="F68" s="3">
        <f>data!P68/SUM(data!$M68:$P68)</f>
        <v>0.60258982875626499</v>
      </c>
      <c r="G68" s="3">
        <f>HLOOKUP($B68,prodTab!$B$35:$L$40,3,FALSE)</f>
        <v>7.1342599391101019E-2</v>
      </c>
      <c r="H68" s="3">
        <f>HLOOKUP($B68,prodTab!$B$35:$L$40,4,FALSE)</f>
        <v>0.1277506195490351</v>
      </c>
      <c r="I68" s="3">
        <f>HLOOKUP($B68,prodTab!$B$35:$L$40,5,FALSE)</f>
        <v>0.16116382699701393</v>
      </c>
      <c r="J68" s="3">
        <f>HLOOKUP($B68,prodTab!$B$35:$L$40,6,FALSE)</f>
        <v>0.63974295406284998</v>
      </c>
      <c r="K68" s="3">
        <f>G68*EXP(A$107+$D$107*IF($A68=67,1,0)+$E$107*data!$AM68+$F$107*data!$AN68+$G$107*data!$AO68+$H$107*data!$AP68+$I$107*data!$AQ68+$J$107*data!$AR68+$K$107*data!$AS68+$L$107*data!$AT68+$M$107*data!$C68+$N$107*data!$D68)</f>
        <v>8.2788206310339021E-2</v>
      </c>
      <c r="L68" s="3">
        <f>H68*EXP(B$107+$D$107*IF($A68=67,1,0)+$E$107*data!$AM68+$F$107*data!$AN68+$G$107*data!$AO68+$H$107*data!$AP68+$I$107*data!$AQ68+$J$107*data!$AR68+$K$107*data!$AS68+$L$107*data!$AT68+$M$107*data!$C68+$N$107*data!$D68)</f>
        <v>0.14677078413620531</v>
      </c>
      <c r="M68" s="3">
        <f>I68*EXP(C$107+$D$107*IF($A68=67,1,0)+$E$107*data!$AM68+$F$107*data!$AN68+$G$107*data!$AO68+$H$107*data!$AP68+$I$107*data!$AQ68+$J$107*data!$AR68+$K$107*data!$AS68+$L$107*data!$AT68+$M$107*data!$C68+$N$107*data!$D68)</f>
        <v>0.19079764307221375</v>
      </c>
      <c r="N68" s="3">
        <f t="shared" si="6"/>
        <v>0.63974295406284998</v>
      </c>
      <c r="O68" s="3">
        <f t="shared" si="7"/>
        <v>7.8094744380764011E-2</v>
      </c>
      <c r="P68" s="3">
        <f t="shared" si="7"/>
        <v>0.13844999644894843</v>
      </c>
      <c r="Q68" s="3">
        <f t="shared" si="7"/>
        <v>0.17998086718199566</v>
      </c>
      <c r="R68" s="3">
        <f t="shared" si="4"/>
        <v>0.603474391988292</v>
      </c>
      <c r="S68" s="3">
        <f t="shared" si="8"/>
        <v>-1.0850894846867432</v>
      </c>
      <c r="T68" s="3">
        <f t="shared" si="9"/>
        <v>3.2040143778929841E-4</v>
      </c>
      <c r="U68" s="3">
        <f t="shared" si="9"/>
        <v>4.3184475767461851E-3</v>
      </c>
      <c r="V68" s="3">
        <f t="shared" si="9"/>
        <v>2.371660639558119E-3</v>
      </c>
      <c r="W68" s="3">
        <f t="shared" si="5"/>
        <v>7.8245211145407631E-7</v>
      </c>
      <c r="X68" s="2">
        <f>O68*SUM(data!$M68:$P68)</f>
        <v>3317.7685298504962</v>
      </c>
      <c r="Y68" s="2">
        <f>P68*SUM(data!$M68:$P68)</f>
        <v>5881.8944196375151</v>
      </c>
      <c r="Z68" s="2">
        <f>Q68*SUM(data!$M68:$P68)</f>
        <v>7646.287363464513</v>
      </c>
      <c r="AA68" s="2">
        <f>R68*SUM(data!$M68:$P68)</f>
        <v>25637.939687047477</v>
      </c>
    </row>
    <row r="69" spans="1:27" x14ac:dyDescent="0.25">
      <c r="A69" s="1">
        <f>data!AL69</f>
        <v>68</v>
      </c>
      <c r="B69" s="1">
        <f>data!Q69</f>
        <v>10</v>
      </c>
      <c r="C69" s="3">
        <f>data!M69/SUM(data!$M69:$P69)</f>
        <v>0.31914560428347361</v>
      </c>
      <c r="D69" s="3">
        <f>data!N69/SUM(data!$M69:$P69)</f>
        <v>0.2476274883987869</v>
      </c>
      <c r="E69" s="3">
        <f>data!O69/SUM(data!$M69:$P69)</f>
        <v>0.12062346264663425</v>
      </c>
      <c r="F69" s="3">
        <f>data!P69/SUM(data!$M69:$P69)</f>
        <v>0.31260344467110529</v>
      </c>
      <c r="G69" s="3">
        <f>HLOOKUP($B69,prodTab!$B$35:$L$40,3,FALSE)</f>
        <v>7.1342599391101019E-2</v>
      </c>
      <c r="H69" s="3">
        <f>HLOOKUP($B69,prodTab!$B$35:$L$40,4,FALSE)</f>
        <v>0.1277506195490351</v>
      </c>
      <c r="I69" s="3">
        <f>HLOOKUP($B69,prodTab!$B$35:$L$40,5,FALSE)</f>
        <v>0.16116382699701393</v>
      </c>
      <c r="J69" s="3">
        <f>HLOOKUP($B69,prodTab!$B$35:$L$40,6,FALSE)</f>
        <v>0.63974295406284998</v>
      </c>
      <c r="K69" s="3">
        <f>G69*EXP(A$107+$D$107*IF($A69=67,1,0)+$E$107*data!$AM69+$F$107*data!$AN69+$G$107*data!$AO69+$H$107*data!$AP69+$I$107*data!$AQ69+$J$107*data!$AR69+$K$107*data!$AS69+$L$107*data!$AT69+$M$107*data!$C69+$N$107*data!$D69)</f>
        <v>7.1756473901484055E-2</v>
      </c>
      <c r="L69" s="3">
        <f>H69*EXP(B$107+$D$107*IF($A69=67,1,0)+$E$107*data!$AM69+$F$107*data!$AN69+$G$107*data!$AO69+$H$107*data!$AP69+$I$107*data!$AQ69+$J$107*data!$AR69+$K$107*data!$AS69+$L$107*data!$AT69+$M$107*data!$C69+$N$107*data!$D69)</f>
        <v>0.12721321563473353</v>
      </c>
      <c r="M69" s="3">
        <f>I69*EXP(C$107+$D$107*IF($A69=67,1,0)+$E$107*data!$AM69+$F$107*data!$AN69+$G$107*data!$AO69+$H$107*data!$AP69+$I$107*data!$AQ69+$J$107*data!$AR69+$K$107*data!$AS69+$L$107*data!$AT69+$M$107*data!$C69+$N$107*data!$D69)</f>
        <v>0.16537338717370151</v>
      </c>
      <c r="N69" s="3">
        <f t="shared" si="6"/>
        <v>0.63974295406284998</v>
      </c>
      <c r="O69" s="3">
        <f t="shared" si="7"/>
        <v>7.1464467886540081E-2</v>
      </c>
      <c r="P69" s="3">
        <f t="shared" si="7"/>
        <v>0.12669553378491596</v>
      </c>
      <c r="Q69" s="3">
        <f t="shared" si="7"/>
        <v>0.16470041620480083</v>
      </c>
      <c r="R69" s="3">
        <f t="shared" si="4"/>
        <v>0.63713958212374311</v>
      </c>
      <c r="S69" s="3">
        <f t="shared" si="8"/>
        <v>-1.7121446920821506</v>
      </c>
      <c r="T69" s="3">
        <f t="shared" si="9"/>
        <v>6.1345945326876379E-2</v>
      </c>
      <c r="U69" s="3">
        <f t="shared" si="9"/>
        <v>1.462453764673134E-2</v>
      </c>
      <c r="V69" s="3">
        <f t="shared" si="9"/>
        <v>1.9427778349687739E-3</v>
      </c>
      <c r="W69" s="3">
        <f t="shared" si="5"/>
        <v>0.10532370451267743</v>
      </c>
      <c r="X69" s="2">
        <f>O69*SUM(data!$M69:$P69)</f>
        <v>857.94594451616979</v>
      </c>
      <c r="Y69" s="2">
        <f>P69*SUM(data!$M69:$P69)</f>
        <v>1521.0064891500108</v>
      </c>
      <c r="Z69" s="2">
        <f>Q69*SUM(data!$M69:$P69)</f>
        <v>1977.2630836260369</v>
      </c>
      <c r="AA69" s="2">
        <f>R69*SUM(data!$M69:$P69)</f>
        <v>7648.9944827077816</v>
      </c>
    </row>
    <row r="70" spans="1:27" x14ac:dyDescent="0.25">
      <c r="A70" s="1">
        <f>data!AL70</f>
        <v>69</v>
      </c>
      <c r="B70" s="1">
        <f>data!Q70</f>
        <v>10</v>
      </c>
      <c r="C70" s="3">
        <f>data!M70/SUM(data!$M70:$P70)</f>
        <v>9.7558873687906833E-2</v>
      </c>
      <c r="D70" s="3">
        <f>data!N70/SUM(data!$M70:$P70)</f>
        <v>5.3312497464300848E-2</v>
      </c>
      <c r="E70" s="3">
        <f>data!O70/SUM(data!$M70:$P70)</f>
        <v>0.26562263480476167</v>
      </c>
      <c r="F70" s="3">
        <f>data!P70/SUM(data!$M70:$P70)</f>
        <v>0.58350599404303061</v>
      </c>
      <c r="G70" s="3">
        <f>HLOOKUP($B70,prodTab!$B$35:$L$40,3,FALSE)</f>
        <v>7.1342599391101019E-2</v>
      </c>
      <c r="H70" s="3">
        <f>HLOOKUP($B70,prodTab!$B$35:$L$40,4,FALSE)</f>
        <v>0.1277506195490351</v>
      </c>
      <c r="I70" s="3">
        <f>HLOOKUP($B70,prodTab!$B$35:$L$40,5,FALSE)</f>
        <v>0.16116382699701393</v>
      </c>
      <c r="J70" s="3">
        <f>HLOOKUP($B70,prodTab!$B$35:$L$40,6,FALSE)</f>
        <v>0.63974295406284998</v>
      </c>
      <c r="K70" s="3">
        <f>G70*EXP(A$107+$D$107*IF($A70=67,1,0)+$E$107*data!$AM70+$F$107*data!$AN70+$G$107*data!$AO70+$H$107*data!$AP70+$I$107*data!$AQ70+$J$107*data!$AR70+$K$107*data!$AS70+$L$107*data!$AT70+$M$107*data!$C70+$N$107*data!$D70)</f>
        <v>7.1541428332721119E-2</v>
      </c>
      <c r="L70" s="3">
        <f>H70*EXP(B$107+$D$107*IF($A70=67,1,0)+$E$107*data!$AM70+$F$107*data!$AN70+$G$107*data!$AO70+$H$107*data!$AP70+$I$107*data!$AQ70+$J$107*data!$AR70+$K$107*data!$AS70+$L$107*data!$AT70+$M$107*data!$C70+$N$107*data!$D70)</f>
        <v>0.12683197284473954</v>
      </c>
      <c r="M70" s="3">
        <f>I70*EXP(C$107+$D$107*IF($A70=67,1,0)+$E$107*data!$AM70+$F$107*data!$AN70+$G$107*data!$AO70+$H$107*data!$AP70+$I$107*data!$AQ70+$J$107*data!$AR70+$K$107*data!$AS70+$L$107*data!$AT70+$M$107*data!$C70+$N$107*data!$D70)</f>
        <v>0.1648777829143305</v>
      </c>
      <c r="N70" s="3">
        <f t="shared" si="6"/>
        <v>0.63974295406284998</v>
      </c>
      <c r="O70" s="3">
        <f t="shared" si="7"/>
        <v>7.1327862857051796E-2</v>
      </c>
      <c r="P70" s="3">
        <f t="shared" si="7"/>
        <v>0.12645335403264804</v>
      </c>
      <c r="Q70" s="3">
        <f t="shared" si="7"/>
        <v>0.16438558974799283</v>
      </c>
      <c r="R70" s="3">
        <f t="shared" si="4"/>
        <v>0.63783319336230726</v>
      </c>
      <c r="S70" s="3">
        <f t="shared" si="8"/>
        <v>-1.1098275525416281</v>
      </c>
      <c r="T70" s="3">
        <f t="shared" si="9"/>
        <v>6.8806592920843423E-4</v>
      </c>
      <c r="U70" s="3">
        <f t="shared" si="9"/>
        <v>5.3495848995515367E-3</v>
      </c>
      <c r="V70" s="3">
        <f t="shared" si="9"/>
        <v>1.0248939291826244E-2</v>
      </c>
      <c r="W70" s="3">
        <f t="shared" si="5"/>
        <v>2.9514445858764135E-3</v>
      </c>
      <c r="X70" s="2">
        <f>O70*SUM(data!$M70:$P70)</f>
        <v>2549.2328537590315</v>
      </c>
      <c r="Y70" s="2">
        <f>P70*SUM(data!$M70:$P70)</f>
        <v>4519.3986144529299</v>
      </c>
      <c r="Z70" s="2">
        <f>Q70*SUM(data!$M70:$P70)</f>
        <v>5875.0834426368519</v>
      </c>
      <c r="AA70" s="2">
        <f>R70*SUM(data!$M70:$P70)</f>
        <v>22795.935089151186</v>
      </c>
    </row>
    <row r="71" spans="1:27" x14ac:dyDescent="0.25">
      <c r="A71" s="1">
        <f>data!AL71</f>
        <v>70</v>
      </c>
      <c r="B71" s="1">
        <f>data!Q71</f>
        <v>10</v>
      </c>
      <c r="C71" s="3">
        <f>data!M71/SUM(data!$M71:$P71)</f>
        <v>0.14219235340387784</v>
      </c>
      <c r="D71" s="3">
        <f>data!N71/SUM(data!$M71:$P71)</f>
        <v>0.12813018135004253</v>
      </c>
      <c r="E71" s="3">
        <f>data!O71/SUM(data!$M71:$P71)</f>
        <v>0.18998214377989198</v>
      </c>
      <c r="F71" s="3">
        <f>data!P71/SUM(data!$M71:$P71)</f>
        <v>0.53969532146618771</v>
      </c>
      <c r="G71" s="3">
        <f>HLOOKUP($B71,prodTab!$B$35:$L$40,3,FALSE)</f>
        <v>7.1342599391101019E-2</v>
      </c>
      <c r="H71" s="3">
        <f>HLOOKUP($B71,prodTab!$B$35:$L$40,4,FALSE)</f>
        <v>0.1277506195490351</v>
      </c>
      <c r="I71" s="3">
        <f>HLOOKUP($B71,prodTab!$B$35:$L$40,5,FALSE)</f>
        <v>0.16116382699701393</v>
      </c>
      <c r="J71" s="3">
        <f>HLOOKUP($B71,prodTab!$B$35:$L$40,6,FALSE)</f>
        <v>0.63974295406284998</v>
      </c>
      <c r="K71" s="3">
        <f>G71*EXP(A$107+$D$107*IF($A71=67,1,0)+$E$107*data!$AM71+$F$107*data!$AN71+$G$107*data!$AO71+$H$107*data!$AP71+$I$107*data!$AQ71+$J$107*data!$AR71+$K$107*data!$AS71+$L$107*data!$AT71+$M$107*data!$C71+$N$107*data!$D71)</f>
        <v>7.3555868630902646E-2</v>
      </c>
      <c r="L71" s="3">
        <f>H71*EXP(B$107+$D$107*IF($A71=67,1,0)+$E$107*data!$AM71+$F$107*data!$AN71+$G$107*data!$AO71+$H$107*data!$AP71+$I$107*data!$AQ71+$J$107*data!$AR71+$K$107*data!$AS71+$L$107*data!$AT71+$M$107*data!$C71+$N$107*data!$D71)</f>
        <v>0.13040326633371022</v>
      </c>
      <c r="M71" s="3">
        <f>I71*EXP(C$107+$D$107*IF($A71=67,1,0)+$E$107*data!$AM71+$F$107*data!$AN71+$G$107*data!$AO71+$H$107*data!$AP71+$I$107*data!$AQ71+$J$107*data!$AR71+$K$107*data!$AS71+$L$107*data!$AT71+$M$107*data!$C71+$N$107*data!$D71)</f>
        <v>0.16952035796375181</v>
      </c>
      <c r="N71" s="3">
        <f t="shared" si="6"/>
        <v>0.63974295406284998</v>
      </c>
      <c r="O71" s="3">
        <f t="shared" si="7"/>
        <v>7.2595972236233361E-2</v>
      </c>
      <c r="P71" s="3">
        <f t="shared" si="7"/>
        <v>0.12870151734295412</v>
      </c>
      <c r="Q71" s="3">
        <f t="shared" si="7"/>
        <v>0.16730813501728678</v>
      </c>
      <c r="R71" s="3">
        <f t="shared" si="4"/>
        <v>0.63139437540352583</v>
      </c>
      <c r="S71" s="3">
        <f t="shared" si="8"/>
        <v>-1.2234864224584363</v>
      </c>
      <c r="T71" s="3">
        <f t="shared" si="9"/>
        <v>4.8436562716320597E-3</v>
      </c>
      <c r="U71" s="3">
        <f t="shared" si="9"/>
        <v>3.2642481679627517E-7</v>
      </c>
      <c r="V71" s="3">
        <f t="shared" si="9"/>
        <v>5.1411067336669728E-4</v>
      </c>
      <c r="W71" s="3">
        <f t="shared" si="5"/>
        <v>8.408716493002847E-3</v>
      </c>
      <c r="X71" s="2">
        <f>O71*SUM(data!$M71:$P71)</f>
        <v>4551.8284398285095</v>
      </c>
      <c r="Y71" s="2">
        <f>P71*SUM(data!$M71:$P71)</f>
        <v>8069.6932466777916</v>
      </c>
      <c r="Z71" s="2">
        <f>Q71*SUM(data!$M71:$P71)</f>
        <v>10490.360604417296</v>
      </c>
      <c r="AA71" s="2">
        <f>R71*SUM(data!$M71:$P71)</f>
        <v>39588.957709076407</v>
      </c>
    </row>
    <row r="72" spans="1:27" x14ac:dyDescent="0.25">
      <c r="A72" s="1">
        <f>data!AL72</f>
        <v>71</v>
      </c>
      <c r="B72" s="1">
        <f>data!Q72</f>
        <v>10</v>
      </c>
      <c r="C72" s="3">
        <f>data!M72/SUM(data!$M72:$P72)</f>
        <v>0.11302446021603996</v>
      </c>
      <c r="D72" s="3">
        <f>data!N72/SUM(data!$M72:$P72)</f>
        <v>0.12720027749743174</v>
      </c>
      <c r="E72" s="3">
        <f>data!O72/SUM(data!$M72:$P72)</f>
        <v>0.12402392941418613</v>
      </c>
      <c r="F72" s="3">
        <f>data!P72/SUM(data!$M72:$P72)</f>
        <v>0.6357513328723422</v>
      </c>
      <c r="G72" s="3">
        <f>HLOOKUP($B72,prodTab!$B$35:$L$40,3,FALSE)</f>
        <v>7.1342599391101019E-2</v>
      </c>
      <c r="H72" s="3">
        <f>HLOOKUP($B72,prodTab!$B$35:$L$40,4,FALSE)</f>
        <v>0.1277506195490351</v>
      </c>
      <c r="I72" s="3">
        <f>HLOOKUP($B72,prodTab!$B$35:$L$40,5,FALSE)</f>
        <v>0.16116382699701393</v>
      </c>
      <c r="J72" s="3">
        <f>HLOOKUP($B72,prodTab!$B$35:$L$40,6,FALSE)</f>
        <v>0.63974295406284998</v>
      </c>
      <c r="K72" s="3">
        <f>G72*EXP(A$107+$D$107*IF($A72=67,1,0)+$E$107*data!$AM72+$F$107*data!$AN72+$G$107*data!$AO72+$H$107*data!$AP72+$I$107*data!$AQ72+$J$107*data!$AR72+$K$107*data!$AS72+$L$107*data!$AT72+$M$107*data!$C72+$N$107*data!$D72)</f>
        <v>6.9508717960973992E-2</v>
      </c>
      <c r="L72" s="3">
        <f>H72*EXP(B$107+$D$107*IF($A72=67,1,0)+$E$107*data!$AM72+$F$107*data!$AN72+$G$107*data!$AO72+$H$107*data!$AP72+$I$107*data!$AQ72+$J$107*data!$AR72+$K$107*data!$AS72+$L$107*data!$AT72+$M$107*data!$C72+$N$107*data!$D72)</f>
        <v>0.12322828931927747</v>
      </c>
      <c r="M72" s="3">
        <f>I72*EXP(C$107+$D$107*IF($A72=67,1,0)+$E$107*data!$AM72+$F$107*data!$AN72+$G$107*data!$AO72+$H$107*data!$AP72+$I$107*data!$AQ72+$J$107*data!$AR72+$K$107*data!$AS72+$L$107*data!$AT72+$M$107*data!$C72+$N$107*data!$D72)</f>
        <v>0.16019310178325302</v>
      </c>
      <c r="N72" s="3">
        <f t="shared" si="6"/>
        <v>0.63974295406284998</v>
      </c>
      <c r="O72" s="3">
        <f t="shared" si="7"/>
        <v>7.0021762998243489E-2</v>
      </c>
      <c r="P72" s="3">
        <f t="shared" si="7"/>
        <v>0.12413783943242962</v>
      </c>
      <c r="Q72" s="3">
        <f t="shared" si="7"/>
        <v>0.16137548981004485</v>
      </c>
      <c r="R72" s="3">
        <f t="shared" si="4"/>
        <v>0.644464907759282</v>
      </c>
      <c r="S72" s="3">
        <f t="shared" si="8"/>
        <v>-1.0714422669729178</v>
      </c>
      <c r="T72" s="3">
        <f t="shared" si="9"/>
        <v>1.84923196800548E-3</v>
      </c>
      <c r="U72" s="3">
        <f t="shared" si="9"/>
        <v>9.3785269019739008E-6</v>
      </c>
      <c r="V72" s="3">
        <f t="shared" si="9"/>
        <v>1.3951390640054811E-3</v>
      </c>
      <c r="W72" s="3">
        <f t="shared" si="5"/>
        <v>7.5926387310307962E-5</v>
      </c>
      <c r="X72" s="2">
        <f>O72*SUM(data!$M72:$P72)</f>
        <v>6205.373450832657</v>
      </c>
      <c r="Y72" s="2">
        <f>P72*SUM(data!$M72:$P72)</f>
        <v>11001.174778719149</v>
      </c>
      <c r="Z72" s="2">
        <f>Q72*SUM(data!$M72:$P72)</f>
        <v>14301.199187279653</v>
      </c>
      <c r="AA72" s="2">
        <f>R72*SUM(data!$M72:$P72)</f>
        <v>57112.892583168534</v>
      </c>
    </row>
    <row r="73" spans="1:27" x14ac:dyDescent="0.25">
      <c r="A73" s="1">
        <f>data!AL73</f>
        <v>72</v>
      </c>
      <c r="B73" s="1">
        <f>data!Q73</f>
        <v>10</v>
      </c>
      <c r="C73" s="3">
        <f>data!M73/SUM(data!$M73:$P73)</f>
        <v>8.0750341562384254E-2</v>
      </c>
      <c r="D73" s="3">
        <f>data!N73/SUM(data!$M73:$P73)</f>
        <v>0.11467924441108535</v>
      </c>
      <c r="E73" s="3">
        <f>data!O73/SUM(data!$M73:$P73)</f>
        <v>0.15365872383497975</v>
      </c>
      <c r="F73" s="3">
        <f>data!P73/SUM(data!$M73:$P73)</f>
        <v>0.65091169019155082</v>
      </c>
      <c r="G73" s="3">
        <f>HLOOKUP($B73,prodTab!$B$35:$L$40,3,FALSE)</f>
        <v>7.1342599391101019E-2</v>
      </c>
      <c r="H73" s="3">
        <f>HLOOKUP($B73,prodTab!$B$35:$L$40,4,FALSE)</f>
        <v>0.1277506195490351</v>
      </c>
      <c r="I73" s="3">
        <f>HLOOKUP($B73,prodTab!$B$35:$L$40,5,FALSE)</f>
        <v>0.16116382699701393</v>
      </c>
      <c r="J73" s="3">
        <f>HLOOKUP($B73,prodTab!$B$35:$L$40,6,FALSE)</f>
        <v>0.63974295406284998</v>
      </c>
      <c r="K73" s="3">
        <f>G73*EXP(A$107+$D$107*IF($A73=67,1,0)+$E$107*data!$AM73+$F$107*data!$AN73+$G$107*data!$AO73+$H$107*data!$AP73+$I$107*data!$AQ73+$J$107*data!$AR73+$K$107*data!$AS73+$L$107*data!$AT73+$M$107*data!$C73+$N$107*data!$D73)</f>
        <v>7.0541652214444819E-2</v>
      </c>
      <c r="L73" s="3">
        <f>H73*EXP(B$107+$D$107*IF($A73=67,1,0)+$E$107*data!$AM73+$F$107*data!$AN73+$G$107*data!$AO73+$H$107*data!$AP73+$I$107*data!$AQ73+$J$107*data!$AR73+$K$107*data!$AS73+$L$107*data!$AT73+$M$107*data!$C73+$N$107*data!$D73)</f>
        <v>0.12505952322443972</v>
      </c>
      <c r="M73" s="3">
        <f>I73*EXP(C$107+$D$107*IF($A73=67,1,0)+$E$107*data!$AM73+$F$107*data!$AN73+$G$107*data!$AO73+$H$107*data!$AP73+$I$107*data!$AQ73+$J$107*data!$AR73+$K$107*data!$AS73+$L$107*data!$AT73+$M$107*data!$C73+$N$107*data!$D73)</f>
        <v>0.16257365125755874</v>
      </c>
      <c r="N73" s="3">
        <f t="shared" si="6"/>
        <v>0.63974295406284998</v>
      </c>
      <c r="O73" s="3">
        <f t="shared" si="7"/>
        <v>7.0688841881112949E-2</v>
      </c>
      <c r="P73" s="3">
        <f t="shared" si="7"/>
        <v>0.1253204679139846</v>
      </c>
      <c r="Q73" s="3">
        <f t="shared" si="7"/>
        <v>0.16291287157330747</v>
      </c>
      <c r="R73" s="3">
        <f t="shared" si="4"/>
        <v>0.64107781863159496</v>
      </c>
      <c r="S73" s="3">
        <f t="shared" si="8"/>
        <v>-1.0203386437745408</v>
      </c>
      <c r="T73" s="3">
        <f t="shared" si="9"/>
        <v>1.0123377583622256E-4</v>
      </c>
      <c r="U73" s="3">
        <f t="shared" si="9"/>
        <v>1.132356376386555E-4</v>
      </c>
      <c r="V73" s="3">
        <f t="shared" si="9"/>
        <v>8.5639250362796099E-5</v>
      </c>
      <c r="W73" s="3">
        <f t="shared" si="5"/>
        <v>9.6705029857708567E-5</v>
      </c>
      <c r="X73" s="2">
        <f>O73*SUM(data!$M73:$P73)</f>
        <v>2845.1460073234703</v>
      </c>
      <c r="Y73" s="2">
        <f>P73*SUM(data!$M73:$P73)</f>
        <v>5044.0072214091369</v>
      </c>
      <c r="Z73" s="2">
        <f>Q73*SUM(data!$M73:$P73)</f>
        <v>6557.0589892807475</v>
      </c>
      <c r="AA73" s="2">
        <f>R73*SUM(data!$M73:$P73)</f>
        <v>25802.65778198664</v>
      </c>
    </row>
    <row r="74" spans="1:27" x14ac:dyDescent="0.25">
      <c r="A74" s="1">
        <f>data!AL74</f>
        <v>73</v>
      </c>
      <c r="B74" s="1">
        <f>data!Q74</f>
        <v>10</v>
      </c>
      <c r="C74" s="3">
        <f>data!M74/SUM(data!$M74:$P74)</f>
        <v>0.1615747416911967</v>
      </c>
      <c r="D74" s="3">
        <f>data!N74/SUM(data!$M74:$P74)</f>
        <v>0.2287637157937383</v>
      </c>
      <c r="E74" s="3">
        <f>data!O74/SUM(data!$M74:$P74)</f>
        <v>0.22753343778065496</v>
      </c>
      <c r="F74" s="3">
        <f>data!P74/SUM(data!$M74:$P74)</f>
        <v>0.38212810473441017</v>
      </c>
      <c r="G74" s="3">
        <f>HLOOKUP($B74,prodTab!$B$35:$L$40,3,FALSE)</f>
        <v>7.1342599391101019E-2</v>
      </c>
      <c r="H74" s="3">
        <f>HLOOKUP($B74,prodTab!$B$35:$L$40,4,FALSE)</f>
        <v>0.1277506195490351</v>
      </c>
      <c r="I74" s="3">
        <f>HLOOKUP($B74,prodTab!$B$35:$L$40,5,FALSE)</f>
        <v>0.16116382699701393</v>
      </c>
      <c r="J74" s="3">
        <f>HLOOKUP($B74,prodTab!$B$35:$L$40,6,FALSE)</f>
        <v>0.63974295406284998</v>
      </c>
      <c r="K74" s="3">
        <f>G74*EXP(A$107+$D$107*IF($A74=67,1,0)+$E$107*data!$AM74+$F$107*data!$AN74+$G$107*data!$AO74+$H$107*data!$AP74+$I$107*data!$AQ74+$J$107*data!$AR74+$K$107*data!$AS74+$L$107*data!$AT74+$M$107*data!$C74+$N$107*data!$D74)</f>
        <v>7.4096140746121197E-2</v>
      </c>
      <c r="L74" s="3">
        <f>H74*EXP(B$107+$D$107*IF($A74=67,1,0)+$E$107*data!$AM74+$F$107*data!$AN74+$G$107*data!$AO74+$H$107*data!$AP74+$I$107*data!$AQ74+$J$107*data!$AR74+$K$107*data!$AS74+$L$107*data!$AT74+$M$107*data!$C74+$N$107*data!$D74)</f>
        <v>0.13136108587747836</v>
      </c>
      <c r="M74" s="3">
        <f>I74*EXP(C$107+$D$107*IF($A74=67,1,0)+$E$107*data!$AM74+$F$107*data!$AN74+$G$107*data!$AO74+$H$107*data!$AP74+$I$107*data!$AQ74+$J$107*data!$AR74+$K$107*data!$AS74+$L$107*data!$AT74+$M$107*data!$C74+$N$107*data!$D74)</f>
        <v>0.17076549481108153</v>
      </c>
      <c r="N74" s="3">
        <f t="shared" si="6"/>
        <v>0.63974295406284998</v>
      </c>
      <c r="O74" s="3">
        <f t="shared" si="7"/>
        <v>7.2931736310712855E-2</v>
      </c>
      <c r="P74" s="3">
        <f t="shared" si="7"/>
        <v>0.12929677551670157</v>
      </c>
      <c r="Q74" s="3">
        <f t="shared" si="7"/>
        <v>0.16808195289418174</v>
      </c>
      <c r="R74" s="3">
        <f t="shared" si="4"/>
        <v>0.62968953527840388</v>
      </c>
      <c r="S74" s="3">
        <f t="shared" si="8"/>
        <v>-1.4735156905897202</v>
      </c>
      <c r="T74" s="3">
        <f t="shared" si="9"/>
        <v>7.857582402884488E-3</v>
      </c>
      <c r="U74" s="3">
        <f t="shared" si="9"/>
        <v>9.8936722080755924E-3</v>
      </c>
      <c r="V74" s="3">
        <f t="shared" si="9"/>
        <v>3.5344790552065547E-3</v>
      </c>
      <c r="W74" s="3">
        <f t="shared" si="5"/>
        <v>6.128666189298862E-2</v>
      </c>
      <c r="X74" s="2">
        <f>O74*SUM(data!$M74:$P74)</f>
        <v>2059.4113627084803</v>
      </c>
      <c r="Y74" s="2">
        <f>P74*SUM(data!$M74:$P74)</f>
        <v>3651.0202845883705</v>
      </c>
      <c r="Z74" s="2">
        <f>Q74*SUM(data!$M74:$P74)</f>
        <v>4746.2175064885141</v>
      </c>
      <c r="AA74" s="2">
        <f>R74*SUM(data!$M74:$P74)</f>
        <v>17780.870846214631</v>
      </c>
    </row>
    <row r="75" spans="1:27" x14ac:dyDescent="0.25">
      <c r="A75" s="1">
        <f>data!AL75</f>
        <v>74</v>
      </c>
      <c r="B75" s="1">
        <f>data!Q75</f>
        <v>10</v>
      </c>
      <c r="C75" s="3">
        <f>data!M75/SUM(data!$M75:$P75)</f>
        <v>0.20711325296821373</v>
      </c>
      <c r="D75" s="3">
        <f>data!N75/SUM(data!$M75:$P75)</f>
        <v>0.30028378427544056</v>
      </c>
      <c r="E75" s="3">
        <f>data!O75/SUM(data!$M75:$P75)</f>
        <v>0.16252448245752332</v>
      </c>
      <c r="F75" s="3">
        <f>data!P75/SUM(data!$M75:$P75)</f>
        <v>0.33007848029882247</v>
      </c>
      <c r="G75" s="3">
        <f>HLOOKUP($B75,prodTab!$B$35:$L$40,3,FALSE)</f>
        <v>7.1342599391101019E-2</v>
      </c>
      <c r="H75" s="3">
        <f>HLOOKUP($B75,prodTab!$B$35:$L$40,4,FALSE)</f>
        <v>0.1277506195490351</v>
      </c>
      <c r="I75" s="3">
        <f>HLOOKUP($B75,prodTab!$B$35:$L$40,5,FALSE)</f>
        <v>0.16116382699701393</v>
      </c>
      <c r="J75" s="3">
        <f>HLOOKUP($B75,prodTab!$B$35:$L$40,6,FALSE)</f>
        <v>0.63974295406284998</v>
      </c>
      <c r="K75" s="3">
        <f>G75*EXP(A$107+$D$107*IF($A75=67,1,0)+$E$107*data!$AM75+$F$107*data!$AN75+$G$107*data!$AO75+$H$107*data!$AP75+$I$107*data!$AQ75+$J$107*data!$AR75+$K$107*data!$AS75+$L$107*data!$AT75+$M$107*data!$C75+$N$107*data!$D75)</f>
        <v>7.12549112037624E-2</v>
      </c>
      <c r="L75" s="3">
        <f>H75*EXP(B$107+$D$107*IF($A75=67,1,0)+$E$107*data!$AM75+$F$107*data!$AN75+$G$107*data!$AO75+$H$107*data!$AP75+$I$107*data!$AQ75+$J$107*data!$AR75+$K$107*data!$AS75+$L$107*data!$AT75+$M$107*data!$C75+$N$107*data!$D75)</f>
        <v>0.12632402194738482</v>
      </c>
      <c r="M75" s="3">
        <f>I75*EXP(C$107+$D$107*IF($A75=67,1,0)+$E$107*data!$AM75+$F$107*data!$AN75+$G$107*data!$AO75+$H$107*data!$AP75+$I$107*data!$AQ75+$J$107*data!$AR75+$K$107*data!$AS75+$L$107*data!$AT75+$M$107*data!$C75+$N$107*data!$D75)</f>
        <v>0.16421746189348102</v>
      </c>
      <c r="N75" s="3">
        <f t="shared" si="6"/>
        <v>0.63974295406284998</v>
      </c>
      <c r="O75" s="3">
        <f t="shared" si="7"/>
        <v>7.1145393605614407E-2</v>
      </c>
      <c r="P75" s="3">
        <f t="shared" si="7"/>
        <v>0.12612986405372736</v>
      </c>
      <c r="Q75" s="3">
        <f t="shared" si="7"/>
        <v>0.16396506242098566</v>
      </c>
      <c r="R75" s="3">
        <f t="shared" si="4"/>
        <v>0.63875967991967253</v>
      </c>
      <c r="S75" s="3">
        <f t="shared" si="8"/>
        <v>-1.6109379167261686</v>
      </c>
      <c r="T75" s="3">
        <f t="shared" si="9"/>
        <v>1.8487258779647586E-2</v>
      </c>
      <c r="U75" s="3">
        <f t="shared" si="9"/>
        <v>3.0329587928590845E-2</v>
      </c>
      <c r="V75" s="3">
        <f t="shared" si="9"/>
        <v>2.0752706311291426E-6</v>
      </c>
      <c r="W75" s="3">
        <f t="shared" si="5"/>
        <v>9.5284082999367081E-2</v>
      </c>
      <c r="X75" s="2">
        <f>O75*SUM(data!$M75:$P75)</f>
        <v>1877.2594305722068</v>
      </c>
      <c r="Y75" s="2">
        <f>P75*SUM(data!$M75:$P75)</f>
        <v>3328.0928640890229</v>
      </c>
      <c r="Z75" s="2">
        <f>Q75*SUM(data!$M75:$P75)</f>
        <v>4326.4214886551081</v>
      </c>
      <c r="AA75" s="2">
        <f>R75*SUM(data!$M75:$P75)</f>
        <v>16854.466216683657</v>
      </c>
    </row>
    <row r="76" spans="1:27" x14ac:dyDescent="0.25">
      <c r="A76" s="1">
        <f>data!AL76</f>
        <v>75</v>
      </c>
      <c r="B76" s="1">
        <f>data!Q76</f>
        <v>10</v>
      </c>
      <c r="C76" s="3">
        <f>data!M76/SUM(data!$M76:$P76)</f>
        <v>4.0276258971752001E-2</v>
      </c>
      <c r="D76" s="3">
        <f>data!N76/SUM(data!$M76:$P76)</f>
        <v>8.8741610112973268E-2</v>
      </c>
      <c r="E76" s="3">
        <f>data!O76/SUM(data!$M76:$P76)</f>
        <v>9.0812317795671435E-2</v>
      </c>
      <c r="F76" s="3">
        <f>data!P76/SUM(data!$M76:$P76)</f>
        <v>0.78016981311960332</v>
      </c>
      <c r="G76" s="3">
        <f>HLOOKUP($B76,prodTab!$B$35:$L$40,3,FALSE)</f>
        <v>7.1342599391101019E-2</v>
      </c>
      <c r="H76" s="3">
        <f>HLOOKUP($B76,prodTab!$B$35:$L$40,4,FALSE)</f>
        <v>0.1277506195490351</v>
      </c>
      <c r="I76" s="3">
        <f>HLOOKUP($B76,prodTab!$B$35:$L$40,5,FALSE)</f>
        <v>0.16116382699701393</v>
      </c>
      <c r="J76" s="3">
        <f>HLOOKUP($B76,prodTab!$B$35:$L$40,6,FALSE)</f>
        <v>0.63974295406284998</v>
      </c>
      <c r="K76" s="3">
        <f>G76*EXP(A$107+$D$107*IF($A76=67,1,0)+$E$107*data!$AM76+$F$107*data!$AN76+$G$107*data!$AO76+$H$107*data!$AP76+$I$107*data!$AQ76+$J$107*data!$AR76+$K$107*data!$AS76+$L$107*data!$AT76+$M$107*data!$C76+$N$107*data!$D76)</f>
        <v>7.0449489805366375E-2</v>
      </c>
      <c r="L76" s="3">
        <f>H76*EXP(B$107+$D$107*IF($A76=67,1,0)+$E$107*data!$AM76+$F$107*data!$AN76+$G$107*data!$AO76+$H$107*data!$AP76+$I$107*data!$AQ76+$J$107*data!$AR76+$K$107*data!$AS76+$L$107*data!$AT76+$M$107*data!$C76+$N$107*data!$D76)</f>
        <v>0.12489613341747111</v>
      </c>
      <c r="M76" s="3">
        <f>I76*EXP(C$107+$D$107*IF($A76=67,1,0)+$E$107*data!$AM76+$F$107*data!$AN76+$G$107*data!$AO76+$H$107*data!$AP76+$I$107*data!$AQ76+$J$107*data!$AR76+$K$107*data!$AS76+$L$107*data!$AT76+$M$107*data!$C76+$N$107*data!$D76)</f>
        <v>0.16236124938033836</v>
      </c>
      <c r="N76" s="3">
        <f t="shared" si="6"/>
        <v>0.63974295406284998</v>
      </c>
      <c r="O76" s="3">
        <f t="shared" si="7"/>
        <v>7.0629607547122109E-2</v>
      </c>
      <c r="P76" s="3">
        <f t="shared" si="7"/>
        <v>0.12521545453061653</v>
      </c>
      <c r="Q76" s="3">
        <f t="shared" si="7"/>
        <v>0.16277635730614193</v>
      </c>
      <c r="R76" s="3">
        <f t="shared" si="4"/>
        <v>0.64137858061611941</v>
      </c>
      <c r="S76" s="3">
        <f t="shared" si="8"/>
        <v>-0.80248428012648754</v>
      </c>
      <c r="T76" s="3">
        <f t="shared" si="9"/>
        <v>9.2132576973792256E-4</v>
      </c>
      <c r="U76" s="3">
        <f t="shared" si="9"/>
        <v>1.3303413266024463E-3</v>
      </c>
      <c r="V76" s="3">
        <f t="shared" si="9"/>
        <v>5.1788229826645578E-3</v>
      </c>
      <c r="W76" s="3">
        <f t="shared" si="5"/>
        <v>1.9263006219836128E-2</v>
      </c>
      <c r="X76" s="2">
        <f>O76*SUM(data!$M76:$P76)</f>
        <v>3089.2450967330833</v>
      </c>
      <c r="Y76" s="2">
        <f>P76*SUM(data!$M76:$P76)</f>
        <v>5476.7574446146409</v>
      </c>
      <c r="Z76" s="2">
        <f>Q76*SUM(data!$M76:$P76)</f>
        <v>7119.6213760154305</v>
      </c>
      <c r="AA76" s="2">
        <f>R76*SUM(data!$M76:$P76)</f>
        <v>28053.046082636843</v>
      </c>
    </row>
    <row r="77" spans="1:27" x14ac:dyDescent="0.25">
      <c r="A77" s="1">
        <f>data!AL77</f>
        <v>76</v>
      </c>
      <c r="B77" s="1">
        <f>data!Q77</f>
        <v>10</v>
      </c>
      <c r="C77" s="3">
        <f>data!M77/SUM(data!$M77:$P77)</f>
        <v>7.0880615966555482E-2</v>
      </c>
      <c r="D77" s="3">
        <f>data!N77/SUM(data!$M77:$P77)</f>
        <v>0.15058467386265265</v>
      </c>
      <c r="E77" s="3">
        <f>data!O77/SUM(data!$M77:$P77)</f>
        <v>0.1103711020033067</v>
      </c>
      <c r="F77" s="3">
        <f>data!P77/SUM(data!$M77:$P77)</f>
        <v>0.6681636081674851</v>
      </c>
      <c r="G77" s="3">
        <f>HLOOKUP($B77,prodTab!$B$35:$L$40,3,FALSE)</f>
        <v>7.1342599391101019E-2</v>
      </c>
      <c r="H77" s="3">
        <f>HLOOKUP($B77,prodTab!$B$35:$L$40,4,FALSE)</f>
        <v>0.1277506195490351</v>
      </c>
      <c r="I77" s="3">
        <f>HLOOKUP($B77,prodTab!$B$35:$L$40,5,FALSE)</f>
        <v>0.16116382699701393</v>
      </c>
      <c r="J77" s="3">
        <f>HLOOKUP($B77,prodTab!$B$35:$L$40,6,FALSE)</f>
        <v>0.63974295406284998</v>
      </c>
      <c r="K77" s="3">
        <f>G77*EXP(A$107+$D$107*IF($A77=67,1,0)+$E$107*data!$AM77+$F$107*data!$AN77+$G$107*data!$AO77+$H$107*data!$AP77+$I$107*data!$AQ77+$J$107*data!$AR77+$K$107*data!$AS77+$L$107*data!$AT77+$M$107*data!$C77+$N$107*data!$D77)</f>
        <v>6.8101209630281739E-2</v>
      </c>
      <c r="L77" s="3">
        <f>H77*EXP(B$107+$D$107*IF($A77=67,1,0)+$E$107*data!$AM77+$F$107*data!$AN77+$G$107*data!$AO77+$H$107*data!$AP77+$I$107*data!$AQ77+$J$107*data!$AR77+$K$107*data!$AS77+$L$107*data!$AT77+$M$107*data!$C77+$N$107*data!$D77)</f>
        <v>0.12073299306174586</v>
      </c>
      <c r="M77" s="3">
        <f>I77*EXP(C$107+$D$107*IF($A77=67,1,0)+$E$107*data!$AM77+$F$107*data!$AN77+$G$107*data!$AO77+$H$107*data!$AP77+$I$107*data!$AQ77+$J$107*data!$AR77+$K$107*data!$AS77+$L$107*data!$AT77+$M$107*data!$C77+$N$107*data!$D77)</f>
        <v>0.15694929105139699</v>
      </c>
      <c r="N77" s="3">
        <f t="shared" si="6"/>
        <v>0.63974295406284998</v>
      </c>
      <c r="O77" s="3">
        <f t="shared" si="7"/>
        <v>6.9101351650045648E-2</v>
      </c>
      <c r="P77" s="3">
        <f t="shared" si="7"/>
        <v>0.12250609136922766</v>
      </c>
      <c r="Q77" s="3">
        <f t="shared" si="7"/>
        <v>0.15925426598216325</v>
      </c>
      <c r="R77" s="3">
        <f t="shared" si="4"/>
        <v>0.64913829099856335</v>
      </c>
      <c r="S77" s="3">
        <f t="shared" si="8"/>
        <v>-0.99707209496627236</v>
      </c>
      <c r="T77" s="3">
        <f t="shared" si="9"/>
        <v>3.1657815080052098E-6</v>
      </c>
      <c r="U77" s="3">
        <f t="shared" si="9"/>
        <v>7.8840679484007208E-4</v>
      </c>
      <c r="V77" s="3">
        <f t="shared" si="9"/>
        <v>2.3895637205837779E-3</v>
      </c>
      <c r="W77" s="3">
        <f t="shared" si="5"/>
        <v>3.6196269337806879E-4</v>
      </c>
      <c r="X77" s="2">
        <f>O77*SUM(data!$M77:$P77)</f>
        <v>2694.9195457029887</v>
      </c>
      <c r="Y77" s="2">
        <f>P77*SUM(data!$M77:$P77)</f>
        <v>4777.678760476022</v>
      </c>
      <c r="Z77" s="2">
        <f>Q77*SUM(data!$M77:$P77)</f>
        <v>6210.8399312566962</v>
      </c>
      <c r="AA77" s="2">
        <f>R77*SUM(data!$M77:$P77)</f>
        <v>25316.081762564296</v>
      </c>
    </row>
    <row r="78" spans="1:27" x14ac:dyDescent="0.25">
      <c r="A78" s="1">
        <f>data!AL78</f>
        <v>77</v>
      </c>
      <c r="B78" s="1">
        <f>data!Q78</f>
        <v>10</v>
      </c>
      <c r="C78" s="3">
        <f>data!M78/SUM(data!$M78:$P78)</f>
        <v>6.5657962139046053E-2</v>
      </c>
      <c r="D78" s="3">
        <f>data!N78/SUM(data!$M78:$P78)</f>
        <v>0.19617821930344592</v>
      </c>
      <c r="E78" s="3">
        <f>data!O78/SUM(data!$M78:$P78)</f>
        <v>0.27807782849183554</v>
      </c>
      <c r="F78" s="3">
        <f>data!P78/SUM(data!$M78:$P78)</f>
        <v>0.46008599006567247</v>
      </c>
      <c r="G78" s="3">
        <f>HLOOKUP($B78,prodTab!$B$35:$L$40,3,FALSE)</f>
        <v>7.1342599391101019E-2</v>
      </c>
      <c r="H78" s="3">
        <f>HLOOKUP($B78,prodTab!$B$35:$L$40,4,FALSE)</f>
        <v>0.1277506195490351</v>
      </c>
      <c r="I78" s="3">
        <f>HLOOKUP($B78,prodTab!$B$35:$L$40,5,FALSE)</f>
        <v>0.16116382699701393</v>
      </c>
      <c r="J78" s="3">
        <f>HLOOKUP($B78,prodTab!$B$35:$L$40,6,FALSE)</f>
        <v>0.63974295406284998</v>
      </c>
      <c r="K78" s="3">
        <f>G78*EXP(A$107+$D$107*IF($A78=67,1,0)+$E$107*data!$AM78+$F$107*data!$AN78+$G$107*data!$AO78+$H$107*data!$AP78+$I$107*data!$AQ78+$J$107*data!$AR78+$K$107*data!$AS78+$L$107*data!$AT78+$M$107*data!$C78+$N$107*data!$D78)</f>
        <v>6.998083859515887E-2</v>
      </c>
      <c r="L78" s="3">
        <f>H78*EXP(B$107+$D$107*IF($A78=67,1,0)+$E$107*data!$AM78+$F$107*data!$AN78+$G$107*data!$AO78+$H$107*data!$AP78+$I$107*data!$AQ78+$J$107*data!$AR78+$K$107*data!$AS78+$L$107*data!$AT78+$M$107*data!$C78+$N$107*data!$D78)</f>
        <v>0.12406528674650093</v>
      </c>
      <c r="M78" s="3">
        <f>I78*EXP(C$107+$D$107*IF($A78=67,1,0)+$E$107*data!$AM78+$F$107*data!$AN78+$G$107*data!$AO78+$H$107*data!$AP78+$I$107*data!$AQ78+$J$107*data!$AR78+$K$107*data!$AS78+$L$107*data!$AT78+$M$107*data!$C78+$N$107*data!$D78)</f>
        <v>0.16128117348166093</v>
      </c>
      <c r="N78" s="3">
        <f t="shared" si="6"/>
        <v>0.63974295406284998</v>
      </c>
      <c r="O78" s="3">
        <f t="shared" si="7"/>
        <v>7.0327535560611526E-2</v>
      </c>
      <c r="P78" s="3">
        <f t="shared" si="7"/>
        <v>0.12467992725805377</v>
      </c>
      <c r="Q78" s="3">
        <f t="shared" si="7"/>
        <v>0.16208018781977437</v>
      </c>
      <c r="R78" s="3">
        <f t="shared" si="4"/>
        <v>0.64291234936156039</v>
      </c>
      <c r="S78" s="3">
        <f t="shared" si="8"/>
        <v>-1.2919889920714391</v>
      </c>
      <c r="T78" s="3">
        <f t="shared" si="9"/>
        <v>2.1804915939390682E-5</v>
      </c>
      <c r="U78" s="3">
        <f t="shared" si="9"/>
        <v>5.1120057654081867E-3</v>
      </c>
      <c r="V78" s="3">
        <f t="shared" si="9"/>
        <v>1.345545264148462E-2</v>
      </c>
      <c r="W78" s="3">
        <f t="shared" si="5"/>
        <v>3.3425477653389102E-2</v>
      </c>
      <c r="X78" s="2">
        <f>O78*SUM(data!$M78:$P78)</f>
        <v>3054.6940889590519</v>
      </c>
      <c r="Y78" s="2">
        <f>P78*SUM(data!$M78:$P78)</f>
        <v>5415.5038104353798</v>
      </c>
      <c r="Z78" s="2">
        <f>Q78*SUM(data!$M78:$P78)</f>
        <v>7039.9934779988553</v>
      </c>
      <c r="AA78" s="2">
        <f>R78*SUM(data!$M78:$P78)</f>
        <v>27925.058622606717</v>
      </c>
    </row>
    <row r="79" spans="1:27" x14ac:dyDescent="0.25">
      <c r="A79" s="1">
        <f>data!AL79</f>
        <v>78</v>
      </c>
      <c r="B79" s="1">
        <f>data!Q79</f>
        <v>10</v>
      </c>
      <c r="C79" s="3">
        <f>data!M79/SUM(data!$M79:$P79)</f>
        <v>0.18891689699991426</v>
      </c>
      <c r="D79" s="3">
        <f>data!N79/SUM(data!$M79:$P79)</f>
        <v>0.2728302144705656</v>
      </c>
      <c r="E79" s="3">
        <f>data!O79/SUM(data!$M79:$P79)</f>
        <v>0.28335449387309697</v>
      </c>
      <c r="F79" s="3">
        <f>data!P79/SUM(data!$M79:$P79)</f>
        <v>0.25489839465642311</v>
      </c>
      <c r="G79" s="3">
        <f>HLOOKUP($B79,prodTab!$B$35:$L$40,3,FALSE)</f>
        <v>7.1342599391101019E-2</v>
      </c>
      <c r="H79" s="3">
        <f>HLOOKUP($B79,prodTab!$B$35:$L$40,4,FALSE)</f>
        <v>0.1277506195490351</v>
      </c>
      <c r="I79" s="3">
        <f>HLOOKUP($B79,prodTab!$B$35:$L$40,5,FALSE)</f>
        <v>0.16116382699701393</v>
      </c>
      <c r="J79" s="3">
        <f>HLOOKUP($B79,prodTab!$B$35:$L$40,6,FALSE)</f>
        <v>0.63974295406284998</v>
      </c>
      <c r="K79" s="3">
        <f>G79*EXP(A$107+$D$107*IF($A79=67,1,0)+$E$107*data!$AM79+$F$107*data!$AN79+$G$107*data!$AO79+$H$107*data!$AP79+$I$107*data!$AQ79+$J$107*data!$AR79+$K$107*data!$AS79+$L$107*data!$AT79+$M$107*data!$C79+$N$107*data!$D79)</f>
        <v>6.999724904263166E-2</v>
      </c>
      <c r="L79" s="3">
        <f>H79*EXP(B$107+$D$107*IF($A79=67,1,0)+$E$107*data!$AM79+$F$107*data!$AN79+$G$107*data!$AO79+$H$107*data!$AP79+$I$107*data!$AQ79+$J$107*data!$AR79+$K$107*data!$AS79+$L$107*data!$AT79+$M$107*data!$C79+$N$107*data!$D79)</f>
        <v>0.12409437995132985</v>
      </c>
      <c r="M79" s="3">
        <f>I79*EXP(C$107+$D$107*IF($A79=67,1,0)+$E$107*data!$AM79+$F$107*data!$AN79+$G$107*data!$AO79+$H$107*data!$AP79+$I$107*data!$AQ79+$J$107*data!$AR79+$K$107*data!$AS79+$L$107*data!$AT79+$M$107*data!$C79+$N$107*data!$D79)</f>
        <v>0.16131899378045841</v>
      </c>
      <c r="N79" s="3">
        <f t="shared" si="6"/>
        <v>0.63974295406284998</v>
      </c>
      <c r="O79" s="3">
        <f t="shared" si="7"/>
        <v>7.0338137421052341E-2</v>
      </c>
      <c r="P79" s="3">
        <f t="shared" si="7"/>
        <v>0.1246987227295291</v>
      </c>
      <c r="Q79" s="3">
        <f t="shared" si="7"/>
        <v>0.16210462137226253</v>
      </c>
      <c r="R79" s="3">
        <f t="shared" si="4"/>
        <v>0.64285851847715603</v>
      </c>
      <c r="S79" s="3">
        <f t="shared" si="8"/>
        <v>-1.6976508335060678</v>
      </c>
      <c r="T79" s="3">
        <f t="shared" si="9"/>
        <v>1.4060922223261538E-2</v>
      </c>
      <c r="U79" s="3">
        <f t="shared" si="9"/>
        <v>2.194293884542477E-2</v>
      </c>
      <c r="V79" s="3">
        <f t="shared" si="9"/>
        <v>1.4701531581468608E-2</v>
      </c>
      <c r="W79" s="3">
        <f t="shared" si="5"/>
        <v>0.15051305767499842</v>
      </c>
      <c r="X79" s="2">
        <f>O79*SUM(data!$M79:$P79)</f>
        <v>1214.3766884724814</v>
      </c>
      <c r="Y79" s="2">
        <f>P79*SUM(data!$M79:$P79)</f>
        <v>2152.9034961296834</v>
      </c>
      <c r="Z79" s="2">
        <f>Q79*SUM(data!$M79:$P79)</f>
        <v>2798.7103512526933</v>
      </c>
      <c r="AA79" s="2">
        <f>R79*SUM(data!$M79:$P79)</f>
        <v>11098.849464145143</v>
      </c>
    </row>
    <row r="80" spans="1:27" x14ac:dyDescent="0.25">
      <c r="A80" s="1">
        <f>data!AL80</f>
        <v>79</v>
      </c>
      <c r="B80" s="1">
        <f>data!Q80</f>
        <v>10</v>
      </c>
      <c r="C80" s="3">
        <f>data!M80/SUM(data!$M80:$P80)</f>
        <v>0.1000672222439144</v>
      </c>
      <c r="D80" s="3">
        <f>data!N80/SUM(data!$M80:$P80)</f>
        <v>0.16683173227606921</v>
      </c>
      <c r="E80" s="3">
        <f>data!O80/SUM(data!$M80:$P80)</f>
        <v>0.24166581363714551</v>
      </c>
      <c r="F80" s="3">
        <f>data!P80/SUM(data!$M80:$P80)</f>
        <v>0.49143523184287091</v>
      </c>
      <c r="G80" s="3">
        <f>HLOOKUP($B80,prodTab!$B$35:$L$40,3,FALSE)</f>
        <v>7.1342599391101019E-2</v>
      </c>
      <c r="H80" s="3">
        <f>HLOOKUP($B80,prodTab!$B$35:$L$40,4,FALSE)</f>
        <v>0.1277506195490351</v>
      </c>
      <c r="I80" s="3">
        <f>HLOOKUP($B80,prodTab!$B$35:$L$40,5,FALSE)</f>
        <v>0.16116382699701393</v>
      </c>
      <c r="J80" s="3">
        <f>HLOOKUP($B80,prodTab!$B$35:$L$40,6,FALSE)</f>
        <v>0.63974295406284998</v>
      </c>
      <c r="K80" s="3">
        <f>G80*EXP(A$107+$D$107*IF($A80=67,1,0)+$E$107*data!$AM80+$F$107*data!$AN80+$G$107*data!$AO80+$H$107*data!$AP80+$I$107*data!$AQ80+$J$107*data!$AR80+$K$107*data!$AS80+$L$107*data!$AT80+$M$107*data!$C80+$N$107*data!$D80)</f>
        <v>7.2587313557369915E-2</v>
      </c>
      <c r="L80" s="3">
        <f>H80*EXP(B$107+$D$107*IF($A80=67,1,0)+$E$107*data!$AM80+$F$107*data!$AN80+$G$107*data!$AO80+$H$107*data!$AP80+$I$107*data!$AQ80+$J$107*data!$AR80+$K$107*data!$AS80+$L$107*data!$AT80+$M$107*data!$C80+$N$107*data!$D80)</f>
        <v>0.12868616683419193</v>
      </c>
      <c r="M80" s="3">
        <f>I80*EXP(C$107+$D$107*IF($A80=67,1,0)+$E$107*data!$AM80+$F$107*data!$AN80+$G$107*data!$AO80+$H$107*data!$AP80+$I$107*data!$AQ80+$J$107*data!$AR80+$K$107*data!$AS80+$L$107*data!$AT80+$M$107*data!$C80+$N$107*data!$D80)</f>
        <v>0.16728817981360627</v>
      </c>
      <c r="N80" s="3">
        <f t="shared" si="6"/>
        <v>0.63974295406284998</v>
      </c>
      <c r="O80" s="3">
        <f t="shared" si="7"/>
        <v>7.19894687877283E-2</v>
      </c>
      <c r="P80" s="3">
        <f t="shared" si="7"/>
        <v>0.12762627980990848</v>
      </c>
      <c r="Q80" s="3">
        <f t="shared" si="7"/>
        <v>0.16591035828498082</v>
      </c>
      <c r="R80" s="3">
        <f t="shared" si="4"/>
        <v>0.63447389311738234</v>
      </c>
      <c r="S80" s="3">
        <f t="shared" si="8"/>
        <v>-1.2644374944969585</v>
      </c>
      <c r="T80" s="3">
        <f t="shared" si="9"/>
        <v>7.8836023914637045E-4</v>
      </c>
      <c r="U80" s="3">
        <f t="shared" si="9"/>
        <v>1.5370675030763879E-3</v>
      </c>
      <c r="V80" s="3">
        <f t="shared" si="9"/>
        <v>5.7388890156138172E-3</v>
      </c>
      <c r="W80" s="3">
        <f t="shared" si="5"/>
        <v>2.0460058619204413E-2</v>
      </c>
      <c r="X80" s="2">
        <f>O80*SUM(data!$M80:$P80)</f>
        <v>2728.6974636663076</v>
      </c>
      <c r="Y80" s="2">
        <f>P80*SUM(data!$M80:$P80)</f>
        <v>4837.5618250683474</v>
      </c>
      <c r="Z80" s="2">
        <f>Q80*SUM(data!$M80:$P80)</f>
        <v>6288.6861296769066</v>
      </c>
      <c r="AA80" s="2">
        <f>R80*SUM(data!$M80:$P80)</f>
        <v>24049.174581588431</v>
      </c>
    </row>
    <row r="81" spans="1:27" x14ac:dyDescent="0.25">
      <c r="A81" s="1">
        <f>data!AL81</f>
        <v>80</v>
      </c>
      <c r="B81" s="1">
        <f>data!Q81</f>
        <v>10</v>
      </c>
      <c r="C81" s="3">
        <f>data!M81/SUM(data!$M81:$P81)</f>
        <v>6.4015704556256645E-2</v>
      </c>
      <c r="D81" s="3">
        <f>data!N81/SUM(data!$M81:$P81)</f>
        <v>0.21051377065883434</v>
      </c>
      <c r="E81" s="3">
        <f>data!O81/SUM(data!$M81:$P81)</f>
        <v>0.15097705222234556</v>
      </c>
      <c r="F81" s="3">
        <f>data!P81/SUM(data!$M81:$P81)</f>
        <v>0.57449347256256356</v>
      </c>
      <c r="G81" s="3">
        <f>HLOOKUP($B81,prodTab!$B$35:$L$40,3,FALSE)</f>
        <v>7.1342599391101019E-2</v>
      </c>
      <c r="H81" s="3">
        <f>HLOOKUP($B81,prodTab!$B$35:$L$40,4,FALSE)</f>
        <v>0.1277506195490351</v>
      </c>
      <c r="I81" s="3">
        <f>HLOOKUP($B81,prodTab!$B$35:$L$40,5,FALSE)</f>
        <v>0.16116382699701393</v>
      </c>
      <c r="J81" s="3">
        <f>HLOOKUP($B81,prodTab!$B$35:$L$40,6,FALSE)</f>
        <v>0.63974295406284998</v>
      </c>
      <c r="K81" s="3">
        <f>G81*EXP(A$107+$D$107*IF($A81=67,1,0)+$E$107*data!$AM81+$F$107*data!$AN81+$G$107*data!$AO81+$H$107*data!$AP81+$I$107*data!$AQ81+$J$107*data!$AR81+$K$107*data!$AS81+$L$107*data!$AT81+$M$107*data!$C81+$N$107*data!$D81)</f>
        <v>7.10616926588057E-2</v>
      </c>
      <c r="L81" s="3">
        <f>H81*EXP(B$107+$D$107*IF($A81=67,1,0)+$E$107*data!$AM81+$F$107*data!$AN81+$G$107*data!$AO81+$H$107*data!$AP81+$I$107*data!$AQ81+$J$107*data!$AR81+$K$107*data!$AS81+$L$107*data!$AT81+$M$107*data!$C81+$N$107*data!$D81)</f>
        <v>0.12598147512076743</v>
      </c>
      <c r="M81" s="3">
        <f>I81*EXP(C$107+$D$107*IF($A81=67,1,0)+$E$107*data!$AM81+$F$107*data!$AN81+$G$107*data!$AO81+$H$107*data!$AP81+$I$107*data!$AQ81+$J$107*data!$AR81+$K$107*data!$AS81+$L$107*data!$AT81+$M$107*data!$C81+$N$107*data!$D81)</f>
        <v>0.16377216123269139</v>
      </c>
      <c r="N81" s="3">
        <f t="shared" si="6"/>
        <v>0.63974295406284998</v>
      </c>
      <c r="O81" s="3">
        <f t="shared" si="7"/>
        <v>7.102204225465486E-2</v>
      </c>
      <c r="P81" s="3">
        <f t="shared" si="7"/>
        <v>0.12591118103942545</v>
      </c>
      <c r="Q81" s="3">
        <f t="shared" si="7"/>
        <v>0.16368078102292477</v>
      </c>
      <c r="R81" s="3">
        <f t="shared" si="4"/>
        <v>0.63938599568299492</v>
      </c>
      <c r="S81" s="3">
        <f t="shared" si="8"/>
        <v>-1.135712947739834</v>
      </c>
      <c r="T81" s="3">
        <f t="shared" si="9"/>
        <v>4.9088767943996007E-5</v>
      </c>
      <c r="U81" s="3">
        <f t="shared" si="9"/>
        <v>7.1575981703101126E-3</v>
      </c>
      <c r="V81" s="3">
        <f t="shared" si="9"/>
        <v>1.6138472543866572E-4</v>
      </c>
      <c r="W81" s="3">
        <f t="shared" si="5"/>
        <v>4.2110395569357195E-3</v>
      </c>
      <c r="X81" s="2">
        <f>O81*SUM(data!$M81:$P81)</f>
        <v>2994.5421399266752</v>
      </c>
      <c r="Y81" s="2">
        <f>P81*SUM(data!$M81:$P81)</f>
        <v>5308.8636364266767</v>
      </c>
      <c r="Z81" s="2">
        <f>Q81*SUM(data!$M81:$P81)</f>
        <v>6901.3644315069496</v>
      </c>
      <c r="AA81" s="2">
        <f>R81*SUM(data!$M81:$P81)</f>
        <v>26958.789792139694</v>
      </c>
    </row>
    <row r="82" spans="1:27" x14ac:dyDescent="0.25">
      <c r="A82" s="1">
        <f>data!AL82</f>
        <v>81</v>
      </c>
      <c r="B82" s="1">
        <f>data!Q82</f>
        <v>10</v>
      </c>
      <c r="C82" s="3">
        <f>data!M82/SUM(data!$M82:$P82)</f>
        <v>4.770259462440014E-3</v>
      </c>
      <c r="D82" s="3">
        <f>data!N82/SUM(data!$M82:$P82)</f>
        <v>4.5101740305850742E-2</v>
      </c>
      <c r="E82" s="3">
        <f>data!O82/SUM(data!$M82:$P82)</f>
        <v>9.0852020583869056E-2</v>
      </c>
      <c r="F82" s="3">
        <f>data!P82/SUM(data!$M82:$P82)</f>
        <v>0.8592759796478403</v>
      </c>
      <c r="G82" s="3">
        <f>HLOOKUP($B82,prodTab!$B$35:$L$40,3,FALSE)</f>
        <v>7.1342599391101019E-2</v>
      </c>
      <c r="H82" s="3">
        <f>HLOOKUP($B82,prodTab!$B$35:$L$40,4,FALSE)</f>
        <v>0.1277506195490351</v>
      </c>
      <c r="I82" s="3">
        <f>HLOOKUP($B82,prodTab!$B$35:$L$40,5,FALSE)</f>
        <v>0.16116382699701393</v>
      </c>
      <c r="J82" s="3">
        <f>HLOOKUP($B82,prodTab!$B$35:$L$40,6,FALSE)</f>
        <v>0.63974295406284998</v>
      </c>
      <c r="K82" s="3">
        <f>G82*EXP(A$107+$D$107*IF($A82=67,1,0)+$E$107*data!$AM82+$F$107*data!$AN82+$G$107*data!$AO82+$H$107*data!$AP82+$I$107*data!$AQ82+$J$107*data!$AR82+$K$107*data!$AS82+$L$107*data!$AT82+$M$107*data!$C82+$N$107*data!$D82)</f>
        <v>7.0994895122346191E-2</v>
      </c>
      <c r="L82" s="3">
        <f>H82*EXP(B$107+$D$107*IF($A82=67,1,0)+$E$107*data!$AM82+$F$107*data!$AN82+$G$107*data!$AO82+$H$107*data!$AP82+$I$107*data!$AQ82+$J$107*data!$AR82+$K$107*data!$AS82+$L$107*data!$AT82+$M$107*data!$C82+$N$107*data!$D82)</f>
        <v>0.12586305334016046</v>
      </c>
      <c r="M82" s="3">
        <f>I82*EXP(C$107+$D$107*IF($A82=67,1,0)+$E$107*data!$AM82+$F$107*data!$AN82+$G$107*data!$AO82+$H$107*data!$AP82+$I$107*data!$AQ82+$J$107*data!$AR82+$K$107*data!$AS82+$L$107*data!$AT82+$M$107*data!$C82+$N$107*data!$D82)</f>
        <v>0.16361821644891716</v>
      </c>
      <c r="N82" s="3">
        <f t="shared" si="6"/>
        <v>0.63974295406284998</v>
      </c>
      <c r="O82" s="3">
        <f t="shared" si="7"/>
        <v>7.0979342201688334E-2</v>
      </c>
      <c r="P82" s="3">
        <f t="shared" si="7"/>
        <v>0.12583548039876824</v>
      </c>
      <c r="Q82" s="3">
        <f t="shared" si="7"/>
        <v>0.16358237244725726</v>
      </c>
      <c r="R82" s="3">
        <f t="shared" si="4"/>
        <v>0.63960280495228627</v>
      </c>
      <c r="S82" s="3">
        <f t="shared" si="8"/>
        <v>-0.65460430659342306</v>
      </c>
      <c r="T82" s="3">
        <f t="shared" si="9"/>
        <v>4.3836426371726299E-3</v>
      </c>
      <c r="U82" s="3">
        <f t="shared" si="9"/>
        <v>6.5179367893907552E-3</v>
      </c>
      <c r="V82" s="3">
        <f t="shared" si="9"/>
        <v>5.2897040821722561E-3</v>
      </c>
      <c r="W82" s="3">
        <f t="shared" si="5"/>
        <v>4.8256303680823398E-2</v>
      </c>
      <c r="X82" s="2">
        <f>O82*SUM(data!$M82:$P82)</f>
        <v>5195.3457287341735</v>
      </c>
      <c r="Y82" s="2">
        <f>P82*SUM(data!$M82:$P82)</f>
        <v>9210.5506381743126</v>
      </c>
      <c r="Z82" s="2">
        <f>Q82*SUM(data!$M82:$P82)</f>
        <v>11973.441196104035</v>
      </c>
      <c r="AA82" s="2">
        <f>R82*SUM(data!$M82:$P82)</f>
        <v>46815.842436987477</v>
      </c>
    </row>
    <row r="83" spans="1:27" x14ac:dyDescent="0.25">
      <c r="A83" s="1">
        <f>data!AL83</f>
        <v>82</v>
      </c>
      <c r="B83" s="1">
        <f>data!Q83</f>
        <v>10</v>
      </c>
      <c r="C83" s="3">
        <f>data!M83/SUM(data!$M83:$P83)</f>
        <v>4.3478947238597958E-2</v>
      </c>
      <c r="D83" s="3">
        <f>data!N83/SUM(data!$M83:$P83)</f>
        <v>1.8666732443698972E-2</v>
      </c>
      <c r="E83" s="3">
        <f>data!O83/SUM(data!$M83:$P83)</f>
        <v>0.10052006610591746</v>
      </c>
      <c r="F83" s="3">
        <f>data!P83/SUM(data!$M83:$P83)</f>
        <v>0.83733425421178553</v>
      </c>
      <c r="G83" s="3">
        <f>HLOOKUP($B83,prodTab!$B$35:$L$40,3,FALSE)</f>
        <v>7.1342599391101019E-2</v>
      </c>
      <c r="H83" s="3">
        <f>HLOOKUP($B83,prodTab!$B$35:$L$40,4,FALSE)</f>
        <v>0.1277506195490351</v>
      </c>
      <c r="I83" s="3">
        <f>HLOOKUP($B83,prodTab!$B$35:$L$40,5,FALSE)</f>
        <v>0.16116382699701393</v>
      </c>
      <c r="J83" s="3">
        <f>HLOOKUP($B83,prodTab!$B$35:$L$40,6,FALSE)</f>
        <v>0.63974295406284998</v>
      </c>
      <c r="K83" s="3">
        <f>G83*EXP(A$107+$D$107*IF($A83=67,1,0)+$E$107*data!$AM83+$F$107*data!$AN83+$G$107*data!$AO83+$H$107*data!$AP83+$I$107*data!$AQ83+$J$107*data!$AR83+$K$107*data!$AS83+$L$107*data!$AT83+$M$107*data!$C83+$N$107*data!$D83)</f>
        <v>7.1514702581165893E-2</v>
      </c>
      <c r="L83" s="3">
        <f>H83*EXP(B$107+$D$107*IF($A83=67,1,0)+$E$107*data!$AM83+$F$107*data!$AN83+$G$107*data!$AO83+$H$107*data!$AP83+$I$107*data!$AQ83+$J$107*data!$AR83+$K$107*data!$AS83+$L$107*data!$AT83+$M$107*data!$C83+$N$107*data!$D83)</f>
        <v>0.12678459218888036</v>
      </c>
      <c r="M83" s="3">
        <f>I83*EXP(C$107+$D$107*IF($A83=67,1,0)+$E$107*data!$AM83+$F$107*data!$AN83+$G$107*data!$AO83+$H$107*data!$AP83+$I$107*data!$AQ83+$J$107*data!$AR83+$K$107*data!$AS83+$L$107*data!$AT83+$M$107*data!$C83+$N$107*data!$D83)</f>
        <v>0.1648161894744756</v>
      </c>
      <c r="N83" s="3">
        <f t="shared" si="6"/>
        <v>0.63974295406284998</v>
      </c>
      <c r="O83" s="3">
        <f t="shared" si="7"/>
        <v>7.1310864873280283E-2</v>
      </c>
      <c r="P83" s="3">
        <f t="shared" si="7"/>
        <v>0.12642321921613167</v>
      </c>
      <c r="Q83" s="3">
        <f t="shared" si="7"/>
        <v>0.16434641538505967</v>
      </c>
      <c r="R83" s="3">
        <f t="shared" si="4"/>
        <v>0.63791950052552826</v>
      </c>
      <c r="S83" s="3">
        <f t="shared" si="8"/>
        <v>-0.71135509229106653</v>
      </c>
      <c r="T83" s="3">
        <f t="shared" si="9"/>
        <v>7.7461563922374098E-4</v>
      </c>
      <c r="U83" s="3">
        <f t="shared" si="9"/>
        <v>1.1611460441537463E-2</v>
      </c>
      <c r="V83" s="3">
        <f t="shared" si="9"/>
        <v>4.0738028623030576E-3</v>
      </c>
      <c r="W83" s="3">
        <f t="shared" si="5"/>
        <v>3.9766243987750659E-2</v>
      </c>
      <c r="X83" s="2">
        <f>O83*SUM(data!$M83:$P83)</f>
        <v>3613.7672160345701</v>
      </c>
      <c r="Y83" s="2">
        <f>P83*SUM(data!$M83:$P83)</f>
        <v>6406.654662801493</v>
      </c>
      <c r="Z83" s="2">
        <f>Q83*SUM(data!$M83:$P83)</f>
        <v>8328.4600326571308</v>
      </c>
      <c r="AA83" s="2">
        <f>R83*SUM(data!$M83:$P83)</f>
        <v>32327.368088506802</v>
      </c>
    </row>
    <row r="84" spans="1:27" x14ac:dyDescent="0.25">
      <c r="A84" s="1">
        <f>data!AL84</f>
        <v>83</v>
      </c>
      <c r="B84" s="1">
        <f>data!Q84</f>
        <v>10</v>
      </c>
      <c r="C84" s="3">
        <f>data!M84/SUM(data!$M84:$P84)</f>
        <v>6.1673278753875425E-2</v>
      </c>
      <c r="D84" s="3">
        <f>data!N84/SUM(data!$M84:$P84)</f>
        <v>0.14359312250088344</v>
      </c>
      <c r="E84" s="3">
        <f>data!O84/SUM(data!$M84:$P84)</f>
        <v>0.243004562601292</v>
      </c>
      <c r="F84" s="3">
        <f>data!P84/SUM(data!$M84:$P84)</f>
        <v>0.55172903614394908</v>
      </c>
      <c r="G84" s="3">
        <f>HLOOKUP($B84,prodTab!$B$35:$L$40,3,FALSE)</f>
        <v>7.1342599391101019E-2</v>
      </c>
      <c r="H84" s="3">
        <f>HLOOKUP($B84,prodTab!$B$35:$L$40,4,FALSE)</f>
        <v>0.1277506195490351</v>
      </c>
      <c r="I84" s="3">
        <f>HLOOKUP($B84,prodTab!$B$35:$L$40,5,FALSE)</f>
        <v>0.16116382699701393</v>
      </c>
      <c r="J84" s="3">
        <f>HLOOKUP($B84,prodTab!$B$35:$L$40,6,FALSE)</f>
        <v>0.63974295406284998</v>
      </c>
      <c r="K84" s="3">
        <f>G84*EXP(A$107+$D$107*IF($A84=67,1,0)+$E$107*data!$AM84+$F$107*data!$AN84+$G$107*data!$AO84+$H$107*data!$AP84+$I$107*data!$AQ84+$J$107*data!$AR84+$K$107*data!$AS84+$L$107*data!$AT84+$M$107*data!$C84+$N$107*data!$D84)</f>
        <v>6.9544597420598361E-2</v>
      </c>
      <c r="L84" s="3">
        <f>H84*EXP(B$107+$D$107*IF($A84=67,1,0)+$E$107*data!$AM84+$F$107*data!$AN84+$G$107*data!$AO84+$H$107*data!$AP84+$I$107*data!$AQ84+$J$107*data!$AR84+$K$107*data!$AS84+$L$107*data!$AT84+$M$107*data!$C84+$N$107*data!$D84)</f>
        <v>0.12329189809470753</v>
      </c>
      <c r="M84" s="3">
        <f>I84*EXP(C$107+$D$107*IF($A84=67,1,0)+$E$107*data!$AM84+$F$107*data!$AN84+$G$107*data!$AO84+$H$107*data!$AP84+$I$107*data!$AQ84+$J$107*data!$AR84+$K$107*data!$AS84+$L$107*data!$AT84+$M$107*data!$C84+$N$107*data!$D84)</f>
        <v>0.16027579129467173</v>
      </c>
      <c r="N84" s="3">
        <f t="shared" si="6"/>
        <v>0.63974295406284998</v>
      </c>
      <c r="O84" s="3">
        <f t="shared" si="7"/>
        <v>7.0045052448392278E-2</v>
      </c>
      <c r="P84" s="3">
        <f t="shared" si="7"/>
        <v>0.12417912805327044</v>
      </c>
      <c r="Q84" s="3">
        <f t="shared" si="7"/>
        <v>0.16142916378602373</v>
      </c>
      <c r="R84" s="3">
        <f t="shared" si="4"/>
        <v>0.64434665571231353</v>
      </c>
      <c r="S84" s="3">
        <f t="shared" si="8"/>
        <v>-1.1491649720178971</v>
      </c>
      <c r="T84" s="3">
        <f t="shared" si="9"/>
        <v>7.008659479220436E-5</v>
      </c>
      <c r="U84" s="3">
        <f t="shared" si="9"/>
        <v>3.7690318041194807E-4</v>
      </c>
      <c r="V84" s="3">
        <f t="shared" si="9"/>
        <v>6.6545456918700703E-3</v>
      </c>
      <c r="W84" s="3">
        <f t="shared" si="5"/>
        <v>8.5780234545102859E-3</v>
      </c>
      <c r="X84" s="2">
        <f>O84*SUM(data!$M84:$P84)</f>
        <v>4023.7590514136291</v>
      </c>
      <c r="Y84" s="2">
        <f>P84*SUM(data!$M84:$P84)</f>
        <v>7133.5072647585366</v>
      </c>
      <c r="Z84" s="2">
        <f>Q84*SUM(data!$M84:$P84)</f>
        <v>9273.3467424372702</v>
      </c>
      <c r="AA84" s="2">
        <f>R84*SUM(data!$M84:$P84)</f>
        <v>37014.686941390566</v>
      </c>
    </row>
    <row r="85" spans="1:27" x14ac:dyDescent="0.25">
      <c r="A85" s="1">
        <f>data!AL85</f>
        <v>84</v>
      </c>
      <c r="B85" s="1">
        <f>data!Q85</f>
        <v>10</v>
      </c>
      <c r="C85" s="3">
        <f>data!M85/SUM(data!$M85:$P85)</f>
        <v>3.7570424297261186E-2</v>
      </c>
      <c r="D85" s="3">
        <f>data!N85/SUM(data!$M85:$P85)</f>
        <v>0.19799449304196229</v>
      </c>
      <c r="E85" s="3">
        <f>data!O85/SUM(data!$M85:$P85)</f>
        <v>0.2169252036617019</v>
      </c>
      <c r="F85" s="3">
        <f>data!P85/SUM(data!$M85:$P85)</f>
        <v>0.54750987899907466</v>
      </c>
      <c r="G85" s="3">
        <f>HLOOKUP($B85,prodTab!$B$35:$L$40,3,FALSE)</f>
        <v>7.1342599391101019E-2</v>
      </c>
      <c r="H85" s="3">
        <f>HLOOKUP($B85,prodTab!$B$35:$L$40,4,FALSE)</f>
        <v>0.1277506195490351</v>
      </c>
      <c r="I85" s="3">
        <f>HLOOKUP($B85,prodTab!$B$35:$L$40,5,FALSE)</f>
        <v>0.16116382699701393</v>
      </c>
      <c r="J85" s="3">
        <f>HLOOKUP($B85,prodTab!$B$35:$L$40,6,FALSE)</f>
        <v>0.63974295406284998</v>
      </c>
      <c r="K85" s="3">
        <f>G85*EXP(A$107+$D$107*IF($A85=67,1,0)+$E$107*data!$AM85+$F$107*data!$AN85+$G$107*data!$AO85+$H$107*data!$AP85+$I$107*data!$AQ85+$J$107*data!$AR85+$K$107*data!$AS85+$L$107*data!$AT85+$M$107*data!$C85+$N$107*data!$D85)</f>
        <v>7.0986792203002261E-2</v>
      </c>
      <c r="L85" s="3">
        <f>H85*EXP(B$107+$D$107*IF($A85=67,1,0)+$E$107*data!$AM85+$F$107*data!$AN85+$G$107*data!$AO85+$H$107*data!$AP85+$I$107*data!$AQ85+$J$107*data!$AR85+$K$107*data!$AS85+$L$107*data!$AT85+$M$107*data!$C85+$N$107*data!$D85)</f>
        <v>0.12584868810773298</v>
      </c>
      <c r="M85" s="3">
        <f>I85*EXP(C$107+$D$107*IF($A85=67,1,0)+$E$107*data!$AM85+$F$107*data!$AN85+$G$107*data!$AO85+$H$107*data!$AP85+$I$107*data!$AQ85+$J$107*data!$AR85+$K$107*data!$AS85+$L$107*data!$AT85+$M$107*data!$C85+$N$107*data!$D85)</f>
        <v>0.1635995420750935</v>
      </c>
      <c r="N85" s="3">
        <f t="shared" si="6"/>
        <v>0.63974295406284998</v>
      </c>
      <c r="O85" s="3">
        <f t="shared" si="7"/>
        <v>7.0974160473973147E-2</v>
      </c>
      <c r="P85" s="3">
        <f t="shared" si="7"/>
        <v>0.1258262939907781</v>
      </c>
      <c r="Q85" s="3">
        <f t="shared" si="7"/>
        <v>0.1635704303907837</v>
      </c>
      <c r="R85" s="3">
        <f t="shared" si="4"/>
        <v>0.63962911514446508</v>
      </c>
      <c r="S85" s="3">
        <f t="shared" si="8"/>
        <v>-1.1472133247317307</v>
      </c>
      <c r="T85" s="3">
        <f t="shared" si="9"/>
        <v>1.1158095905633755E-3</v>
      </c>
      <c r="U85" s="3">
        <f t="shared" si="9"/>
        <v>5.2082489542913417E-3</v>
      </c>
      <c r="V85" s="3">
        <f t="shared" si="9"/>
        <v>2.8467318307910869E-3</v>
      </c>
      <c r="W85" s="3">
        <f t="shared" si="5"/>
        <v>8.4859536680102036E-3</v>
      </c>
      <c r="X85" s="2">
        <f>O85*SUM(data!$M85:$P85)</f>
        <v>4907.2684333104708</v>
      </c>
      <c r="Y85" s="2">
        <f>P85*SUM(data!$M85:$P85)</f>
        <v>8699.833805118662</v>
      </c>
      <c r="Z85" s="2">
        <f>Q85*SUM(data!$M85:$P85)</f>
        <v>11309.524541316017</v>
      </c>
      <c r="AA85" s="2">
        <f>R85*SUM(data!$M85:$P85)</f>
        <v>44224.993220254844</v>
      </c>
    </row>
    <row r="86" spans="1:27" x14ac:dyDescent="0.25">
      <c r="A86" s="1">
        <f>data!AL86</f>
        <v>85</v>
      </c>
      <c r="B86" s="1">
        <f>data!Q86</f>
        <v>10</v>
      </c>
      <c r="C86" s="3">
        <f>data!M86/SUM(data!$M86:$P86)</f>
        <v>0.11306045567868125</v>
      </c>
      <c r="D86" s="3">
        <f>data!N86/SUM(data!$M86:$P86)</f>
        <v>0.13902040356216888</v>
      </c>
      <c r="E86" s="3">
        <f>data!O86/SUM(data!$M86:$P86)</f>
        <v>0.16922333813077892</v>
      </c>
      <c r="F86" s="3">
        <f>data!P86/SUM(data!$M86:$P86)</f>
        <v>0.57869580262837095</v>
      </c>
      <c r="G86" s="3">
        <f>HLOOKUP($B86,prodTab!$B$35:$L$40,3,FALSE)</f>
        <v>7.1342599391101019E-2</v>
      </c>
      <c r="H86" s="3">
        <f>HLOOKUP($B86,prodTab!$B$35:$L$40,4,FALSE)</f>
        <v>0.1277506195490351</v>
      </c>
      <c r="I86" s="3">
        <f>HLOOKUP($B86,prodTab!$B$35:$L$40,5,FALSE)</f>
        <v>0.16116382699701393</v>
      </c>
      <c r="J86" s="3">
        <f>HLOOKUP($B86,prodTab!$B$35:$L$40,6,FALSE)</f>
        <v>0.63974295406284998</v>
      </c>
      <c r="K86" s="3">
        <f>G86*EXP(A$107+$D$107*IF($A86=67,1,0)+$E$107*data!$AM86+$F$107*data!$AN86+$G$107*data!$AO86+$H$107*data!$AP86+$I$107*data!$AQ86+$J$107*data!$AR86+$K$107*data!$AS86+$L$107*data!$AT86+$M$107*data!$C86+$N$107*data!$D86)</f>
        <v>7.1508408522252195E-2</v>
      </c>
      <c r="L86" s="3">
        <f>H86*EXP(B$107+$D$107*IF($A86=67,1,0)+$E$107*data!$AM86+$F$107*data!$AN86+$G$107*data!$AO86+$H$107*data!$AP86+$I$107*data!$AQ86+$J$107*data!$AR86+$K$107*data!$AS86+$L$107*data!$AT86+$M$107*data!$C86+$N$107*data!$D86)</f>
        <v>0.12677343378838671</v>
      </c>
      <c r="M86" s="3">
        <f>I86*EXP(C$107+$D$107*IF($A86=67,1,0)+$E$107*data!$AM86+$F$107*data!$AN86+$G$107*data!$AO86+$H$107*data!$AP86+$I$107*data!$AQ86+$J$107*data!$AR86+$K$107*data!$AS86+$L$107*data!$AT86+$M$107*data!$C86+$N$107*data!$D86)</f>
        <v>0.16480168388654695</v>
      </c>
      <c r="N86" s="3">
        <f t="shared" si="6"/>
        <v>0.63974295406284998</v>
      </c>
      <c r="O86" s="3">
        <f t="shared" si="7"/>
        <v>7.130686108698471E-2</v>
      </c>
      <c r="P86" s="3">
        <f t="shared" si="7"/>
        <v>0.12641612111749778</v>
      </c>
      <c r="Q86" s="3">
        <f t="shared" si="7"/>
        <v>0.16433718806848158</v>
      </c>
      <c r="R86" s="3">
        <f t="shared" si="4"/>
        <v>0.63793982972703578</v>
      </c>
      <c r="S86" s="3">
        <f t="shared" si="8"/>
        <v>-1.1518042613188739</v>
      </c>
      <c r="T86" s="3">
        <f t="shared" si="9"/>
        <v>1.7433626613277508E-3</v>
      </c>
      <c r="U86" s="3">
        <f t="shared" si="9"/>
        <v>1.5886793594504408E-4</v>
      </c>
      <c r="V86" s="3">
        <f t="shared" si="9"/>
        <v>2.3874462431288298E-5</v>
      </c>
      <c r="W86" s="3">
        <f t="shared" si="5"/>
        <v>3.5098547468673329E-3</v>
      </c>
      <c r="X86" s="2">
        <f>O86*SUM(data!$M86:$P86)</f>
        <v>1088.008643288543</v>
      </c>
      <c r="Y86" s="2">
        <f>P86*SUM(data!$M86:$P86)</f>
        <v>1928.8723459453151</v>
      </c>
      <c r="Z86" s="2">
        <f>Q86*SUM(data!$M86:$P86)</f>
        <v>2507.4765360114598</v>
      </c>
      <c r="AA86" s="2">
        <f>R86*SUM(data!$M86:$P86)</f>
        <v>9733.7624747546779</v>
      </c>
    </row>
    <row r="87" spans="1:27" x14ac:dyDescent="0.25">
      <c r="A87" s="1">
        <f>data!AL87</f>
        <v>86</v>
      </c>
      <c r="B87" s="1">
        <f>data!Q87</f>
        <v>10</v>
      </c>
      <c r="C87" s="3">
        <f>data!M87/SUM(data!$M87:$P87)</f>
        <v>3.6402279119000867E-2</v>
      </c>
      <c r="D87" s="3">
        <f>data!N87/SUM(data!$M87:$P87)</f>
        <v>0.24173478045691774</v>
      </c>
      <c r="E87" s="3">
        <f>data!O87/SUM(data!$M87:$P87)</f>
        <v>0.1160852398557894</v>
      </c>
      <c r="F87" s="3">
        <f>data!P87/SUM(data!$M87:$P87)</f>
        <v>0.60577770056829183</v>
      </c>
      <c r="G87" s="3">
        <f>HLOOKUP($B87,prodTab!$B$35:$L$40,3,FALSE)</f>
        <v>7.1342599391101019E-2</v>
      </c>
      <c r="H87" s="3">
        <f>HLOOKUP($B87,prodTab!$B$35:$L$40,4,FALSE)</f>
        <v>0.1277506195490351</v>
      </c>
      <c r="I87" s="3">
        <f>HLOOKUP($B87,prodTab!$B$35:$L$40,5,FALSE)</f>
        <v>0.16116382699701393</v>
      </c>
      <c r="J87" s="3">
        <f>HLOOKUP($B87,prodTab!$B$35:$L$40,6,FALSE)</f>
        <v>0.63974295406284998</v>
      </c>
      <c r="K87" s="3">
        <f>G87*EXP(A$107+$D$107*IF($A87=67,1,0)+$E$107*data!$AM87+$F$107*data!$AN87+$G$107*data!$AO87+$H$107*data!$AP87+$I$107*data!$AQ87+$J$107*data!$AR87+$K$107*data!$AS87+$L$107*data!$AT87+$M$107*data!$C87+$N$107*data!$D87)</f>
        <v>6.9967912697039281E-2</v>
      </c>
      <c r="L87" s="3">
        <f>H87*EXP(B$107+$D$107*IF($A87=67,1,0)+$E$107*data!$AM87+$F$107*data!$AN87+$G$107*data!$AO87+$H$107*data!$AP87+$I$107*data!$AQ87+$J$107*data!$AR87+$K$107*data!$AS87+$L$107*data!$AT87+$M$107*data!$C87+$N$107*data!$D87)</f>
        <v>0.12404237111289527</v>
      </c>
      <c r="M87" s="3">
        <f>I87*EXP(C$107+$D$107*IF($A87=67,1,0)+$E$107*data!$AM87+$F$107*data!$AN87+$G$107*data!$AO87+$H$107*data!$AP87+$I$107*data!$AQ87+$J$107*data!$AR87+$K$107*data!$AS87+$L$107*data!$AT87+$M$107*data!$C87+$N$107*data!$D87)</f>
        <v>0.16125138384125534</v>
      </c>
      <c r="N87" s="3">
        <f t="shared" si="6"/>
        <v>0.63974295406284998</v>
      </c>
      <c r="O87" s="3">
        <f t="shared" si="7"/>
        <v>7.0319183619980977E-2</v>
      </c>
      <c r="P87" s="3">
        <f t="shared" si="7"/>
        <v>0.12466512054910286</v>
      </c>
      <c r="Q87" s="3">
        <f t="shared" si="7"/>
        <v>0.16206093953963391</v>
      </c>
      <c r="R87" s="3">
        <f t="shared" si="4"/>
        <v>0.64295475629128218</v>
      </c>
      <c r="S87" s="3">
        <f t="shared" si="8"/>
        <v>-1.0787697277086323</v>
      </c>
      <c r="T87" s="3">
        <f t="shared" si="9"/>
        <v>1.1503564109286049E-3</v>
      </c>
      <c r="U87" s="3">
        <f t="shared" si="9"/>
        <v>1.3705305270931436E-2</v>
      </c>
      <c r="V87" s="3">
        <f t="shared" si="9"/>
        <v>2.1137649614190596E-3</v>
      </c>
      <c r="W87" s="3">
        <f t="shared" si="5"/>
        <v>1.3821334722303295E-3</v>
      </c>
      <c r="X87" s="2">
        <f>O87*SUM(data!$M87:$P87)</f>
        <v>1606.9825043205033</v>
      </c>
      <c r="Y87" s="2">
        <f>P87*SUM(data!$M87:$P87)</f>
        <v>2848.9333537212779</v>
      </c>
      <c r="Z87" s="2">
        <f>Q87*SUM(data!$M87:$P87)</f>
        <v>3703.5284124079967</v>
      </c>
      <c r="AA87" s="2">
        <f>R87*SUM(data!$M87:$P87)</f>
        <v>14693.245729550223</v>
      </c>
    </row>
    <row r="88" spans="1:27" x14ac:dyDescent="0.25">
      <c r="A88" s="1">
        <f>data!AL88</f>
        <v>87</v>
      </c>
      <c r="B88" s="1">
        <f>data!Q88</f>
        <v>10</v>
      </c>
      <c r="C88" s="3">
        <f>data!M88/SUM(data!$M88:$P88)</f>
        <v>0</v>
      </c>
      <c r="D88" s="3">
        <f>data!N88/SUM(data!$M88:$P88)</f>
        <v>0.18119136138193823</v>
      </c>
      <c r="E88" s="3">
        <f>data!O88/SUM(data!$M88:$P88)</f>
        <v>0.17536904224119332</v>
      </c>
      <c r="F88" s="3">
        <f>data!P88/SUM(data!$M88:$P88)</f>
        <v>0.64343959637686854</v>
      </c>
      <c r="G88" s="3">
        <f>HLOOKUP($B88,prodTab!$B$35:$L$40,3,FALSE)</f>
        <v>7.1342599391101019E-2</v>
      </c>
      <c r="H88" s="3">
        <f>HLOOKUP($B88,prodTab!$B$35:$L$40,4,FALSE)</f>
        <v>0.1277506195490351</v>
      </c>
      <c r="I88" s="3">
        <f>HLOOKUP($B88,prodTab!$B$35:$L$40,5,FALSE)</f>
        <v>0.16116382699701393</v>
      </c>
      <c r="J88" s="3">
        <f>HLOOKUP($B88,prodTab!$B$35:$L$40,6,FALSE)</f>
        <v>0.63974295406284998</v>
      </c>
      <c r="K88" s="3">
        <f>G88*EXP(A$107+$D$107*IF($A88=67,1,0)+$E$107*data!$AM88+$F$107*data!$AN88+$G$107*data!$AO88+$H$107*data!$AP88+$I$107*data!$AQ88+$J$107*data!$AR88+$K$107*data!$AS88+$L$107*data!$AT88+$M$107*data!$C88+$N$107*data!$D88)</f>
        <v>6.8660434878863877E-2</v>
      </c>
      <c r="L88" s="3">
        <f>H88*EXP(B$107+$D$107*IF($A88=67,1,0)+$E$107*data!$AM88+$F$107*data!$AN88+$G$107*data!$AO88+$H$107*data!$AP88+$I$107*data!$AQ88+$J$107*data!$AR88+$K$107*data!$AS88+$L$107*data!$AT88+$M$107*data!$C88+$N$107*data!$D88)</f>
        <v>0.12172441360219687</v>
      </c>
      <c r="M88" s="3">
        <f>I88*EXP(C$107+$D$107*IF($A88=67,1,0)+$E$107*data!$AM88+$F$107*data!$AN88+$G$107*data!$AO88+$H$107*data!$AP88+$I$107*data!$AQ88+$J$107*data!$AR88+$K$107*data!$AS88+$L$107*data!$AT88+$M$107*data!$C88+$N$107*data!$D88)</f>
        <v>0.15823810819252426</v>
      </c>
      <c r="N88" s="3">
        <f t="shared" si="6"/>
        <v>0.63974295406284998</v>
      </c>
      <c r="O88" s="3">
        <f t="shared" si="7"/>
        <v>6.9468639228668597E-2</v>
      </c>
      <c r="P88" s="3">
        <f t="shared" si="7"/>
        <v>0.12315723587785375</v>
      </c>
      <c r="Q88" s="3">
        <f t="shared" si="7"/>
        <v>0.1601007344280222</v>
      </c>
      <c r="R88" s="3">
        <f t="shared" si="4"/>
        <v>0.64727339046545551</v>
      </c>
      <c r="S88" s="3">
        <f t="shared" si="8"/>
        <v>-0.9806231050816443</v>
      </c>
      <c r="T88" s="3">
        <f t="shared" si="9"/>
        <v>4.8258918362829133E-3</v>
      </c>
      <c r="U88" s="3">
        <f t="shared" si="9"/>
        <v>3.3679597230238281E-3</v>
      </c>
      <c r="V88" s="3">
        <f t="shared" si="9"/>
        <v>2.3312122347774234E-4</v>
      </c>
      <c r="W88" s="3">
        <f t="shared" si="5"/>
        <v>1.4697977113684416E-5</v>
      </c>
      <c r="X88" s="2">
        <f>O88*SUM(data!$M88:$P88)</f>
        <v>1477.8278975896278</v>
      </c>
      <c r="Y88" s="2">
        <f>P88*SUM(data!$M88:$P88)</f>
        <v>2619.9620575727049</v>
      </c>
      <c r="Z88" s="2">
        <f>Q88*SUM(data!$M88:$P88)</f>
        <v>3405.8725547149884</v>
      </c>
      <c r="AA88" s="2">
        <f>R88*SUM(data!$M88:$P88)</f>
        <v>13769.647490122677</v>
      </c>
    </row>
    <row r="89" spans="1:27" x14ac:dyDescent="0.25">
      <c r="A89" s="1">
        <f>data!AL89</f>
        <v>88</v>
      </c>
      <c r="B89" s="1">
        <f>data!Q89</f>
        <v>10</v>
      </c>
      <c r="C89" s="3">
        <f>data!M89/SUM(data!$M89:$P89)</f>
        <v>0.15206253493551591</v>
      </c>
      <c r="D89" s="3">
        <f>data!N89/SUM(data!$M89:$P89)</f>
        <v>0.26929743772427517</v>
      </c>
      <c r="E89" s="3">
        <f>data!O89/SUM(data!$M89:$P89)</f>
        <v>0.27300675685460168</v>
      </c>
      <c r="F89" s="3">
        <f>data!P89/SUM(data!$M89:$P89)</f>
        <v>0.30563327048560729</v>
      </c>
      <c r="G89" s="3">
        <f>HLOOKUP($B89,prodTab!$B$35:$L$40,3,FALSE)</f>
        <v>7.1342599391101019E-2</v>
      </c>
      <c r="H89" s="3">
        <f>HLOOKUP($B89,prodTab!$B$35:$L$40,4,FALSE)</f>
        <v>0.1277506195490351</v>
      </c>
      <c r="I89" s="3">
        <f>HLOOKUP($B89,prodTab!$B$35:$L$40,5,FALSE)</f>
        <v>0.16116382699701393</v>
      </c>
      <c r="J89" s="3">
        <f>HLOOKUP($B89,prodTab!$B$35:$L$40,6,FALSE)</f>
        <v>0.63974295406284998</v>
      </c>
      <c r="K89" s="3">
        <f>G89*EXP(A$107+$D$107*IF($A89=67,1,0)+$E$107*data!$AM89+$F$107*data!$AN89+$G$107*data!$AO89+$H$107*data!$AP89+$I$107*data!$AQ89+$J$107*data!$AR89+$K$107*data!$AS89+$L$107*data!$AT89+$M$107*data!$C89+$N$107*data!$D89)</f>
        <v>7.0997999208958454E-2</v>
      </c>
      <c r="L89" s="3">
        <f>H89*EXP(B$107+$D$107*IF($A89=67,1,0)+$E$107*data!$AM89+$F$107*data!$AN89+$G$107*data!$AO89+$H$107*data!$AP89+$I$107*data!$AQ89+$J$107*data!$AR89+$K$107*data!$AS89+$L$107*data!$AT89+$M$107*data!$C89+$N$107*data!$D89)</f>
        <v>0.12586855640933436</v>
      </c>
      <c r="M89" s="3">
        <f>I89*EXP(C$107+$D$107*IF($A89=67,1,0)+$E$107*data!$AM89+$F$107*data!$AN89+$G$107*data!$AO89+$H$107*data!$AP89+$I$107*data!$AQ89+$J$107*data!$AR89+$K$107*data!$AS89+$L$107*data!$AT89+$M$107*data!$C89+$N$107*data!$D89)</f>
        <v>0.16362537027475668</v>
      </c>
      <c r="N89" s="3">
        <f t="shared" si="6"/>
        <v>0.63974295406284998</v>
      </c>
      <c r="O89" s="3">
        <f t="shared" si="7"/>
        <v>7.0981327117975293E-2</v>
      </c>
      <c r="P89" s="3">
        <f t="shared" si="7"/>
        <v>0.12583899935071644</v>
      </c>
      <c r="Q89" s="3">
        <f t="shared" si="7"/>
        <v>0.16358694697986431</v>
      </c>
      <c r="R89" s="3">
        <f t="shared" si="4"/>
        <v>0.63959272655144395</v>
      </c>
      <c r="S89" s="3">
        <f t="shared" si="8"/>
        <v>-1.5912927447222329</v>
      </c>
      <c r="T89" s="3">
        <f t="shared" si="9"/>
        <v>6.5741622611512106E-3</v>
      </c>
      <c r="U89" s="3">
        <f t="shared" si="9"/>
        <v>2.0580323540580148E-2</v>
      </c>
      <c r="V89" s="3">
        <f t="shared" si="9"/>
        <v>1.1972694793023674E-2</v>
      </c>
      <c r="W89" s="3">
        <f t="shared" si="5"/>
        <v>0.11152891829578948</v>
      </c>
      <c r="X89" s="2">
        <f>O89*SUM(data!$M89:$P89)</f>
        <v>980.33446583869556</v>
      </c>
      <c r="Y89" s="2">
        <f>P89*SUM(data!$M89:$P89)</f>
        <v>1737.9825542726405</v>
      </c>
      <c r="Z89" s="2">
        <f>Q89*SUM(data!$M89:$P89)</f>
        <v>2259.3254986504226</v>
      </c>
      <c r="AA89" s="2">
        <f>R89*SUM(data!$M89:$P89)</f>
        <v>8833.5174812382393</v>
      </c>
    </row>
    <row r="90" spans="1:27" x14ac:dyDescent="0.25">
      <c r="A90" s="1">
        <f>data!AL90</f>
        <v>89</v>
      </c>
      <c r="B90" s="1">
        <f>data!Q90</f>
        <v>10</v>
      </c>
      <c r="C90" s="3">
        <f>data!M90/SUM(data!$M90:$P90)</f>
        <v>3.0483973611851598E-2</v>
      </c>
      <c r="D90" s="3">
        <f>data!N90/SUM(data!$M90:$P90)</f>
        <v>6.0935683929411143E-2</v>
      </c>
      <c r="E90" s="3">
        <f>data!O90/SUM(data!$M90:$P90)</f>
        <v>0.21600840136183366</v>
      </c>
      <c r="F90" s="3">
        <f>data!P90/SUM(data!$M90:$P90)</f>
        <v>0.69257194109690368</v>
      </c>
      <c r="G90" s="3">
        <f>HLOOKUP($B90,prodTab!$B$35:$L$40,3,FALSE)</f>
        <v>7.1342599391101019E-2</v>
      </c>
      <c r="H90" s="3">
        <f>HLOOKUP($B90,prodTab!$B$35:$L$40,4,FALSE)</f>
        <v>0.1277506195490351</v>
      </c>
      <c r="I90" s="3">
        <f>HLOOKUP($B90,prodTab!$B$35:$L$40,5,FALSE)</f>
        <v>0.16116382699701393</v>
      </c>
      <c r="J90" s="3">
        <f>HLOOKUP($B90,prodTab!$B$35:$L$40,6,FALSE)</f>
        <v>0.63974295406284998</v>
      </c>
      <c r="K90" s="3">
        <f>G90*EXP(A$107+$D$107*IF($A90=67,1,0)+$E$107*data!$AM90+$F$107*data!$AN90+$G$107*data!$AO90+$H$107*data!$AP90+$I$107*data!$AQ90+$J$107*data!$AR90+$K$107*data!$AS90+$L$107*data!$AT90+$M$107*data!$C90+$N$107*data!$D90)</f>
        <v>7.0958891013374617E-2</v>
      </c>
      <c r="L90" s="3">
        <f>H90*EXP(B$107+$D$107*IF($A90=67,1,0)+$E$107*data!$AM90+$F$107*data!$AN90+$G$107*data!$AO90+$H$107*data!$AP90+$I$107*data!$AQ90+$J$107*data!$AR90+$K$107*data!$AS90+$L$107*data!$AT90+$M$107*data!$C90+$N$107*data!$D90)</f>
        <v>0.12579922358056794</v>
      </c>
      <c r="M90" s="3">
        <f>I90*EXP(C$107+$D$107*IF($A90=67,1,0)+$E$107*data!$AM90+$F$107*data!$AN90+$G$107*data!$AO90+$H$107*data!$AP90+$I$107*data!$AQ90+$J$107*data!$AR90+$K$107*data!$AS90+$L$107*data!$AT90+$M$107*data!$C90+$N$107*data!$D90)</f>
        <v>0.1635352396646764</v>
      </c>
      <c r="N90" s="3">
        <f t="shared" si="6"/>
        <v>0.63974295406284998</v>
      </c>
      <c r="O90" s="3">
        <f t="shared" si="7"/>
        <v>7.0956314708689919E-2</v>
      </c>
      <c r="P90" s="3">
        <f t="shared" si="7"/>
        <v>0.12579465618775201</v>
      </c>
      <c r="Q90" s="3">
        <f t="shared" si="7"/>
        <v>0.16352930219020287</v>
      </c>
      <c r="R90" s="3">
        <f t="shared" si="4"/>
        <v>0.63971972691335521</v>
      </c>
      <c r="S90" s="3">
        <f t="shared" si="8"/>
        <v>-0.90750653289060412</v>
      </c>
      <c r="T90" s="3">
        <f t="shared" si="9"/>
        <v>1.6380103938588284E-3</v>
      </c>
      <c r="U90" s="3">
        <f t="shared" si="9"/>
        <v>4.2066862824082299E-3</v>
      </c>
      <c r="V90" s="3">
        <f t="shared" si="9"/>
        <v>2.75405584986586E-3</v>
      </c>
      <c r="W90" s="3">
        <f t="shared" si="5"/>
        <v>2.7933565441036813E-3</v>
      </c>
      <c r="X90" s="2">
        <f>O90*SUM(data!$M90:$P90)</f>
        <v>879.71568019519054</v>
      </c>
      <c r="Y90" s="2">
        <f>P90*SUM(data!$M90:$P90)</f>
        <v>1559.6008894691875</v>
      </c>
      <c r="Z90" s="2">
        <f>Q90*SUM(data!$M90:$P90)</f>
        <v>2027.4346532611132</v>
      </c>
      <c r="AA90" s="2">
        <f>R90*SUM(data!$M90:$P90)</f>
        <v>7931.238777074509</v>
      </c>
    </row>
    <row r="91" spans="1:27" x14ac:dyDescent="0.25">
      <c r="A91" s="1">
        <f>data!AL91</f>
        <v>90</v>
      </c>
      <c r="B91" s="1">
        <f>data!Q91</f>
        <v>10</v>
      </c>
      <c r="C91" s="3">
        <f>data!M91/SUM(data!$M91:$P91)</f>
        <v>7.2407053900436225E-2</v>
      </c>
      <c r="D91" s="3">
        <f>data!N91/SUM(data!$M91:$P91)</f>
        <v>7.2130336414121338E-2</v>
      </c>
      <c r="E91" s="3">
        <f>data!O91/SUM(data!$M91:$P91)</f>
        <v>0.28797410585145972</v>
      </c>
      <c r="F91" s="3">
        <f>data!P91/SUM(data!$M91:$P91)</f>
        <v>0.56748850383398275</v>
      </c>
      <c r="G91" s="3">
        <f>HLOOKUP($B91,prodTab!$B$35:$L$40,3,FALSE)</f>
        <v>7.1342599391101019E-2</v>
      </c>
      <c r="H91" s="3">
        <f>HLOOKUP($B91,prodTab!$B$35:$L$40,4,FALSE)</f>
        <v>0.1277506195490351</v>
      </c>
      <c r="I91" s="3">
        <f>HLOOKUP($B91,prodTab!$B$35:$L$40,5,FALSE)</f>
        <v>0.16116382699701393</v>
      </c>
      <c r="J91" s="3">
        <f>HLOOKUP($B91,prodTab!$B$35:$L$40,6,FALSE)</f>
        <v>0.63974295406284998</v>
      </c>
      <c r="K91" s="3">
        <f>G91*EXP(A$107+$D$107*IF($A91=67,1,0)+$E$107*data!$AM91+$F$107*data!$AN91+$G$107*data!$AO91+$H$107*data!$AP91+$I$107*data!$AQ91+$J$107*data!$AR91+$K$107*data!$AS91+$L$107*data!$AT91+$M$107*data!$C91+$N$107*data!$D91)</f>
        <v>7.0426174915849918E-2</v>
      </c>
      <c r="L91" s="3">
        <f>H91*EXP(B$107+$D$107*IF($A91=67,1,0)+$E$107*data!$AM91+$F$107*data!$AN91+$G$107*data!$AO91+$H$107*data!$AP91+$I$107*data!$AQ91+$J$107*data!$AR91+$K$107*data!$AS91+$L$107*data!$AT91+$M$107*data!$C91+$N$107*data!$D91)</f>
        <v>0.12485479969653564</v>
      </c>
      <c r="M91" s="3">
        <f>I91*EXP(C$107+$D$107*IF($A91=67,1,0)+$E$107*data!$AM91+$F$107*data!$AN91+$G$107*data!$AO91+$H$107*data!$AP91+$I$107*data!$AQ91+$J$107*data!$AR91+$K$107*data!$AS91+$L$107*data!$AT91+$M$107*data!$C91+$N$107*data!$D91)</f>
        <v>0.1623075167755812</v>
      </c>
      <c r="N91" s="3">
        <f t="shared" si="6"/>
        <v>0.63974295406284998</v>
      </c>
      <c r="O91" s="3">
        <f t="shared" si="7"/>
        <v>7.0614613864917963E-2</v>
      </c>
      <c r="P91" s="3">
        <f t="shared" si="7"/>
        <v>0.12518887303317544</v>
      </c>
      <c r="Q91" s="3">
        <f t="shared" si="7"/>
        <v>0.16274180215205636</v>
      </c>
      <c r="R91" s="3">
        <f t="shared" si="4"/>
        <v>0.64145471094985018</v>
      </c>
      <c r="S91" s="3">
        <f t="shared" si="8"/>
        <v>-1.1166155076567192</v>
      </c>
      <c r="T91" s="3">
        <f t="shared" si="9"/>
        <v>3.2128412809287058E-6</v>
      </c>
      <c r="U91" s="3">
        <f t="shared" si="9"/>
        <v>2.8152083081555051E-3</v>
      </c>
      <c r="V91" s="3">
        <f t="shared" si="9"/>
        <v>1.5683129889859596E-2</v>
      </c>
      <c r="W91" s="3">
        <f t="shared" si="5"/>
        <v>5.4709997951073982E-3</v>
      </c>
      <c r="X91" s="2">
        <f>O91*SUM(data!$M91:$P91)</f>
        <v>1709.7506890352172</v>
      </c>
      <c r="Y91" s="2">
        <f>P91*SUM(data!$M91:$P91)</f>
        <v>3031.125573205918</v>
      </c>
      <c r="Z91" s="2">
        <f>Q91*SUM(data!$M91:$P91)</f>
        <v>3940.3728652624927</v>
      </c>
      <c r="AA91" s="2">
        <f>R91*SUM(data!$M91:$P91)</f>
        <v>15531.170872496372</v>
      </c>
    </row>
    <row r="92" spans="1:27" x14ac:dyDescent="0.25">
      <c r="A92" s="1">
        <f>data!AL92</f>
        <v>91</v>
      </c>
      <c r="B92" s="1">
        <f>data!Q92</f>
        <v>10</v>
      </c>
      <c r="C92" s="3">
        <f>data!M92/SUM(data!$M92:$P92)</f>
        <v>7.0653515959146235E-2</v>
      </c>
      <c r="D92" s="3">
        <f>data!N92/SUM(data!$M92:$P92)</f>
        <v>5.700604973770728E-2</v>
      </c>
      <c r="E92" s="3">
        <f>data!O92/SUM(data!$M92:$P92)</f>
        <v>2.19484896268126E-2</v>
      </c>
      <c r="F92" s="3">
        <f>data!P92/SUM(data!$M92:$P92)</f>
        <v>0.85039194467633383</v>
      </c>
      <c r="G92" s="3">
        <f>HLOOKUP($B92,prodTab!$B$35:$L$40,3,FALSE)</f>
        <v>7.1342599391101019E-2</v>
      </c>
      <c r="H92" s="3">
        <f>HLOOKUP($B92,prodTab!$B$35:$L$40,4,FALSE)</f>
        <v>0.1277506195490351</v>
      </c>
      <c r="I92" s="3">
        <f>HLOOKUP($B92,prodTab!$B$35:$L$40,5,FALSE)</f>
        <v>0.16116382699701393</v>
      </c>
      <c r="J92" s="3">
        <f>HLOOKUP($B92,prodTab!$B$35:$L$40,6,FALSE)</f>
        <v>0.63974295406284998</v>
      </c>
      <c r="K92" s="3">
        <f>G92*EXP(A$107+$D$107*IF($A92=67,1,0)+$E$107*data!$AM92+$F$107*data!$AN92+$G$107*data!$AO92+$H$107*data!$AP92+$I$107*data!$AQ92+$J$107*data!$AR92+$K$107*data!$AS92+$L$107*data!$AT92+$M$107*data!$C92+$N$107*data!$D92)</f>
        <v>6.9749832336209613E-2</v>
      </c>
      <c r="L92" s="3">
        <f>H92*EXP(B$107+$D$107*IF($A92=67,1,0)+$E$107*data!$AM92+$F$107*data!$AN92+$G$107*data!$AO92+$H$107*data!$AP92+$I$107*data!$AQ92+$J$107*data!$AR92+$K$107*data!$AS92+$L$107*data!$AT92+$M$107*data!$C92+$N$107*data!$D92)</f>
        <v>0.12365574810232186</v>
      </c>
      <c r="M92" s="3">
        <f>I92*EXP(C$107+$D$107*IF($A92=67,1,0)+$E$107*data!$AM92+$F$107*data!$AN92+$G$107*data!$AO92+$H$107*data!$AP92+$I$107*data!$AQ92+$J$107*data!$AR92+$K$107*data!$AS92+$L$107*data!$AT92+$M$107*data!$C92+$N$107*data!$D92)</f>
        <v>0.16074878545555457</v>
      </c>
      <c r="N92" s="3">
        <f t="shared" si="6"/>
        <v>0.63974295406284998</v>
      </c>
      <c r="O92" s="3">
        <f t="shared" si="7"/>
        <v>7.0178106868455756E-2</v>
      </c>
      <c r="P92" s="3">
        <f t="shared" si="7"/>
        <v>0.1244150131199465</v>
      </c>
      <c r="Q92" s="3">
        <f t="shared" si="7"/>
        <v>0.16173580733925266</v>
      </c>
      <c r="R92" s="3">
        <f t="shared" si="4"/>
        <v>0.64367107267234513</v>
      </c>
      <c r="S92" s="3">
        <f t="shared" si="8"/>
        <v>-0.72115525165710448</v>
      </c>
      <c r="T92" s="3">
        <f t="shared" si="9"/>
        <v>2.2601380351114807E-7</v>
      </c>
      <c r="U92" s="3">
        <f t="shared" si="9"/>
        <v>4.5439683442680696E-3</v>
      </c>
      <c r="V92" s="3">
        <f t="shared" si="9"/>
        <v>1.9540494193238663E-2</v>
      </c>
      <c r="W92" s="3">
        <f t="shared" si="5"/>
        <v>4.2733518922089479E-2</v>
      </c>
      <c r="X92" s="2">
        <f>O92*SUM(data!$M92:$P92)</f>
        <v>1702.3278828348484</v>
      </c>
      <c r="Y92" s="2">
        <f>P92*SUM(data!$M92:$P92)</f>
        <v>3017.9660770038222</v>
      </c>
      <c r="Z92" s="2">
        <f>Q92*SUM(data!$M92:$P92)</f>
        <v>3923.2659125800865</v>
      </c>
      <c r="AA92" s="2">
        <f>R92*SUM(data!$M92:$P92)</f>
        <v>15613.690127581243</v>
      </c>
    </row>
    <row r="93" spans="1:27" x14ac:dyDescent="0.25">
      <c r="A93" s="1">
        <f>data!AL93</f>
        <v>92</v>
      </c>
      <c r="B93" s="1">
        <f>data!Q93</f>
        <v>10</v>
      </c>
      <c r="C93" s="3">
        <f>data!M93/SUM(data!$M93:$P93)</f>
        <v>6.8023217303099057E-2</v>
      </c>
      <c r="D93" s="3">
        <f>data!N93/SUM(data!$M93:$P93)</f>
        <v>1.0320244485630754E-2</v>
      </c>
      <c r="E93" s="3">
        <f>data!O93/SUM(data!$M93:$P93)</f>
        <v>3.4110966655973234E-2</v>
      </c>
      <c r="F93" s="3">
        <f>data!P93/SUM(data!$M93:$P93)</f>
        <v>0.8875455715552969</v>
      </c>
      <c r="G93" s="3">
        <f>HLOOKUP($B93,prodTab!$B$35:$L$40,3,FALSE)</f>
        <v>7.1342599391101019E-2</v>
      </c>
      <c r="H93" s="3">
        <f>HLOOKUP($B93,prodTab!$B$35:$L$40,4,FALSE)</f>
        <v>0.1277506195490351</v>
      </c>
      <c r="I93" s="3">
        <f>HLOOKUP($B93,prodTab!$B$35:$L$40,5,FALSE)</f>
        <v>0.16116382699701393</v>
      </c>
      <c r="J93" s="3">
        <f>HLOOKUP($B93,prodTab!$B$35:$L$40,6,FALSE)</f>
        <v>0.63974295406284998</v>
      </c>
      <c r="K93" s="3">
        <f>G93*EXP(A$107+$D$107*IF($A93=67,1,0)+$E$107*data!$AM93+$F$107*data!$AN93+$G$107*data!$AO93+$H$107*data!$AP93+$I$107*data!$AQ93+$J$107*data!$AR93+$K$107*data!$AS93+$L$107*data!$AT93+$M$107*data!$C93+$N$107*data!$D93)</f>
        <v>7.2500252088759543E-2</v>
      </c>
      <c r="L93" s="3">
        <f>H93*EXP(B$107+$D$107*IF($A93=67,1,0)+$E$107*data!$AM93+$F$107*data!$AN93+$G$107*data!$AO93+$H$107*data!$AP93+$I$107*data!$AQ93+$J$107*data!$AR93+$K$107*data!$AS93+$L$107*data!$AT93+$M$107*data!$C93+$N$107*data!$D93)</f>
        <v>0.12853182021182291</v>
      </c>
      <c r="M93" s="3">
        <f>I93*EXP(C$107+$D$107*IF($A93=67,1,0)+$E$107*data!$AM93+$F$107*data!$AN93+$G$107*data!$AO93+$H$107*data!$AP93+$I$107*data!$AQ93+$J$107*data!$AR93+$K$107*data!$AS93+$L$107*data!$AT93+$M$107*data!$C93+$N$107*data!$D93)</f>
        <v>0.1670875338067222</v>
      </c>
      <c r="N93" s="3">
        <f t="shared" si="6"/>
        <v>0.63974295406284998</v>
      </c>
      <c r="O93" s="3">
        <f t="shared" si="7"/>
        <v>7.1934661484517826E-2</v>
      </c>
      <c r="P93" s="3">
        <f t="shared" si="7"/>
        <v>0.12752911487268984</v>
      </c>
      <c r="Q93" s="3">
        <f t="shared" si="7"/>
        <v>0.16578404676379019</v>
      </c>
      <c r="R93" s="3">
        <f t="shared" si="4"/>
        <v>0.63475217687900221</v>
      </c>
      <c r="S93" s="3">
        <f t="shared" si="8"/>
        <v>-0.66499806912262061</v>
      </c>
      <c r="T93" s="3">
        <f t="shared" si="9"/>
        <v>1.5299395584354743E-5</v>
      </c>
      <c r="U93" s="3">
        <f t="shared" si="9"/>
        <v>1.3737919297410417E-2</v>
      </c>
      <c r="V93" s="3">
        <f t="shared" si="9"/>
        <v>1.7337800025079578E-2</v>
      </c>
      <c r="W93" s="3">
        <f t="shared" si="5"/>
        <v>6.3904500391964894E-2</v>
      </c>
      <c r="X93" s="2">
        <f>O93*SUM(data!$M93:$P93)</f>
        <v>1107.7117813474822</v>
      </c>
      <c r="Y93" s="2">
        <f>P93*SUM(data!$M93:$P93)</f>
        <v>1963.8029858484688</v>
      </c>
      <c r="Z93" s="2">
        <f>Q93*SUM(data!$M93:$P93)</f>
        <v>2552.8853263490582</v>
      </c>
      <c r="AA93" s="2">
        <f>R93*SUM(data!$M93:$P93)</f>
        <v>9774.459906454993</v>
      </c>
    </row>
    <row r="94" spans="1:27" x14ac:dyDescent="0.25">
      <c r="A94" s="1">
        <f>data!AL94</f>
        <v>93</v>
      </c>
      <c r="B94" s="1">
        <f>data!Q94</f>
        <v>10</v>
      </c>
      <c r="C94" s="3">
        <f>data!M94/SUM(data!$M94:$P94)</f>
        <v>0</v>
      </c>
      <c r="D94" s="3">
        <f>data!N94/SUM(data!$M94:$P94)</f>
        <v>9.9714057844937226E-3</v>
      </c>
      <c r="E94" s="3">
        <f>data!O94/SUM(data!$M94:$P94)</f>
        <v>5.1398695225103007E-2</v>
      </c>
      <c r="F94" s="3">
        <f>data!P94/SUM(data!$M94:$P94)</f>
        <v>0.93862989899040339</v>
      </c>
      <c r="G94" s="3">
        <f>HLOOKUP($B94,prodTab!$B$35:$L$40,3,FALSE)</f>
        <v>7.1342599391101019E-2</v>
      </c>
      <c r="H94" s="3">
        <f>HLOOKUP($B94,prodTab!$B$35:$L$40,4,FALSE)</f>
        <v>0.1277506195490351</v>
      </c>
      <c r="I94" s="3">
        <f>HLOOKUP($B94,prodTab!$B$35:$L$40,5,FALSE)</f>
        <v>0.16116382699701393</v>
      </c>
      <c r="J94" s="3">
        <f>HLOOKUP($B94,prodTab!$B$35:$L$40,6,FALSE)</f>
        <v>0.63974295406284998</v>
      </c>
      <c r="K94" s="3">
        <f>G94*EXP(A$107+$D$107*IF($A94=67,1,0)+$E$107*data!$AM94+$F$107*data!$AN94+$G$107*data!$AO94+$H$107*data!$AP94+$I$107*data!$AQ94+$J$107*data!$AR94+$K$107*data!$AS94+$L$107*data!$AT94+$M$107*data!$C94+$N$107*data!$D94)</f>
        <v>7.0509651810662835E-2</v>
      </c>
      <c r="L94" s="3">
        <f>H94*EXP(B$107+$D$107*IF($A94=67,1,0)+$E$107*data!$AM94+$F$107*data!$AN94+$G$107*data!$AO94+$H$107*data!$AP94+$I$107*data!$AQ94+$J$107*data!$AR94+$K$107*data!$AS94+$L$107*data!$AT94+$M$107*data!$C94+$N$107*data!$D94)</f>
        <v>0.12500279141969267</v>
      </c>
      <c r="M94" s="3">
        <f>I94*EXP(C$107+$D$107*IF($A94=67,1,0)+$E$107*data!$AM94+$F$107*data!$AN94+$G$107*data!$AO94+$H$107*data!$AP94+$I$107*data!$AQ94+$J$107*data!$AR94+$K$107*data!$AS94+$L$107*data!$AT94+$M$107*data!$C94+$N$107*data!$D94)</f>
        <v>0.16249990160297542</v>
      </c>
      <c r="N94" s="3">
        <f t="shared" si="6"/>
        <v>0.63974295406284998</v>
      </c>
      <c r="O94" s="3">
        <f t="shared" si="7"/>
        <v>7.0668280978981354E-2</v>
      </c>
      <c r="P94" s="3">
        <f t="shared" si="7"/>
        <v>0.1252840165900232</v>
      </c>
      <c r="Q94" s="3">
        <f t="shared" si="7"/>
        <v>0.16286548593903682</v>
      </c>
      <c r="R94" s="3">
        <f t="shared" si="4"/>
        <v>0.64118221649195872</v>
      </c>
      <c r="S94" s="3">
        <f t="shared" si="8"/>
        <v>-0.53115842054472961</v>
      </c>
      <c r="T94" s="3">
        <f t="shared" si="9"/>
        <v>4.9940059365242576E-3</v>
      </c>
      <c r="U94" s="3">
        <f t="shared" si="9"/>
        <v>1.3296998210787513E-2</v>
      </c>
      <c r="V94" s="3">
        <f t="shared" si="9"/>
        <v>1.2424845432063921E-2</v>
      </c>
      <c r="W94" s="3">
        <f t="shared" si="5"/>
        <v>8.8475123823695545E-2</v>
      </c>
      <c r="X94" s="2">
        <f>O94*SUM(data!$M94:$P94)</f>
        <v>2831.0102035725313</v>
      </c>
      <c r="Y94" s="2">
        <f>P94*SUM(data!$M94:$P94)</f>
        <v>5018.946610805453</v>
      </c>
      <c r="Z94" s="2">
        <f>Q94*SUM(data!$M94:$P94)</f>
        <v>6524.480942735081</v>
      </c>
      <c r="AA94" s="2">
        <f>R94*SUM(data!$M94:$P94)</f>
        <v>25686.112242886935</v>
      </c>
    </row>
    <row r="95" spans="1:27" x14ac:dyDescent="0.25">
      <c r="A95" s="1">
        <f>data!AL95</f>
        <v>94</v>
      </c>
      <c r="B95" s="1">
        <f>data!Q95</f>
        <v>10</v>
      </c>
      <c r="C95" s="3">
        <f>data!M95/SUM(data!$M95:$P95)</f>
        <v>4.8448283996081511E-2</v>
      </c>
      <c r="D95" s="3">
        <f>data!N95/SUM(data!$M95:$P95)</f>
        <v>0.1428097673605426</v>
      </c>
      <c r="E95" s="3">
        <f>data!O95/SUM(data!$M95:$P95)</f>
        <v>0.26322004312557756</v>
      </c>
      <c r="F95" s="3">
        <f>data!P95/SUM(data!$M95:$P95)</f>
        <v>0.54552190551779822</v>
      </c>
      <c r="G95" s="3">
        <f>HLOOKUP($B95,prodTab!$B$35:$L$40,3,FALSE)</f>
        <v>7.1342599391101019E-2</v>
      </c>
      <c r="H95" s="3">
        <f>HLOOKUP($B95,prodTab!$B$35:$L$40,4,FALSE)</f>
        <v>0.1277506195490351</v>
      </c>
      <c r="I95" s="3">
        <f>HLOOKUP($B95,prodTab!$B$35:$L$40,5,FALSE)</f>
        <v>0.16116382699701393</v>
      </c>
      <c r="J95" s="3">
        <f>HLOOKUP($B95,prodTab!$B$35:$L$40,6,FALSE)</f>
        <v>0.63974295406284998</v>
      </c>
      <c r="K95" s="3">
        <f>G95*EXP(A$107+$D$107*IF($A95=67,1,0)+$E$107*data!$AM95+$F$107*data!$AN95+$G$107*data!$AO95+$H$107*data!$AP95+$I$107*data!$AQ95+$J$107*data!$AR95+$K$107*data!$AS95+$L$107*data!$AT95+$M$107*data!$C95+$N$107*data!$D95)</f>
        <v>7.3891217501798986E-2</v>
      </c>
      <c r="L95" s="3">
        <f>H95*EXP(B$107+$D$107*IF($A95=67,1,0)+$E$107*data!$AM95+$F$107*data!$AN95+$G$107*data!$AO95+$H$107*data!$AP95+$I$107*data!$AQ95+$J$107*data!$AR95+$K$107*data!$AS95+$L$107*data!$AT95+$M$107*data!$C95+$N$107*data!$D95)</f>
        <v>0.1309977884152268</v>
      </c>
      <c r="M95" s="3">
        <f>I95*EXP(C$107+$D$107*IF($A95=67,1,0)+$E$107*data!$AM95+$F$107*data!$AN95+$G$107*data!$AO95+$H$107*data!$AP95+$I$107*data!$AQ95+$J$107*data!$AR95+$K$107*data!$AS95+$L$107*data!$AT95+$M$107*data!$C95+$N$107*data!$D95)</f>
        <v>0.17029321894269489</v>
      </c>
      <c r="N95" s="3">
        <f t="shared" si="6"/>
        <v>0.63974295406284998</v>
      </c>
      <c r="O95" s="3">
        <f t="shared" si="7"/>
        <v>7.280459588187653E-2</v>
      </c>
      <c r="P95" s="3">
        <f t="shared" si="7"/>
        <v>0.12907137504884064</v>
      </c>
      <c r="Q95" s="3">
        <f t="shared" si="7"/>
        <v>0.16778893900679026</v>
      </c>
      <c r="R95" s="3">
        <f t="shared" si="4"/>
        <v>0.63033509006249266</v>
      </c>
      <c r="S95" s="3">
        <f t="shared" si="8"/>
        <v>-1.140941504687442</v>
      </c>
      <c r="T95" s="3">
        <f t="shared" si="9"/>
        <v>5.9322992867811978E-4</v>
      </c>
      <c r="U95" s="3">
        <f t="shared" si="9"/>
        <v>1.8874342331023146E-4</v>
      </c>
      <c r="V95" s="3">
        <f t="shared" si="9"/>
        <v>9.1070956333308226E-3</v>
      </c>
      <c r="W95" s="3">
        <f t="shared" si="5"/>
        <v>7.1932762726123964E-3</v>
      </c>
      <c r="X95" s="2">
        <f>O95*SUM(data!$M95:$P95)</f>
        <v>524.69252987726077</v>
      </c>
      <c r="Y95" s="2">
        <f>P95*SUM(data!$M95:$P95)</f>
        <v>930.19932998448769</v>
      </c>
      <c r="Z95" s="2">
        <f>Q95*SUM(data!$M95:$P95)</f>
        <v>1209.2313929704765</v>
      </c>
      <c r="AA95" s="2">
        <f>R95*SUM(data!$M95:$P95)</f>
        <v>4542.7367471677762</v>
      </c>
    </row>
    <row r="96" spans="1:27" x14ac:dyDescent="0.25">
      <c r="A96" s="1">
        <f>data!AL96</f>
        <v>95</v>
      </c>
      <c r="B96" s="1">
        <f>data!Q96</f>
        <v>10</v>
      </c>
      <c r="C96" s="3">
        <f>data!M96/SUM(data!$M96:$P96)</f>
        <v>2.9836500612129314E-2</v>
      </c>
      <c r="D96" s="3">
        <f>data!N96/SUM(data!$M96:$P96)</f>
        <v>0.23762407312958531</v>
      </c>
      <c r="E96" s="3">
        <f>data!O96/SUM(data!$M96:$P96)</f>
        <v>0.23094748765430234</v>
      </c>
      <c r="F96" s="3">
        <f>data!P96/SUM(data!$M96:$P96)</f>
        <v>0.50159193860398299</v>
      </c>
      <c r="G96" s="3">
        <f>HLOOKUP($B96,prodTab!$B$35:$L$40,3,FALSE)</f>
        <v>7.1342599391101019E-2</v>
      </c>
      <c r="H96" s="3">
        <f>HLOOKUP($B96,prodTab!$B$35:$L$40,4,FALSE)</f>
        <v>0.1277506195490351</v>
      </c>
      <c r="I96" s="3">
        <f>HLOOKUP($B96,prodTab!$B$35:$L$40,5,FALSE)</f>
        <v>0.16116382699701393</v>
      </c>
      <c r="J96" s="3">
        <f>HLOOKUP($B96,prodTab!$B$35:$L$40,6,FALSE)</f>
        <v>0.63974295406284998</v>
      </c>
      <c r="K96" s="3">
        <f>G96*EXP(A$107+$D$107*IF($A96=67,1,0)+$E$107*data!$AM96+$F$107*data!$AN96+$G$107*data!$AO96+$H$107*data!$AP96+$I$107*data!$AQ96+$J$107*data!$AR96+$K$107*data!$AS96+$L$107*data!$AT96+$M$107*data!$C96+$N$107*data!$D96)</f>
        <v>6.8838258344310177E-2</v>
      </c>
      <c r="L96" s="3">
        <f>H96*EXP(B$107+$D$107*IF($A96=67,1,0)+$E$107*data!$AM96+$F$107*data!$AN96+$G$107*data!$AO96+$H$107*data!$AP96+$I$107*data!$AQ96+$J$107*data!$AR96+$K$107*data!$AS96+$L$107*data!$AT96+$M$107*data!$C96+$N$107*data!$D96)</f>
        <v>0.12203966731555231</v>
      </c>
      <c r="M96" s="3">
        <f>I96*EXP(C$107+$D$107*IF($A96=67,1,0)+$E$107*data!$AM96+$F$107*data!$AN96+$G$107*data!$AO96+$H$107*data!$AP96+$I$107*data!$AQ96+$J$107*data!$AR96+$K$107*data!$AS96+$L$107*data!$AT96+$M$107*data!$C96+$N$107*data!$D96)</f>
        <v>0.15864792861987961</v>
      </c>
      <c r="N96" s="3">
        <f t="shared" si="6"/>
        <v>0.63974295406284998</v>
      </c>
      <c r="O96" s="3">
        <f t="shared" si="7"/>
        <v>6.958498818904528E-2</v>
      </c>
      <c r="P96" s="3">
        <f t="shared" si="7"/>
        <v>0.12336350472832147</v>
      </c>
      <c r="Q96" s="3">
        <f t="shared" si="7"/>
        <v>0.16036887778325515</v>
      </c>
      <c r="R96" s="3">
        <f t="shared" si="4"/>
        <v>0.64668262929937803</v>
      </c>
      <c r="S96" s="3">
        <f t="shared" si="8"/>
        <v>-1.2181193039371279</v>
      </c>
      <c r="T96" s="3">
        <f t="shared" si="9"/>
        <v>1.5799422646522428E-3</v>
      </c>
      <c r="U96" s="3">
        <f t="shared" si="9"/>
        <v>1.3055477491379891E-2</v>
      </c>
      <c r="V96" s="3">
        <f t="shared" si="9"/>
        <v>4.98134017132948E-3</v>
      </c>
      <c r="W96" s="3">
        <f t="shared" si="5"/>
        <v>2.1051308526466795E-2</v>
      </c>
      <c r="X96" s="2">
        <f>O96*SUM(data!$M96:$P96)</f>
        <v>3458.6209397036218</v>
      </c>
      <c r="Y96" s="2">
        <f>P96*SUM(data!$M96:$P96)</f>
        <v>6131.6041254393631</v>
      </c>
      <c r="Z96" s="2">
        <f>Q96*SUM(data!$M96:$P96)</f>
        <v>7970.9025353439119</v>
      </c>
      <c r="AA96" s="2">
        <f>R96*SUM(data!$M96:$P96)</f>
        <v>32142.422399513103</v>
      </c>
    </row>
    <row r="97" spans="1:27" x14ac:dyDescent="0.25">
      <c r="A97" s="1">
        <f>data!AL97</f>
        <v>96</v>
      </c>
      <c r="B97" s="1">
        <f>data!Q97</f>
        <v>10</v>
      </c>
      <c r="C97" s="3">
        <f>data!M97/SUM(data!$M97:$P97)</f>
        <v>1.9721507481678818E-2</v>
      </c>
      <c r="D97" s="3">
        <f>data!N97/SUM(data!$M97:$P97)</f>
        <v>6.5327907677634897E-2</v>
      </c>
      <c r="E97" s="3">
        <f>data!O97/SUM(data!$M97:$P97)</f>
        <v>0.14890959446734842</v>
      </c>
      <c r="F97" s="3">
        <f>data!P97/SUM(data!$M97:$P97)</f>
        <v>0.76604099037333795</v>
      </c>
      <c r="G97" s="3">
        <f>HLOOKUP($B97,prodTab!$B$35:$L$40,3,FALSE)</f>
        <v>7.1342599391101019E-2</v>
      </c>
      <c r="H97" s="3">
        <f>HLOOKUP($B97,prodTab!$B$35:$L$40,4,FALSE)</f>
        <v>0.1277506195490351</v>
      </c>
      <c r="I97" s="3">
        <f>HLOOKUP($B97,prodTab!$B$35:$L$40,5,FALSE)</f>
        <v>0.16116382699701393</v>
      </c>
      <c r="J97" s="3">
        <f>HLOOKUP($B97,prodTab!$B$35:$L$40,6,FALSE)</f>
        <v>0.63974295406284998</v>
      </c>
      <c r="K97" s="3">
        <f>G97*EXP(A$107+$D$107*IF($A97=67,1,0)+$E$107*data!$AM97+$F$107*data!$AN97+$G$107*data!$AO97+$H$107*data!$AP97+$I$107*data!$AQ97+$J$107*data!$AR97+$K$107*data!$AS97+$L$107*data!$AT97+$M$107*data!$C97+$N$107*data!$D97)</f>
        <v>7.1832273397413757E-2</v>
      </c>
      <c r="L97" s="3">
        <f>H97*EXP(B$107+$D$107*IF($A97=67,1,0)+$E$107*data!$AM97+$F$107*data!$AN97+$G$107*data!$AO97+$H$107*data!$AP97+$I$107*data!$AQ97+$J$107*data!$AR97+$K$107*data!$AS97+$L$107*data!$AT97+$M$107*data!$C97+$N$107*data!$D97)</f>
        <v>0.12734759650793459</v>
      </c>
      <c r="M97" s="3">
        <f>I97*EXP(C$107+$D$107*IF($A97=67,1,0)+$E$107*data!$AM97+$F$107*data!$AN97+$G$107*data!$AO97+$H$107*data!$AP97+$I$107*data!$AQ97+$J$107*data!$AR97+$K$107*data!$AS97+$L$107*data!$AT97+$M$107*data!$C97+$N$107*data!$D97)</f>
        <v>0.16554807830199145</v>
      </c>
      <c r="N97" s="3">
        <f t="shared" si="6"/>
        <v>0.63974295406284998</v>
      </c>
      <c r="O97" s="3">
        <f t="shared" si="7"/>
        <v>7.1512547785173977E-2</v>
      </c>
      <c r="P97" s="3">
        <f t="shared" si="7"/>
        <v>0.12678077206628705</v>
      </c>
      <c r="Q97" s="3">
        <f t="shared" si="7"/>
        <v>0.16481122342900995</v>
      </c>
      <c r="R97" s="3">
        <f t="shared" si="4"/>
        <v>0.63689545671952918</v>
      </c>
      <c r="S97" s="3">
        <f t="shared" si="8"/>
        <v>-0.80102091326262626</v>
      </c>
      <c r="T97" s="3">
        <f t="shared" si="9"/>
        <v>2.6823118557182594E-3</v>
      </c>
      <c r="U97" s="3">
        <f t="shared" si="9"/>
        <v>3.7764545415700712E-3</v>
      </c>
      <c r="V97" s="3">
        <f t="shared" si="9"/>
        <v>2.528618036343527E-4</v>
      </c>
      <c r="W97" s="3">
        <f t="shared" si="5"/>
        <v>1.6678568862727051E-2</v>
      </c>
      <c r="X97" s="2">
        <f>O97*SUM(data!$M97:$P97)</f>
        <v>6259.4804353776763</v>
      </c>
      <c r="Y97" s="2">
        <f>P97*SUM(data!$M97:$P97)</f>
        <v>11097.098158423132</v>
      </c>
      <c r="Z97" s="2">
        <f>Q97*SUM(data!$M97:$P97)</f>
        <v>14425.896720721023</v>
      </c>
      <c r="AA97" s="2">
        <f>R97*SUM(data!$M97:$P97)</f>
        <v>55747.344685478172</v>
      </c>
    </row>
    <row r="98" spans="1:27" x14ac:dyDescent="0.25">
      <c r="A98" s="1">
        <f>data!AL98</f>
        <v>97</v>
      </c>
      <c r="B98" s="1">
        <f>data!Q98</f>
        <v>10</v>
      </c>
      <c r="C98" s="3">
        <f>data!M98/SUM(data!$M98:$P98)</f>
        <v>2.9227840639127454E-2</v>
      </c>
      <c r="D98" s="3">
        <f>data!N98/SUM(data!$M98:$P98)</f>
        <v>3.5020115699492801E-2</v>
      </c>
      <c r="E98" s="3">
        <f>data!O98/SUM(data!$M98:$P98)</f>
        <v>0.1041880989766636</v>
      </c>
      <c r="F98" s="3">
        <f>data!P98/SUM(data!$M98:$P98)</f>
        <v>0.83156394468471617</v>
      </c>
      <c r="G98" s="3">
        <f>HLOOKUP($B98,prodTab!$B$35:$L$40,3,FALSE)</f>
        <v>7.1342599391101019E-2</v>
      </c>
      <c r="H98" s="3">
        <f>HLOOKUP($B98,prodTab!$B$35:$L$40,4,FALSE)</f>
        <v>0.1277506195490351</v>
      </c>
      <c r="I98" s="3">
        <f>HLOOKUP($B98,prodTab!$B$35:$L$40,5,FALSE)</f>
        <v>0.16116382699701393</v>
      </c>
      <c r="J98" s="3">
        <f>HLOOKUP($B98,prodTab!$B$35:$L$40,6,FALSE)</f>
        <v>0.63974295406284998</v>
      </c>
      <c r="K98" s="3">
        <f>G98*EXP(A$107+$D$107*IF($A98=67,1,0)+$E$107*data!$AM98+$F$107*data!$AN98+$G$107*data!$AO98+$H$107*data!$AP98+$I$107*data!$AQ98+$J$107*data!$AR98+$K$107*data!$AS98+$L$107*data!$AT98+$M$107*data!$C98+$N$107*data!$D98)</f>
        <v>6.7912356824714651E-2</v>
      </c>
      <c r="L98" s="3">
        <f>H98*EXP(B$107+$D$107*IF($A98=67,1,0)+$E$107*data!$AM98+$F$107*data!$AN98+$G$107*data!$AO98+$H$107*data!$AP98+$I$107*data!$AQ98+$J$107*data!$AR98+$K$107*data!$AS98+$L$107*data!$AT98+$M$107*data!$C98+$N$107*data!$D98)</f>
        <v>0.12039818602104856</v>
      </c>
      <c r="M98" s="3">
        <f>I98*EXP(C$107+$D$107*IF($A98=67,1,0)+$E$107*data!$AM98+$F$107*data!$AN98+$G$107*data!$AO98+$H$107*data!$AP98+$I$107*data!$AQ98+$J$107*data!$AR98+$K$107*data!$AS98+$L$107*data!$AT98+$M$107*data!$C98+$N$107*data!$D98)</f>
        <v>0.15651405188152415</v>
      </c>
      <c r="N98" s="3">
        <f t="shared" si="6"/>
        <v>0.63974295406284998</v>
      </c>
      <c r="O98" s="3">
        <f t="shared" si="7"/>
        <v>6.8976838519781758E-2</v>
      </c>
      <c r="P98" s="3">
        <f t="shared" si="7"/>
        <v>0.12228534869851951</v>
      </c>
      <c r="Q98" s="3">
        <f t="shared" si="7"/>
        <v>0.15896730709218759</v>
      </c>
      <c r="R98" s="3">
        <f t="shared" si="4"/>
        <v>0.64977050568951122</v>
      </c>
      <c r="S98" s="3">
        <f t="shared" si="8"/>
        <v>-0.70187101002891916</v>
      </c>
      <c r="T98" s="3">
        <f t="shared" si="9"/>
        <v>1.5799828325162605E-3</v>
      </c>
      <c r="U98" s="3">
        <f t="shared" si="9"/>
        <v>7.6152208903744198E-3</v>
      </c>
      <c r="V98" s="3">
        <f t="shared" si="9"/>
        <v>3.0007616417638892E-3</v>
      </c>
      <c r="W98" s="3">
        <f t="shared" si="5"/>
        <v>3.3048854461703303E-2</v>
      </c>
      <c r="X98" s="2">
        <f>O98*SUM(data!$M98:$P98)</f>
        <v>4535.2023010137837</v>
      </c>
      <c r="Y98" s="2">
        <f>P98*SUM(data!$M98:$P98)</f>
        <v>8040.2176542021261</v>
      </c>
      <c r="Z98" s="2">
        <f>Q98*SUM(data!$M98:$P98)</f>
        <v>10452.04321308078</v>
      </c>
      <c r="AA98" s="2">
        <f>R98*SUM(data!$M98:$P98)</f>
        <v>42722.176831703313</v>
      </c>
    </row>
    <row r="99" spans="1:27" x14ac:dyDescent="0.25">
      <c r="A99" s="1">
        <f>data!AL99</f>
        <v>98</v>
      </c>
      <c r="B99" s="1">
        <f>data!Q99</f>
        <v>10</v>
      </c>
      <c r="C99" s="3">
        <f>data!M99/SUM(data!$M99:$P99)</f>
        <v>5.2142677956611996E-2</v>
      </c>
      <c r="D99" s="3">
        <f>data!N99/SUM(data!$M99:$P99)</f>
        <v>3.0035574961916431E-2</v>
      </c>
      <c r="E99" s="3">
        <f>data!O99/SUM(data!$M99:$P99)</f>
        <v>0.25507765776050434</v>
      </c>
      <c r="F99" s="3">
        <f>data!P99/SUM(data!$M99:$P99)</f>
        <v>0.66274408932096729</v>
      </c>
      <c r="G99" s="3">
        <f>HLOOKUP($B99,prodTab!$B$35:$L$40,3,FALSE)</f>
        <v>7.1342599391101019E-2</v>
      </c>
      <c r="H99" s="3">
        <f>HLOOKUP($B99,prodTab!$B$35:$L$40,4,FALSE)</f>
        <v>0.1277506195490351</v>
      </c>
      <c r="I99" s="3">
        <f>HLOOKUP($B99,prodTab!$B$35:$L$40,5,FALSE)</f>
        <v>0.16116382699701393</v>
      </c>
      <c r="J99" s="3">
        <f>HLOOKUP($B99,prodTab!$B$35:$L$40,6,FALSE)</f>
        <v>0.63974295406284998</v>
      </c>
      <c r="K99" s="3">
        <f>G99*EXP(A$107+$D$107*IF($A99=67,1,0)+$E$107*data!$AM99+$F$107*data!$AN99+$G$107*data!$AO99+$H$107*data!$AP99+$I$107*data!$AQ99+$J$107*data!$AR99+$K$107*data!$AS99+$L$107*data!$AT99+$M$107*data!$C99+$N$107*data!$D99)</f>
        <v>7.1921809229566508E-2</v>
      </c>
      <c r="L99" s="3">
        <f>H99*EXP(B$107+$D$107*IF($A99=67,1,0)+$E$107*data!$AM99+$F$107*data!$AN99+$G$107*data!$AO99+$H$107*data!$AP99+$I$107*data!$AQ99+$J$107*data!$AR99+$K$107*data!$AS99+$L$107*data!$AT99+$M$107*data!$C99+$N$107*data!$D99)</f>
        <v>0.12750632979711937</v>
      </c>
      <c r="M99" s="3">
        <f>I99*EXP(C$107+$D$107*IF($A99=67,1,0)+$E$107*data!$AM99+$F$107*data!$AN99+$G$107*data!$AO99+$H$107*data!$AP99+$I$107*data!$AQ99+$J$107*data!$AR99+$K$107*data!$AS99+$L$107*data!$AT99+$M$107*data!$C99+$N$107*data!$D99)</f>
        <v>0.16575442684493746</v>
      </c>
      <c r="N99" s="3">
        <f t="shared" si="6"/>
        <v>0.63974295406284998</v>
      </c>
      <c r="O99" s="3">
        <f t="shared" si="7"/>
        <v>7.1569293248972529E-2</v>
      </c>
      <c r="P99" s="3">
        <f t="shared" si="7"/>
        <v>0.12688137306477548</v>
      </c>
      <c r="Q99" s="3">
        <f t="shared" si="7"/>
        <v>0.16494200172739723</v>
      </c>
      <c r="R99" s="3">
        <f t="shared" si="4"/>
        <v>0.63660733195885477</v>
      </c>
      <c r="S99" s="3">
        <f t="shared" si="8"/>
        <v>-0.95850123788926744</v>
      </c>
      <c r="T99" s="3">
        <f t="shared" si="9"/>
        <v>3.7739338171737609E-4</v>
      </c>
      <c r="U99" s="3">
        <f t="shared" si="9"/>
        <v>9.3791086101797372E-3</v>
      </c>
      <c r="V99" s="3">
        <f t="shared" si="9"/>
        <v>8.1244364885185976E-3</v>
      </c>
      <c r="W99" s="3">
        <f t="shared" si="5"/>
        <v>6.8313008540594284E-4</v>
      </c>
      <c r="X99" s="2">
        <f>O99*SUM(data!$M99:$P99)</f>
        <v>1574.8279052807711</v>
      </c>
      <c r="Y99" s="2">
        <f>P99*SUM(data!$M99:$P99)</f>
        <v>2791.9281844468551</v>
      </c>
      <c r="Z99" s="2">
        <f>Q99*SUM(data!$M99:$P99)</f>
        <v>3629.4233920900629</v>
      </c>
      <c r="AA99" s="2">
        <f>R99*SUM(data!$M99:$P99)</f>
        <v>14008.060518182308</v>
      </c>
    </row>
    <row r="100" spans="1:27" x14ac:dyDescent="0.25">
      <c r="A100" s="1">
        <f>data!AL100</f>
        <v>99</v>
      </c>
      <c r="B100" s="1">
        <f>data!Q100</f>
        <v>10</v>
      </c>
      <c r="C100" s="3">
        <f>data!M100/SUM(data!$M100:$P100)</f>
        <v>0</v>
      </c>
      <c r="D100" s="3">
        <f>data!N100/SUM(data!$M100:$P100)</f>
        <v>7.2410888337011162E-2</v>
      </c>
      <c r="E100" s="3">
        <f>data!O100/SUM(data!$M100:$P100)</f>
        <v>8.6165752669769155E-2</v>
      </c>
      <c r="F100" s="3">
        <f>data!P100/SUM(data!$M100:$P100)</f>
        <v>0.84142335899321963</v>
      </c>
      <c r="G100" s="3">
        <f>HLOOKUP($B100,prodTab!$B$35:$L$40,3,FALSE)</f>
        <v>7.1342599391101019E-2</v>
      </c>
      <c r="H100" s="3">
        <f>HLOOKUP($B100,prodTab!$B$35:$L$40,4,FALSE)</f>
        <v>0.1277506195490351</v>
      </c>
      <c r="I100" s="3">
        <f>HLOOKUP($B100,prodTab!$B$35:$L$40,5,FALSE)</f>
        <v>0.16116382699701393</v>
      </c>
      <c r="J100" s="3">
        <f>HLOOKUP($B100,prodTab!$B$35:$L$40,6,FALSE)</f>
        <v>0.63974295406284998</v>
      </c>
      <c r="K100" s="3">
        <f>G100*EXP(A$107+$D$107*IF($A100=67,1,0)+$E$107*data!$AM100+$F$107*data!$AN100+$G$107*data!$AO100+$H$107*data!$AP100+$I$107*data!$AQ100+$J$107*data!$AR100+$K$107*data!$AS100+$L$107*data!$AT100+$M$107*data!$C100+$N$107*data!$D100)</f>
        <v>7.1248600855881861E-2</v>
      </c>
      <c r="L100" s="3">
        <f>H100*EXP(B$107+$D$107*IF($A100=67,1,0)+$E$107*data!$AM100+$F$107*data!$AN100+$G$107*data!$AO100+$H$107*data!$AP100+$I$107*data!$AQ100+$J$107*data!$AR100+$K$107*data!$AS100+$L$107*data!$AT100+$M$107*data!$C100+$N$107*data!$D100)</f>
        <v>0.12631283466905283</v>
      </c>
      <c r="M100" s="3">
        <f>I100*EXP(C$107+$D$107*IF($A100=67,1,0)+$E$107*data!$AM100+$F$107*data!$AN100+$G$107*data!$AO100+$H$107*data!$AP100+$I$107*data!$AQ100+$J$107*data!$AR100+$K$107*data!$AS100+$L$107*data!$AT100+$M$107*data!$C100+$N$107*data!$D100)</f>
        <v>0.16420291876522361</v>
      </c>
      <c r="N100" s="3">
        <f t="shared" si="6"/>
        <v>0.63974295406284998</v>
      </c>
      <c r="O100" s="3">
        <f t="shared" si="7"/>
        <v>7.114136887633013E-2</v>
      </c>
      <c r="P100" s="3">
        <f t="shared" si="7"/>
        <v>0.12612272882638861</v>
      </c>
      <c r="Q100" s="3">
        <f t="shared" si="7"/>
        <v>0.16395578683819836</v>
      </c>
      <c r="R100" s="3">
        <f t="shared" si="4"/>
        <v>0.63878011545908298</v>
      </c>
      <c r="S100" s="3">
        <f t="shared" si="8"/>
        <v>-0.68284980163885556</v>
      </c>
      <c r="T100" s="3">
        <f t="shared" si="9"/>
        <v>5.061094365598073E-3</v>
      </c>
      <c r="U100" s="3">
        <f t="shared" si="9"/>
        <v>2.8849618087563272E-3</v>
      </c>
      <c r="V100" s="3">
        <f t="shared" si="9"/>
        <v>6.051289415925384E-3</v>
      </c>
      <c r="W100" s="3">
        <f t="shared" si="5"/>
        <v>4.1064284150035414E-2</v>
      </c>
      <c r="X100" s="2">
        <f>O100*SUM(data!$M100:$P100)</f>
        <v>586.10101314240092</v>
      </c>
      <c r="Y100" s="2">
        <f>P100*SUM(data!$M100:$P100)</f>
        <v>1039.0671463453557</v>
      </c>
      <c r="Z100" s="2">
        <f>Q100*SUM(data!$M100:$P100)</f>
        <v>1350.756308097971</v>
      </c>
      <c r="AA100" s="2">
        <f>R100*SUM(data!$M100:$P100)</f>
        <v>5262.6155324142737</v>
      </c>
    </row>
    <row r="101" spans="1:27" x14ac:dyDescent="0.25">
      <c r="A101" s="1">
        <f>data!AL101</f>
        <v>100</v>
      </c>
      <c r="B101" s="1">
        <f>data!Q101</f>
        <v>10</v>
      </c>
      <c r="C101" s="3">
        <f>data!M101/SUM(data!$M101:$P101)</f>
        <v>4.1745089471554621E-2</v>
      </c>
      <c r="D101" s="3">
        <f>data!N101/SUM(data!$M101:$P101)</f>
        <v>3.0814432145581702E-2</v>
      </c>
      <c r="E101" s="3">
        <f>data!O101/SUM(data!$M101:$P101)</f>
        <v>6.6002876084328047E-2</v>
      </c>
      <c r="F101" s="3">
        <f>data!P101/SUM(data!$M101:$P101)</f>
        <v>0.86143760229853572</v>
      </c>
      <c r="G101" s="3">
        <f>HLOOKUP($B101,prodTab!$B$35:$L$40,3,FALSE)</f>
        <v>7.1342599391101019E-2</v>
      </c>
      <c r="H101" s="3">
        <f>HLOOKUP($B101,prodTab!$B$35:$L$40,4,FALSE)</f>
        <v>0.1277506195490351</v>
      </c>
      <c r="I101" s="3">
        <f>HLOOKUP($B101,prodTab!$B$35:$L$40,5,FALSE)</f>
        <v>0.16116382699701393</v>
      </c>
      <c r="J101" s="3">
        <f>HLOOKUP($B101,prodTab!$B$35:$L$40,6,FALSE)</f>
        <v>0.63974295406284998</v>
      </c>
      <c r="K101" s="3">
        <f>G101*EXP(A$107+$D$107*IF($A101=67,1,0)+$E$107*data!$AM101+$F$107*data!$AN101+$G$107*data!$AO101+$H$107*data!$AP101+$I$107*data!$AQ101+$J$107*data!$AR101+$K$107*data!$AS101+$L$107*data!$AT101+$M$107*data!$C101+$N$107*data!$D101)</f>
        <v>7.1403206062329819E-2</v>
      </c>
      <c r="L101" s="3">
        <f>H101*EXP(B$107+$D$107*IF($A101=67,1,0)+$E$107*data!$AM101+$F$107*data!$AN101+$G$107*data!$AO101+$H$107*data!$AP101+$I$107*data!$AQ101+$J$107*data!$AR101+$K$107*data!$AS101+$L$107*data!$AT101+$M$107*data!$C101+$N$107*data!$D101)</f>
        <v>0.12658692597255136</v>
      </c>
      <c r="M101" s="3">
        <f>I101*EXP(C$107+$D$107*IF($A101=67,1,0)+$E$107*data!$AM101+$F$107*data!$AN101+$G$107*data!$AO101+$H$107*data!$AP101+$I$107*data!$AQ101+$J$107*data!$AR101+$K$107*data!$AS101+$L$107*data!$AT101+$M$107*data!$C101+$N$107*data!$D101)</f>
        <v>0.16455922928711589</v>
      </c>
      <c r="N101" s="3">
        <f t="shared" si="6"/>
        <v>0.63974295406284998</v>
      </c>
      <c r="O101" s="3">
        <f t="shared" si="7"/>
        <v>7.1239901739557243E-2</v>
      </c>
      <c r="P101" s="3">
        <f t="shared" si="7"/>
        <v>0.126297412470878</v>
      </c>
      <c r="Q101" s="3">
        <f t="shared" si="7"/>
        <v>0.16418287036744425</v>
      </c>
      <c r="R101" s="3">
        <f t="shared" si="4"/>
        <v>0.63827981542212053</v>
      </c>
      <c r="S101" s="3">
        <f t="shared" si="8"/>
        <v>-0.68005599942010719</v>
      </c>
      <c r="T101" s="3">
        <f t="shared" si="9"/>
        <v>8.69943950724718E-4</v>
      </c>
      <c r="U101" s="3">
        <f t="shared" si="9"/>
        <v>9.1169995318009199E-3</v>
      </c>
      <c r="V101" s="3">
        <f t="shared" si="9"/>
        <v>9.6393112774327307E-3</v>
      </c>
      <c r="W101" s="3">
        <f t="shared" si="5"/>
        <v>4.9799397843579542E-2</v>
      </c>
      <c r="X101" s="2">
        <f>O101*SUM(data!$M101:$P101)</f>
        <v>2688.5091161678201</v>
      </c>
      <c r="Y101" s="2">
        <f>P101*SUM(data!$M101:$P101)</f>
        <v>4766.3140527300948</v>
      </c>
      <c r="Z101" s="2">
        <f>Q101*SUM(data!$M101:$P101)</f>
        <v>6196.066150051608</v>
      </c>
      <c r="AA101" s="2">
        <f>R101*SUM(data!$M101:$P101)</f>
        <v>24087.920681050477</v>
      </c>
    </row>
    <row r="102" spans="1:27" x14ac:dyDescent="0.25">
      <c r="A102" s="1">
        <f>data!AL102</f>
        <v>101</v>
      </c>
      <c r="B102" s="1">
        <f>data!Q102</f>
        <v>10</v>
      </c>
      <c r="C102" s="3">
        <f>data!M102/SUM(data!$M102:$P102)</f>
        <v>0.13646289557336111</v>
      </c>
      <c r="D102" s="3">
        <f>data!N102/SUM(data!$M102:$P102)</f>
        <v>8.4013270389900974E-2</v>
      </c>
      <c r="E102" s="3">
        <f>data!O102/SUM(data!$M102:$P102)</f>
        <v>0.16610045684223326</v>
      </c>
      <c r="F102" s="3">
        <f>data!P102/SUM(data!$M102:$P102)</f>
        <v>0.61342337719450468</v>
      </c>
      <c r="G102" s="3">
        <f>HLOOKUP($B102,prodTab!$B$35:$L$40,3,FALSE)</f>
        <v>7.1342599391101019E-2</v>
      </c>
      <c r="H102" s="3">
        <f>HLOOKUP($B102,prodTab!$B$35:$L$40,4,FALSE)</f>
        <v>0.1277506195490351</v>
      </c>
      <c r="I102" s="3">
        <f>HLOOKUP($B102,prodTab!$B$35:$L$40,5,FALSE)</f>
        <v>0.16116382699701393</v>
      </c>
      <c r="J102" s="3">
        <f>HLOOKUP($B102,prodTab!$B$35:$L$40,6,FALSE)</f>
        <v>0.63974295406284998</v>
      </c>
      <c r="K102" s="3">
        <f>G102*EXP(A$107+$D$107*IF($A102=67,1,0)+$E$107*data!$AM102+$F$107*data!$AN102+$G$107*data!$AO102+$H$107*data!$AP102+$I$107*data!$AQ102+$J$107*data!$AR102+$K$107*data!$AS102+$L$107*data!$AT102+$M$107*data!$C102+$N$107*data!$D102)</f>
        <v>7.1829212985030047E-2</v>
      </c>
      <c r="L102" s="3">
        <f>H102*EXP(B$107+$D$107*IF($A102=67,1,0)+$E$107*data!$AM102+$F$107*data!$AN102+$G$107*data!$AO102+$H$107*data!$AP102+$I$107*data!$AQ102+$J$107*data!$AR102+$K$107*data!$AS102+$L$107*data!$AT102+$M$107*data!$C102+$N$107*data!$D102)</f>
        <v>0.12734217086646515</v>
      </c>
      <c r="M102" s="3">
        <f>I102*EXP(C$107+$D$107*IF($A102=67,1,0)+$E$107*data!$AM102+$F$107*data!$AN102+$G$107*data!$AO102+$H$107*data!$AP102+$I$107*data!$AQ102+$J$107*data!$AR102+$K$107*data!$AS102+$L$107*data!$AT102+$M$107*data!$C102+$N$107*data!$D102)</f>
        <v>0.16554102512985902</v>
      </c>
      <c r="N102" s="3">
        <f t="shared" si="6"/>
        <v>0.63974295406284998</v>
      </c>
      <c r="O102" s="3">
        <f t="shared" si="7"/>
        <v>7.1510607268138987E-2</v>
      </c>
      <c r="P102" s="3">
        <f t="shared" si="7"/>
        <v>0.12677733182739856</v>
      </c>
      <c r="Q102" s="3">
        <f t="shared" si="7"/>
        <v>0.16480675122103347</v>
      </c>
      <c r="R102" s="3">
        <f t="shared" si="4"/>
        <v>0.63690530968342907</v>
      </c>
      <c r="S102" s="3">
        <f t="shared" si="8"/>
        <v>-1.1097037085166364</v>
      </c>
      <c r="T102" s="3">
        <f t="shared" si="9"/>
        <v>4.2187997560846945E-3</v>
      </c>
      <c r="U102" s="3">
        <f t="shared" si="9"/>
        <v>1.828764950630068E-3</v>
      </c>
      <c r="V102" s="3">
        <f t="shared" si="9"/>
        <v>1.67367423432394E-6</v>
      </c>
      <c r="W102" s="3">
        <f t="shared" si="5"/>
        <v>5.5140115341440247E-4</v>
      </c>
      <c r="X102" s="2">
        <f>O102*SUM(data!$M102:$P102)</f>
        <v>3070.0697927353444</v>
      </c>
      <c r="Y102" s="2">
        <f>P102*SUM(data!$M102:$P102)</f>
        <v>5442.7625734943713</v>
      </c>
      <c r="Z102" s="2">
        <f>Q102*SUM(data!$M102:$P102)</f>
        <v>7075.4290571935053</v>
      </c>
      <c r="AA102" s="2">
        <f>R102*SUM(data!$M102:$P102)</f>
        <v>27343.408576576781</v>
      </c>
    </row>
    <row r="103" spans="1:27" x14ac:dyDescent="0.25">
      <c r="A103" s="1">
        <f>data!AL103</f>
        <v>102</v>
      </c>
      <c r="B103" s="1">
        <f>data!Q103</f>
        <v>10</v>
      </c>
      <c r="C103" s="3">
        <f>data!M103/SUM(data!$M103:$P103)</f>
        <v>3.4817779493967527E-2</v>
      </c>
      <c r="D103" s="3">
        <f>data!N103/SUM(data!$M103:$P103)</f>
        <v>0.23738673002653712</v>
      </c>
      <c r="E103" s="3">
        <f>data!O103/SUM(data!$M103:$P103)</f>
        <v>0.24064198252385416</v>
      </c>
      <c r="F103" s="3">
        <f>data!P103/SUM(data!$M103:$P103)</f>
        <v>0.48715350795564105</v>
      </c>
      <c r="G103" s="3">
        <f>HLOOKUP($B103,prodTab!$B$35:$L$40,3,FALSE)</f>
        <v>7.1342599391101019E-2</v>
      </c>
      <c r="H103" s="3">
        <f>HLOOKUP($B103,prodTab!$B$35:$L$40,4,FALSE)</f>
        <v>0.1277506195490351</v>
      </c>
      <c r="I103" s="3">
        <f>HLOOKUP($B103,prodTab!$B$35:$L$40,5,FALSE)</f>
        <v>0.16116382699701393</v>
      </c>
      <c r="J103" s="3">
        <f>HLOOKUP($B103,prodTab!$B$35:$L$40,6,FALSE)</f>
        <v>0.63974295406284998</v>
      </c>
      <c r="K103" s="3">
        <f>G103*EXP(A$107+$D$107*IF($A103=67,1,0)+$E$107*data!$AM103+$F$107*data!$AN103+$G$107*data!$AO103+$H$107*data!$AP103+$I$107*data!$AQ103+$J$107*data!$AR103+$K$107*data!$AS103+$L$107*data!$AT103+$M$107*data!$C103+$N$107*data!$D103)</f>
        <v>6.9123946782407436E-2</v>
      </c>
      <c r="L103" s="3">
        <f>H103*EXP(B$107+$D$107*IF($A103=67,1,0)+$E$107*data!$AM103+$F$107*data!$AN103+$G$107*data!$AO103+$H$107*data!$AP103+$I$107*data!$AQ103+$J$107*data!$AR103+$K$107*data!$AS103+$L$107*data!$AT103+$M$107*data!$C103+$N$107*data!$D103)</f>
        <v>0.12254614907119031</v>
      </c>
      <c r="M103" s="3">
        <f>I103*EXP(C$107+$D$107*IF($A103=67,1,0)+$E$107*data!$AM103+$F$107*data!$AN103+$G$107*data!$AO103+$H$107*data!$AP103+$I$107*data!$AQ103+$J$107*data!$AR103+$K$107*data!$AS103+$L$107*data!$AT103+$M$107*data!$C103+$N$107*data!$D103)</f>
        <v>0.15930633980030318</v>
      </c>
      <c r="N103" s="3">
        <f t="shared" si="6"/>
        <v>0.63974295406284998</v>
      </c>
      <c r="O103" s="3">
        <f t="shared" si="7"/>
        <v>6.9771468591293184E-2</v>
      </c>
      <c r="P103" s="3">
        <f t="shared" si="7"/>
        <v>0.12369410586203078</v>
      </c>
      <c r="Q103" s="3">
        <f t="shared" si="7"/>
        <v>0.16079864939945229</v>
      </c>
      <c r="R103" s="3">
        <f t="shared" si="4"/>
        <v>0.64573577614722377</v>
      </c>
      <c r="S103" s="3">
        <f t="shared" si="8"/>
        <v>-1.2416899538092816</v>
      </c>
      <c r="T103" s="3">
        <f t="shared" si="9"/>
        <v>1.2217603815125025E-3</v>
      </c>
      <c r="U103" s="3">
        <f t="shared" si="9"/>
        <v>1.2926012789411693E-2</v>
      </c>
      <c r="V103" s="3">
        <f t="shared" si="9"/>
        <v>6.3749578444142084E-3</v>
      </c>
      <c r="W103" s="3">
        <f t="shared" si="5"/>
        <v>2.5148335784787069E-2</v>
      </c>
      <c r="X103" s="2">
        <f>O103*SUM(data!$M103:$P103)</f>
        <v>2406.7682044860303</v>
      </c>
      <c r="Y103" s="2">
        <f>P103*SUM(data!$M103:$P103)</f>
        <v>4266.8306555928693</v>
      </c>
      <c r="Z103" s="2">
        <f>Q103*SUM(data!$M103:$P103)</f>
        <v>5546.7526270070957</v>
      </c>
      <c r="AA103" s="2">
        <f>R103*SUM(data!$M103:$P103)</f>
        <v>22274.66851291401</v>
      </c>
    </row>
    <row r="104" spans="1:27" x14ac:dyDescent="0.25">
      <c r="N104" t="s">
        <v>106</v>
      </c>
      <c r="O104" s="2">
        <f>CORREL(C2:C103,O2:O103)</f>
        <v>0.30959225614787189</v>
      </c>
      <c r="P104" s="2">
        <f t="shared" ref="P104:R104" si="10">CORREL(D2:D103,P2:P103)</f>
        <v>0.37822245210638489</v>
      </c>
      <c r="Q104" s="2">
        <f t="shared" si="10"/>
        <v>0.28645389069892235</v>
      </c>
      <c r="R104" s="2">
        <f t="shared" si="10"/>
        <v>0.40598847100224489</v>
      </c>
    </row>
    <row r="105" spans="1:27" x14ac:dyDescent="0.25">
      <c r="A105" t="s">
        <v>102</v>
      </c>
      <c r="R105" t="s">
        <v>108</v>
      </c>
      <c r="S105" s="2">
        <f>SUM(S2:S103)</f>
        <v>-113.73164592674436</v>
      </c>
      <c r="T105" s="2"/>
      <c r="U105" s="2"/>
      <c r="V105" s="2"/>
      <c r="W105" s="2"/>
      <c r="X105" s="14">
        <f t="shared" ref="X105:AA105" si="11">SUM(X2:X103)</f>
        <v>214631.11859773728</v>
      </c>
      <c r="Y105" s="14">
        <f t="shared" si="11"/>
        <v>380332.25287755061</v>
      </c>
      <c r="Z105" s="14">
        <f t="shared" si="11"/>
        <v>508736.02608124632</v>
      </c>
      <c r="AA105" s="14">
        <f t="shared" si="11"/>
        <v>1615058.0924434667</v>
      </c>
    </row>
    <row r="106" spans="1:27" x14ac:dyDescent="0.25">
      <c r="A106" s="35" t="s">
        <v>103</v>
      </c>
      <c r="B106" s="36" t="s">
        <v>104</v>
      </c>
      <c r="C106" s="36" t="s">
        <v>105</v>
      </c>
      <c r="D106" s="37" t="s">
        <v>139</v>
      </c>
      <c r="E106" s="43" t="s">
        <v>131</v>
      </c>
      <c r="F106" s="43" t="s">
        <v>132</v>
      </c>
      <c r="G106" s="43" t="s">
        <v>133</v>
      </c>
      <c r="H106" s="43" t="s">
        <v>134</v>
      </c>
      <c r="I106" s="43" t="s">
        <v>135</v>
      </c>
      <c r="J106" s="43" t="s">
        <v>136</v>
      </c>
      <c r="K106" s="43" t="s">
        <v>137</v>
      </c>
      <c r="L106" s="43" t="s">
        <v>138</v>
      </c>
      <c r="M106" s="38" t="s">
        <v>4</v>
      </c>
      <c r="N106" s="39" t="s">
        <v>5</v>
      </c>
      <c r="P106" s="42"/>
      <c r="Q106" s="42"/>
      <c r="R106" s="42"/>
      <c r="S106" s="42"/>
      <c r="T106" s="1" t="s">
        <v>109</v>
      </c>
      <c r="U106" s="2">
        <f>SUM(T2:W103)</f>
        <v>5.1907079015028135</v>
      </c>
      <c r="W106" t="s">
        <v>107</v>
      </c>
      <c r="X106" s="7">
        <f>X105/data!M105-1</f>
        <v>3.9037991629298219E-3</v>
      </c>
      <c r="Y106" s="7">
        <f>Y105/data!N105-1</f>
        <v>-1.6022285415884241E-3</v>
      </c>
      <c r="Z106" s="7">
        <f>Z105/data!O105-1</f>
        <v>2.387464028072328E-3</v>
      </c>
      <c r="AA106" s="7">
        <f>AA105/data!P105-1</f>
        <v>-8.8831601732985987E-4</v>
      </c>
    </row>
    <row r="107" spans="1:27" x14ac:dyDescent="0.25">
      <c r="A107" s="40">
        <v>-7.0000000000000007E-2</v>
      </c>
      <c r="B107" s="41">
        <v>-0.08</v>
      </c>
      <c r="C107" s="41">
        <v>-0.05</v>
      </c>
      <c r="D107" s="41">
        <v>0.2</v>
      </c>
      <c r="E107" s="41">
        <v>0.1</v>
      </c>
      <c r="F107" s="41">
        <v>0</v>
      </c>
      <c r="G107" s="41">
        <v>0</v>
      </c>
      <c r="H107" s="41">
        <v>0</v>
      </c>
      <c r="I107" s="41">
        <v>0.5</v>
      </c>
      <c r="J107" s="41">
        <v>0</v>
      </c>
      <c r="K107" s="41">
        <v>0</v>
      </c>
      <c r="L107" s="41">
        <v>0</v>
      </c>
      <c r="M107" s="44">
        <v>0</v>
      </c>
      <c r="N107" s="45">
        <v>0</v>
      </c>
      <c r="O107" s="42"/>
      <c r="P107" s="42"/>
      <c r="Q107" s="42"/>
      <c r="R107" s="42"/>
      <c r="S107" s="42"/>
      <c r="W107" t="s">
        <v>110</v>
      </c>
      <c r="X107" s="16">
        <f>SUM(X106:AA106)</f>
        <v>3.800718632083866E-3</v>
      </c>
    </row>
    <row r="108" spans="1:27" x14ac:dyDescent="0.25">
      <c r="A108" s="2"/>
      <c r="B108" s="2"/>
      <c r="C108" s="2"/>
    </row>
    <row r="110" spans="1:27" x14ac:dyDescent="0.25">
      <c r="R110" s="12"/>
      <c r="S110" s="13"/>
      <c r="T110" s="3"/>
      <c r="U110" s="3"/>
      <c r="V110" s="3"/>
      <c r="W110" s="3"/>
      <c r="X110" s="14"/>
      <c r="Y110" s="14"/>
      <c r="Z110" s="14"/>
      <c r="AA110" s="14"/>
    </row>
    <row r="111" spans="1:27" x14ac:dyDescent="0.25">
      <c r="S111" s="13"/>
      <c r="X111" s="15"/>
      <c r="Y111" s="15"/>
      <c r="Z111" s="15"/>
      <c r="AA11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B19" sqref="B19"/>
    </sheetView>
  </sheetViews>
  <sheetFormatPr defaultRowHeight="15" x14ac:dyDescent="0.25"/>
  <cols>
    <col min="1" max="1" width="13.140625" bestFit="1" customWidth="1"/>
    <col min="2" max="5" width="15.42578125" bestFit="1" customWidth="1"/>
  </cols>
  <sheetData>
    <row r="2" spans="1:5" x14ac:dyDescent="0.25">
      <c r="A2" t="s">
        <v>46</v>
      </c>
    </row>
    <row r="3" spans="1:5" x14ac:dyDescent="0.25">
      <c r="A3" s="4" t="s">
        <v>48</v>
      </c>
      <c r="B3" t="s">
        <v>141</v>
      </c>
      <c r="C3" t="s">
        <v>142</v>
      </c>
      <c r="D3" t="s">
        <v>143</v>
      </c>
      <c r="E3" t="s">
        <v>144</v>
      </c>
    </row>
    <row r="4" spans="1:5" x14ac:dyDescent="0.25">
      <c r="A4" s="5">
        <v>0</v>
      </c>
      <c r="B4" s="6">
        <v>3788.3152211995293</v>
      </c>
      <c r="C4" s="6">
        <v>7181.4207056910018</v>
      </c>
      <c r="D4" s="6">
        <v>19494.524267627727</v>
      </c>
      <c r="E4" s="6">
        <v>53464.189805481743</v>
      </c>
    </row>
    <row r="5" spans="1:5" x14ac:dyDescent="0.25">
      <c r="A5" s="5">
        <v>1</v>
      </c>
      <c r="B5" s="6">
        <v>2918.9932116363539</v>
      </c>
      <c r="C5" s="6">
        <v>9636.8470103371019</v>
      </c>
      <c r="D5" s="6">
        <v>14473.094253818565</v>
      </c>
      <c r="E5" s="6">
        <v>37810.445524207986</v>
      </c>
    </row>
    <row r="6" spans="1:5" x14ac:dyDescent="0.25">
      <c r="A6" s="5">
        <v>2</v>
      </c>
      <c r="B6" s="6">
        <v>2684.0810061105617</v>
      </c>
      <c r="C6" s="6">
        <v>9215.1017563067271</v>
      </c>
      <c r="D6" s="6">
        <v>15590.34263944811</v>
      </c>
      <c r="E6" s="6">
        <v>57480.5545981346</v>
      </c>
    </row>
    <row r="7" spans="1:5" x14ac:dyDescent="0.25">
      <c r="A7" s="5">
        <v>3</v>
      </c>
      <c r="B7" s="6">
        <v>4655.9897475581447</v>
      </c>
      <c r="C7" s="6">
        <v>14295.423157625832</v>
      </c>
      <c r="D7" s="6">
        <v>18699.798296101719</v>
      </c>
      <c r="E7" s="6">
        <v>39346.5187987143</v>
      </c>
    </row>
    <row r="8" spans="1:5" x14ac:dyDescent="0.25">
      <c r="A8" s="5">
        <v>4</v>
      </c>
      <c r="B8" s="6">
        <v>2049.2850343614145</v>
      </c>
      <c r="C8" s="6">
        <v>3025.7858838191019</v>
      </c>
      <c r="D8" s="6">
        <v>7000.8220850980488</v>
      </c>
      <c r="E8" s="6">
        <v>11913.196996721434</v>
      </c>
    </row>
    <row r="9" spans="1:5" x14ac:dyDescent="0.25">
      <c r="A9" s="5">
        <v>5</v>
      </c>
      <c r="B9" s="6">
        <v>1777.1569848935899</v>
      </c>
      <c r="C9" s="6">
        <v>1086.7956326077779</v>
      </c>
      <c r="D9" s="6">
        <v>6547.4571078698045</v>
      </c>
      <c r="E9" s="6">
        <v>14533.700274628827</v>
      </c>
    </row>
    <row r="10" spans="1:5" x14ac:dyDescent="0.25">
      <c r="A10" s="5">
        <v>6</v>
      </c>
      <c r="B10" s="6">
        <v>1161.0383550015813</v>
      </c>
      <c r="C10" s="6">
        <v>2622.8796449233414</v>
      </c>
      <c r="D10" s="6">
        <v>4645.182258961484</v>
      </c>
      <c r="E10" s="6">
        <v>14104.999741113594</v>
      </c>
    </row>
    <row r="11" spans="1:5" x14ac:dyDescent="0.25">
      <c r="A11" s="5">
        <v>7</v>
      </c>
      <c r="B11" s="6">
        <v>0</v>
      </c>
      <c r="C11" s="6">
        <v>0</v>
      </c>
      <c r="D11" s="6">
        <v>0</v>
      </c>
      <c r="E11" s="6">
        <v>5326.03</v>
      </c>
    </row>
    <row r="12" spans="1:5" x14ac:dyDescent="0.25">
      <c r="A12" s="5">
        <v>8</v>
      </c>
      <c r="B12" s="6">
        <v>667.87818481888644</v>
      </c>
      <c r="C12" s="6">
        <v>2348.5252996935601</v>
      </c>
      <c r="D12" s="6">
        <v>8882.8801335231783</v>
      </c>
      <c r="E12" s="6">
        <v>11615.126381964374</v>
      </c>
    </row>
    <row r="13" spans="1:5" x14ac:dyDescent="0.25">
      <c r="A13" s="5">
        <v>9</v>
      </c>
      <c r="B13" s="6">
        <v>2834.5846388440991</v>
      </c>
      <c r="C13" s="6">
        <v>2973.6012606476329</v>
      </c>
      <c r="D13" s="6">
        <v>15920.845438919228</v>
      </c>
      <c r="E13" s="6">
        <v>49897.038661589038</v>
      </c>
    </row>
    <row r="14" spans="1:5" x14ac:dyDescent="0.25">
      <c r="A14" s="5">
        <v>10</v>
      </c>
      <c r="B14" s="6">
        <v>15062.33492474607</v>
      </c>
      <c r="C14" s="6">
        <v>39318.396737787756</v>
      </c>
      <c r="D14" s="6">
        <v>112186.5759074221</v>
      </c>
      <c r="E14" s="6">
        <v>417485.66243004397</v>
      </c>
    </row>
    <row r="15" spans="1:5" x14ac:dyDescent="0.25">
      <c r="A15" s="5" t="s">
        <v>49</v>
      </c>
      <c r="B15" s="6">
        <v>37599.657309170238</v>
      </c>
      <c r="C15" s="6">
        <v>91704.777089439827</v>
      </c>
      <c r="D15" s="6">
        <v>223441.52238878998</v>
      </c>
      <c r="E15" s="6">
        <v>712977.46321259986</v>
      </c>
    </row>
    <row r="17" spans="1:5" x14ac:dyDescent="0.25">
      <c r="A17" t="s">
        <v>47</v>
      </c>
    </row>
    <row r="18" spans="1:5" x14ac:dyDescent="0.25">
      <c r="A18" s="4" t="s">
        <v>48</v>
      </c>
      <c r="B18" t="s">
        <v>141</v>
      </c>
      <c r="C18" t="s">
        <v>142</v>
      </c>
      <c r="D18" t="s">
        <v>143</v>
      </c>
      <c r="E18" t="s">
        <v>144</v>
      </c>
    </row>
    <row r="19" spans="1:5" x14ac:dyDescent="0.25">
      <c r="A19" s="5">
        <v>0</v>
      </c>
      <c r="B19" s="6">
        <v>9590.6169600020785</v>
      </c>
      <c r="C19" s="6">
        <v>12555.292757813702</v>
      </c>
      <c r="D19" s="6">
        <v>12364.109603504434</v>
      </c>
      <c r="E19" s="6">
        <v>64761.950678679801</v>
      </c>
    </row>
    <row r="20" spans="1:5" x14ac:dyDescent="0.25">
      <c r="A20" s="5">
        <v>1</v>
      </c>
      <c r="B20" s="6">
        <v>8296.3945506452346</v>
      </c>
      <c r="C20" s="6">
        <v>6725.3172648651253</v>
      </c>
      <c r="D20" s="6">
        <v>10900.037202952217</v>
      </c>
      <c r="E20" s="6">
        <v>20684.610981537426</v>
      </c>
    </row>
    <row r="21" spans="1:5" x14ac:dyDescent="0.25">
      <c r="A21" s="5">
        <v>2</v>
      </c>
      <c r="B21" s="6">
        <v>12214.944903065842</v>
      </c>
      <c r="C21" s="6">
        <v>24199.881005539428</v>
      </c>
      <c r="D21" s="6">
        <v>26059.099892153175</v>
      </c>
      <c r="E21" s="6">
        <v>46472.904199241566</v>
      </c>
    </row>
    <row r="22" spans="1:5" x14ac:dyDescent="0.25">
      <c r="A22" s="5">
        <v>3</v>
      </c>
      <c r="B22" s="6">
        <v>19579.085622357448</v>
      </c>
      <c r="C22" s="6">
        <v>23206.341044476361</v>
      </c>
      <c r="D22" s="6">
        <v>25924.755376328438</v>
      </c>
      <c r="E22" s="6">
        <v>37223.527956837752</v>
      </c>
    </row>
    <row r="23" spans="1:5" x14ac:dyDescent="0.25">
      <c r="A23" s="5">
        <v>4</v>
      </c>
      <c r="B23" s="6">
        <v>5666.5177443704015</v>
      </c>
      <c r="C23" s="6">
        <v>6551.9798642628157</v>
      </c>
      <c r="D23" s="6">
        <v>13229.573641169291</v>
      </c>
      <c r="E23" s="6">
        <v>12918.968750197495</v>
      </c>
    </row>
    <row r="24" spans="1:5" x14ac:dyDescent="0.25">
      <c r="A24" s="5">
        <v>5</v>
      </c>
      <c r="B24" s="6">
        <v>750.30129229985414</v>
      </c>
      <c r="C24" s="6">
        <v>3567.0189025032491</v>
      </c>
      <c r="D24" s="6">
        <v>6539.6051514860692</v>
      </c>
      <c r="E24" s="6">
        <v>22198.614653710825</v>
      </c>
    </row>
    <row r="25" spans="1:5" x14ac:dyDescent="0.25">
      <c r="A25" s="5">
        <v>6</v>
      </c>
      <c r="B25" s="6">
        <v>9995.4248345029337</v>
      </c>
      <c r="C25" s="6">
        <v>9092.0625819763263</v>
      </c>
      <c r="D25" s="6">
        <v>12430.908270395194</v>
      </c>
      <c r="E25" s="6">
        <v>11675.14431312554</v>
      </c>
    </row>
    <row r="26" spans="1:5" x14ac:dyDescent="0.25">
      <c r="A26" s="5">
        <v>7</v>
      </c>
      <c r="B26" s="6">
        <v>494.71770668979553</v>
      </c>
      <c r="C26" s="6">
        <v>0</v>
      </c>
      <c r="D26" s="6">
        <v>4856.1236525614549</v>
      </c>
      <c r="E26" s="6">
        <v>7446.9886407487502</v>
      </c>
    </row>
    <row r="27" spans="1:5" x14ac:dyDescent="0.25">
      <c r="A27" s="5">
        <v>8</v>
      </c>
      <c r="B27" s="6">
        <v>6559.2035366555665</v>
      </c>
      <c r="C27" s="6">
        <v>6717.7610961412229</v>
      </c>
      <c r="D27" s="6">
        <v>6972.9136605421136</v>
      </c>
      <c r="E27" s="6">
        <v>7487.4717066610974</v>
      </c>
    </row>
    <row r="28" spans="1:5" x14ac:dyDescent="0.25">
      <c r="A28" s="5">
        <v>9</v>
      </c>
      <c r="B28" s="6">
        <v>3333.4813222969115</v>
      </c>
      <c r="C28" s="6">
        <v>11622.419719313224</v>
      </c>
      <c r="D28" s="6">
        <v>13090.016589600998</v>
      </c>
      <c r="E28" s="6">
        <v>33175.82236878886</v>
      </c>
    </row>
    <row r="29" spans="1:5" x14ac:dyDescent="0.25">
      <c r="A29" s="5">
        <v>10</v>
      </c>
      <c r="B29" s="6">
        <v>41017.874252283153</v>
      </c>
      <c r="C29" s="6">
        <v>81763.436887917502</v>
      </c>
      <c r="D29" s="6">
        <v>113686.15498339025</v>
      </c>
      <c r="E29" s="6">
        <v>311177.32387640915</v>
      </c>
    </row>
    <row r="30" spans="1:5" x14ac:dyDescent="0.25">
      <c r="A30" s="5" t="s">
        <v>49</v>
      </c>
      <c r="B30" s="6">
        <v>117498.56272516921</v>
      </c>
      <c r="C30" s="6">
        <v>186001.51112480895</v>
      </c>
      <c r="D30" s="6">
        <v>246053.29802408366</v>
      </c>
      <c r="E30" s="6">
        <v>575223.32812593831</v>
      </c>
    </row>
    <row r="32" spans="1:5" x14ac:dyDescent="0.25">
      <c r="A32" t="s">
        <v>45</v>
      </c>
    </row>
    <row r="33" spans="1:5" x14ac:dyDescent="0.25">
      <c r="A33" s="4" t="s">
        <v>48</v>
      </c>
      <c r="B33" t="s">
        <v>141</v>
      </c>
      <c r="C33" t="s">
        <v>142</v>
      </c>
      <c r="D33" t="s">
        <v>143</v>
      </c>
      <c r="E33" t="s">
        <v>144</v>
      </c>
    </row>
    <row r="34" spans="1:5" x14ac:dyDescent="0.25">
      <c r="A34" s="5">
        <v>0</v>
      </c>
      <c r="B34" s="6">
        <v>13578.886224810376</v>
      </c>
      <c r="C34" s="6">
        <v>22931.756484331901</v>
      </c>
      <c r="D34" s="6">
        <v>36949.737741750396</v>
      </c>
      <c r="E34" s="6">
        <v>125891.37954910733</v>
      </c>
    </row>
    <row r="35" spans="1:5" x14ac:dyDescent="0.25">
      <c r="A35" s="5">
        <v>1</v>
      </c>
      <c r="B35" s="6">
        <v>14603.690909585344</v>
      </c>
      <c r="C35" s="6">
        <v>26971.033468613012</v>
      </c>
      <c r="D35" s="6">
        <v>39542.057342858498</v>
      </c>
      <c r="E35" s="6">
        <v>73336.908278943127</v>
      </c>
    </row>
    <row r="36" spans="1:5" x14ac:dyDescent="0.25">
      <c r="A36" s="5">
        <v>2</v>
      </c>
      <c r="B36" s="6">
        <v>26851.307178568659</v>
      </c>
      <c r="C36" s="6">
        <v>50781.335955543116</v>
      </c>
      <c r="D36" s="6">
        <v>55375.119900088888</v>
      </c>
      <c r="E36" s="6">
        <v>141512.19696579935</v>
      </c>
    </row>
    <row r="37" spans="1:5" x14ac:dyDescent="0.25">
      <c r="A37" s="5">
        <v>3</v>
      </c>
      <c r="B37" s="6">
        <v>27611.075746027149</v>
      </c>
      <c r="C37" s="6">
        <v>56547.06671285125</v>
      </c>
      <c r="D37" s="6">
        <v>55316.67899827817</v>
      </c>
      <c r="E37" s="6">
        <v>129690.7185428434</v>
      </c>
    </row>
    <row r="38" spans="1:5" x14ac:dyDescent="0.25">
      <c r="A38" s="5">
        <v>4</v>
      </c>
      <c r="B38" s="6">
        <v>9234.1586169495404</v>
      </c>
      <c r="C38" s="6">
        <v>11511.001850322535</v>
      </c>
      <c r="D38" s="6">
        <v>12976.938879903371</v>
      </c>
      <c r="E38" s="6">
        <v>25387.280652824549</v>
      </c>
    </row>
    <row r="39" spans="1:5" x14ac:dyDescent="0.25">
      <c r="A39" s="5">
        <v>5</v>
      </c>
      <c r="B39" s="6">
        <v>3401.8206013058552</v>
      </c>
      <c r="C39" s="6">
        <v>9778.5493311154805</v>
      </c>
      <c r="D39" s="6">
        <v>14888.387398589843</v>
      </c>
      <c r="E39" s="6">
        <v>55958.582668988834</v>
      </c>
    </row>
    <row r="40" spans="1:5" x14ac:dyDescent="0.25">
      <c r="A40" s="5">
        <v>6</v>
      </c>
      <c r="B40" s="6">
        <v>6814.5050579547187</v>
      </c>
      <c r="C40" s="6">
        <v>10565.094558207407</v>
      </c>
      <c r="D40" s="6">
        <v>17952.820972447254</v>
      </c>
      <c r="E40" s="6">
        <v>35514.819411390621</v>
      </c>
    </row>
    <row r="41" spans="1:5" x14ac:dyDescent="0.25">
      <c r="A41" s="5">
        <v>7</v>
      </c>
      <c r="B41" s="6">
        <v>897.60823233195924</v>
      </c>
      <c r="C41" s="6">
        <v>828.65228912952523</v>
      </c>
      <c r="D41" s="6">
        <v>1573.5922158592703</v>
      </c>
      <c r="E41" s="6">
        <v>8559.3072626792455</v>
      </c>
    </row>
    <row r="42" spans="1:5" x14ac:dyDescent="0.25">
      <c r="A42" s="5">
        <v>8</v>
      </c>
      <c r="B42" s="6">
        <v>9636.9557733114107</v>
      </c>
      <c r="C42" s="6">
        <v>12149.131116847437</v>
      </c>
      <c r="D42" s="6">
        <v>12668.158308862559</v>
      </c>
      <c r="E42" s="6">
        <v>40153.334800978577</v>
      </c>
    </row>
    <row r="43" spans="1:5" x14ac:dyDescent="0.25">
      <c r="A43" s="5">
        <v>9</v>
      </c>
      <c r="B43" s="6">
        <v>5732.5867987404026</v>
      </c>
      <c r="C43" s="6">
        <v>7599.313519357891</v>
      </c>
      <c r="D43" s="6">
        <v>39627.510348008007</v>
      </c>
      <c r="E43" s="6">
        <v>112348.75933389369</v>
      </c>
    </row>
    <row r="44" spans="1:5" x14ac:dyDescent="0.25">
      <c r="A44" s="5">
        <v>10</v>
      </c>
      <c r="B44" s="6">
        <v>96268.523458151773</v>
      </c>
      <c r="C44" s="6">
        <v>170669.31759123111</v>
      </c>
      <c r="D44" s="6">
        <v>221865.0239745999</v>
      </c>
      <c r="E44" s="6">
        <v>866704.80497601721</v>
      </c>
    </row>
    <row r="45" spans="1:5" x14ac:dyDescent="0.25">
      <c r="A45" s="5" t="s">
        <v>49</v>
      </c>
      <c r="B45" s="6">
        <v>214631.11859773719</v>
      </c>
      <c r="C45" s="6">
        <v>380332.25287755067</v>
      </c>
      <c r="D45" s="6">
        <v>508736.02608124615</v>
      </c>
      <c r="E45" s="6">
        <v>1615058.0924434657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tabSelected="1" view="pageBreakPreview" zoomScale="60" zoomScaleNormal="100" workbookViewId="0">
      <selection activeCell="L1" sqref="L1"/>
    </sheetView>
  </sheetViews>
  <sheetFormatPr defaultRowHeight="15" x14ac:dyDescent="0.25"/>
  <cols>
    <col min="1" max="1" width="11.140625" customWidth="1"/>
    <col min="6" max="6" width="4.85546875" customWidth="1"/>
    <col min="13" max="13" width="11" bestFit="1" customWidth="1"/>
  </cols>
  <sheetData>
    <row r="1" spans="1:15" x14ac:dyDescent="0.25">
      <c r="A1" s="46" t="s">
        <v>140</v>
      </c>
      <c r="D1" s="30"/>
      <c r="E1" s="30"/>
      <c r="F1" s="30"/>
      <c r="G1" s="30"/>
      <c r="H1" s="30" t="s">
        <v>149</v>
      </c>
      <c r="I1" s="30"/>
      <c r="J1" s="30"/>
      <c r="K1" s="30"/>
      <c r="L1" s="30"/>
      <c r="M1" s="30"/>
    </row>
    <row r="2" spans="1:15" x14ac:dyDescent="0.25">
      <c r="A2" s="9" t="s">
        <v>46</v>
      </c>
    </row>
    <row r="3" spans="1:15" x14ac:dyDescent="0.25">
      <c r="B3" t="s">
        <v>145</v>
      </c>
      <c r="G3" t="s">
        <v>146</v>
      </c>
      <c r="L3" t="s">
        <v>147</v>
      </c>
    </row>
    <row r="4" spans="1:15" x14ac:dyDescent="0.25">
      <c r="B4">
        <v>1</v>
      </c>
      <c r="C4">
        <v>2</v>
      </c>
      <c r="D4">
        <v>3</v>
      </c>
      <c r="E4">
        <v>4</v>
      </c>
      <c r="G4">
        <v>1</v>
      </c>
      <c r="H4">
        <v>2</v>
      </c>
      <c r="I4">
        <v>3</v>
      </c>
      <c r="J4">
        <v>4</v>
      </c>
      <c r="L4">
        <v>1</v>
      </c>
      <c r="M4">
        <v>2</v>
      </c>
      <c r="N4">
        <v>3</v>
      </c>
      <c r="O4">
        <v>4</v>
      </c>
    </row>
    <row r="5" spans="1:15" x14ac:dyDescent="0.25">
      <c r="A5" s="47" t="s">
        <v>63</v>
      </c>
      <c r="B5" s="14">
        <f>obsAttrTab!B4</f>
        <v>5201.28</v>
      </c>
      <c r="C5" s="14">
        <f>obsAttrTab!C4</f>
        <v>6113.03</v>
      </c>
      <c r="D5" s="14">
        <f>obsAttrTab!D4</f>
        <v>19710.47</v>
      </c>
      <c r="E5" s="14">
        <f>obsAttrTab!E4</f>
        <v>52903.670000000006</v>
      </c>
      <c r="G5" s="14">
        <f>estAttrTab!B4</f>
        <v>3788.3152211995293</v>
      </c>
      <c r="H5" s="14">
        <f>estAttrTab!C4</f>
        <v>7181.4207056910018</v>
      </c>
      <c r="I5" s="14">
        <f>estAttrTab!D4</f>
        <v>19494.524267627727</v>
      </c>
      <c r="J5" s="14">
        <f>estAttrTab!E4</f>
        <v>53464.189805481743</v>
      </c>
      <c r="L5" s="49">
        <f>(G5/B5)-1</f>
        <v>-0.27165712647665008</v>
      </c>
      <c r="M5" s="49">
        <f t="shared" ref="M5:O5" si="0">(H5/C5)-1</f>
        <v>0.17477269139706531</v>
      </c>
      <c r="N5" s="49">
        <f t="shared" si="0"/>
        <v>-1.0955889553738385E-2</v>
      </c>
      <c r="O5" s="49">
        <f t="shared" si="0"/>
        <v>1.0595102484983299E-2</v>
      </c>
    </row>
    <row r="6" spans="1:15" x14ac:dyDescent="0.25">
      <c r="A6" s="47" t="s">
        <v>64</v>
      </c>
      <c r="B6" s="14">
        <f>obsAttrTab!B5</f>
        <v>1298.58</v>
      </c>
      <c r="C6" s="14">
        <f>obsAttrTab!C5</f>
        <v>11695.11</v>
      </c>
      <c r="D6" s="14">
        <f>obsAttrTab!D5</f>
        <v>11479.08</v>
      </c>
      <c r="E6" s="14">
        <f>obsAttrTab!E5</f>
        <v>40366.61</v>
      </c>
      <c r="G6" s="14">
        <f>estAttrTab!B5</f>
        <v>2918.9932116363539</v>
      </c>
      <c r="H6" s="14">
        <f>estAttrTab!C5</f>
        <v>9636.8470103371019</v>
      </c>
      <c r="I6" s="14">
        <f>estAttrTab!D5</f>
        <v>14473.094253818565</v>
      </c>
      <c r="J6" s="14">
        <f>estAttrTab!E5</f>
        <v>37810.445524207986</v>
      </c>
      <c r="L6" s="49">
        <f t="shared" ref="L6:L15" si="1">(G6/B6)-1</f>
        <v>1.2478347207229081</v>
      </c>
      <c r="M6" s="49">
        <f t="shared" ref="M6:M15" si="2">(H6/C6)-1</f>
        <v>-0.1759934698915101</v>
      </c>
      <c r="N6" s="49">
        <f t="shared" ref="N6:N15" si="3">(I6/D6)-1</f>
        <v>0.26082353758476851</v>
      </c>
      <c r="O6" s="49">
        <f t="shared" ref="O6:O15" si="4">(J6/E6)-1</f>
        <v>-6.3323734041377588E-2</v>
      </c>
    </row>
    <row r="7" spans="1:15" x14ac:dyDescent="0.25">
      <c r="A7" s="47" t="s">
        <v>65</v>
      </c>
      <c r="B7" s="14">
        <f>obsAttrTab!B6</f>
        <v>3984.4900000000002</v>
      </c>
      <c r="C7" s="14">
        <f>obsAttrTab!C6</f>
        <v>8087.8000000000011</v>
      </c>
      <c r="D7" s="14">
        <f>obsAttrTab!D6</f>
        <v>15518.55</v>
      </c>
      <c r="E7" s="14">
        <f>obsAttrTab!E6</f>
        <v>57379.24</v>
      </c>
      <c r="G7" s="14">
        <f>estAttrTab!B6</f>
        <v>2684.0810061105617</v>
      </c>
      <c r="H7" s="14">
        <f>estAttrTab!C6</f>
        <v>9215.1017563067271</v>
      </c>
      <c r="I7" s="14">
        <f>estAttrTab!D6</f>
        <v>15590.34263944811</v>
      </c>
      <c r="J7" s="14">
        <f>estAttrTab!E6</f>
        <v>57480.5545981346</v>
      </c>
      <c r="L7" s="49">
        <f t="shared" si="1"/>
        <v>-0.32636773938181263</v>
      </c>
      <c r="M7" s="49">
        <f t="shared" si="2"/>
        <v>0.13938299120981301</v>
      </c>
      <c r="N7" s="49">
        <f t="shared" si="3"/>
        <v>4.6262466176356654E-3</v>
      </c>
      <c r="O7" s="49">
        <f t="shared" si="4"/>
        <v>1.7657012908258718E-3</v>
      </c>
    </row>
    <row r="8" spans="1:15" x14ac:dyDescent="0.25">
      <c r="A8" s="47" t="s">
        <v>66</v>
      </c>
      <c r="B8" s="14">
        <f>obsAttrTab!B7</f>
        <v>5873.98</v>
      </c>
      <c r="C8" s="14">
        <f>obsAttrTab!C7</f>
        <v>15808.23</v>
      </c>
      <c r="D8" s="14">
        <f>obsAttrTab!D7</f>
        <v>17124.009999999998</v>
      </c>
      <c r="E8" s="14">
        <f>obsAttrTab!E7</f>
        <v>38191.51</v>
      </c>
      <c r="G8" s="14">
        <f>estAttrTab!B7</f>
        <v>4655.9897475581447</v>
      </c>
      <c r="H8" s="14">
        <f>estAttrTab!C7</f>
        <v>14295.423157625832</v>
      </c>
      <c r="I8" s="14">
        <f>estAttrTab!D7</f>
        <v>18699.798296101719</v>
      </c>
      <c r="J8" s="14">
        <f>estAttrTab!E7</f>
        <v>39346.5187987143</v>
      </c>
      <c r="L8" s="49">
        <f t="shared" si="1"/>
        <v>-0.20735348987260005</v>
      </c>
      <c r="M8" s="49">
        <f t="shared" si="2"/>
        <v>-9.5697421050564668E-2</v>
      </c>
      <c r="N8" s="49">
        <f t="shared" si="3"/>
        <v>9.2022154629769481E-2</v>
      </c>
      <c r="O8" s="49">
        <f t="shared" si="4"/>
        <v>3.0242553874259004E-2</v>
      </c>
    </row>
    <row r="9" spans="1:15" x14ac:dyDescent="0.25">
      <c r="A9" s="47" t="s">
        <v>67</v>
      </c>
      <c r="B9" s="14">
        <f>obsAttrTab!B8</f>
        <v>966.49</v>
      </c>
      <c r="C9" s="14">
        <f>obsAttrTab!C8</f>
        <v>2893.73</v>
      </c>
      <c r="D9" s="14">
        <f>obsAttrTab!D8</f>
        <v>5457.76</v>
      </c>
      <c r="E9" s="14">
        <f>obsAttrTab!E8</f>
        <v>14671.11</v>
      </c>
      <c r="G9" s="14">
        <f>estAttrTab!B8</f>
        <v>2049.2850343614145</v>
      </c>
      <c r="H9" s="14">
        <f>estAttrTab!C8</f>
        <v>3025.7858838191019</v>
      </c>
      <c r="I9" s="14">
        <f>estAttrTab!D8</f>
        <v>7000.8220850980488</v>
      </c>
      <c r="J9" s="14">
        <f>estAttrTab!E8</f>
        <v>11913.196996721434</v>
      </c>
      <c r="L9" s="49">
        <f t="shared" si="1"/>
        <v>1.120337545511505</v>
      </c>
      <c r="M9" s="49">
        <f t="shared" si="2"/>
        <v>4.5635178063987203E-2</v>
      </c>
      <c r="N9" s="49">
        <f t="shared" si="3"/>
        <v>0.28272809451094383</v>
      </c>
      <c r="O9" s="49">
        <f t="shared" si="4"/>
        <v>-0.18798257277592267</v>
      </c>
    </row>
    <row r="10" spans="1:15" x14ac:dyDescent="0.25">
      <c r="A10" s="47" t="s">
        <v>68</v>
      </c>
      <c r="B10" s="14">
        <f>obsAttrTab!B9</f>
        <v>913.09999999999991</v>
      </c>
      <c r="C10" s="14">
        <f>obsAttrTab!C9</f>
        <v>1144.68</v>
      </c>
      <c r="D10" s="14">
        <f>obsAttrTab!D9</f>
        <v>4238.0099999999993</v>
      </c>
      <c r="E10" s="14">
        <f>obsAttrTab!E9</f>
        <v>17649.32</v>
      </c>
      <c r="G10" s="14">
        <f>estAttrTab!B9</f>
        <v>1777.1569848935899</v>
      </c>
      <c r="H10" s="14">
        <f>estAttrTab!C9</f>
        <v>1086.7956326077779</v>
      </c>
      <c r="I10" s="14">
        <f>estAttrTab!D9</f>
        <v>6547.4571078698045</v>
      </c>
      <c r="J10" s="14">
        <f>estAttrTab!E9</f>
        <v>14533.700274628827</v>
      </c>
      <c r="L10" s="49">
        <f t="shared" si="1"/>
        <v>0.94628954648295927</v>
      </c>
      <c r="M10" s="49">
        <f t="shared" si="2"/>
        <v>-5.056816524462926E-2</v>
      </c>
      <c r="N10" s="49">
        <f t="shared" si="3"/>
        <v>0.54493668204412105</v>
      </c>
      <c r="O10" s="49">
        <f t="shared" si="4"/>
        <v>-0.1765291651673363</v>
      </c>
    </row>
    <row r="11" spans="1:15" x14ac:dyDescent="0.25">
      <c r="A11" s="47" t="s">
        <v>69</v>
      </c>
      <c r="B11" s="14">
        <f>obsAttrTab!B10</f>
        <v>1074.58</v>
      </c>
      <c r="C11" s="14">
        <f>obsAttrTab!C10</f>
        <v>3114.1800000000003</v>
      </c>
      <c r="D11" s="14">
        <f>obsAttrTab!D10</f>
        <v>5312.54</v>
      </c>
      <c r="E11" s="14">
        <f>obsAttrTab!E10</f>
        <v>13032.8</v>
      </c>
      <c r="G11" s="14">
        <f>estAttrTab!B10</f>
        <v>1161.0383550015813</v>
      </c>
      <c r="H11" s="14">
        <f>estAttrTab!C10</f>
        <v>2622.8796449233414</v>
      </c>
      <c r="I11" s="14">
        <f>estAttrTab!D10</f>
        <v>4645.182258961484</v>
      </c>
      <c r="J11" s="14">
        <f>estAttrTab!E10</f>
        <v>14104.999741113594</v>
      </c>
      <c r="L11" s="49">
        <f t="shared" si="1"/>
        <v>8.0457811425469927E-2</v>
      </c>
      <c r="M11" s="49">
        <f t="shared" si="2"/>
        <v>-0.15776234998511929</v>
      </c>
      <c r="N11" s="49">
        <f t="shared" si="3"/>
        <v>-0.12561933482637611</v>
      </c>
      <c r="O11" s="49">
        <f t="shared" si="4"/>
        <v>8.2269331311275673E-2</v>
      </c>
    </row>
    <row r="12" spans="1:15" x14ac:dyDescent="0.25">
      <c r="A12" s="47" t="s">
        <v>70</v>
      </c>
      <c r="B12" s="14">
        <f>obsAttrTab!B11</f>
        <v>0</v>
      </c>
      <c r="C12" s="14">
        <f>obsAttrTab!C11</f>
        <v>108.29</v>
      </c>
      <c r="D12" s="14">
        <f>obsAttrTab!D11</f>
        <v>1170.51</v>
      </c>
      <c r="E12" s="14">
        <f>obsAttrTab!E11</f>
        <v>4047.23</v>
      </c>
      <c r="G12" s="14">
        <f>estAttrTab!B11</f>
        <v>0</v>
      </c>
      <c r="H12" s="14">
        <f>estAttrTab!C11</f>
        <v>0</v>
      </c>
      <c r="I12" s="14">
        <f>estAttrTab!D11</f>
        <v>0</v>
      </c>
      <c r="J12" s="14">
        <f>estAttrTab!E11</f>
        <v>5326.03</v>
      </c>
      <c r="L12" s="49" t="e">
        <f t="shared" si="1"/>
        <v>#DIV/0!</v>
      </c>
      <c r="M12" s="49">
        <f t="shared" si="2"/>
        <v>-1</v>
      </c>
      <c r="N12" s="49">
        <f t="shared" si="3"/>
        <v>-1</v>
      </c>
      <c r="O12" s="49">
        <f t="shared" si="4"/>
        <v>0.31596919374485744</v>
      </c>
    </row>
    <row r="13" spans="1:15" x14ac:dyDescent="0.25">
      <c r="A13" s="47" t="s">
        <v>71</v>
      </c>
      <c r="B13" s="14">
        <f>obsAttrTab!B12</f>
        <v>485.31</v>
      </c>
      <c r="C13" s="14">
        <f>obsAttrTab!C12</f>
        <v>2462.42</v>
      </c>
      <c r="D13" s="14">
        <f>obsAttrTab!D12</f>
        <v>8148.8600000000006</v>
      </c>
      <c r="E13" s="14">
        <f>obsAttrTab!E12</f>
        <v>12417.82</v>
      </c>
      <c r="G13" s="14">
        <f>estAttrTab!B12</f>
        <v>667.87818481888644</v>
      </c>
      <c r="H13" s="14">
        <f>estAttrTab!C12</f>
        <v>2348.5252996935601</v>
      </c>
      <c r="I13" s="14">
        <f>estAttrTab!D12</f>
        <v>8882.8801335231783</v>
      </c>
      <c r="J13" s="14">
        <f>estAttrTab!E12</f>
        <v>11615.126381964374</v>
      </c>
      <c r="L13" s="49">
        <f t="shared" si="1"/>
        <v>0.3761887964783055</v>
      </c>
      <c r="M13" s="49">
        <f t="shared" si="2"/>
        <v>-4.6253157587430205E-2</v>
      </c>
      <c r="N13" s="49">
        <f t="shared" si="3"/>
        <v>9.0076419710631628E-2</v>
      </c>
      <c r="O13" s="49">
        <f t="shared" si="4"/>
        <v>-6.4640461694212559E-2</v>
      </c>
    </row>
    <row r="14" spans="1:15" x14ac:dyDescent="0.25">
      <c r="A14" s="47" t="s">
        <v>72</v>
      </c>
      <c r="B14" s="14">
        <f>obsAttrTab!B13</f>
        <v>3689.7400000000002</v>
      </c>
      <c r="C14" s="14">
        <f>obsAttrTab!C13</f>
        <v>3800.26</v>
      </c>
      <c r="D14" s="14">
        <f>obsAttrTab!D13</f>
        <v>17315.449999999997</v>
      </c>
      <c r="E14" s="14">
        <f>obsAttrTab!E13</f>
        <v>46820.62</v>
      </c>
      <c r="G14" s="14">
        <f>estAttrTab!B13</f>
        <v>2834.5846388440991</v>
      </c>
      <c r="H14" s="14">
        <f>estAttrTab!C13</f>
        <v>2973.6012606476329</v>
      </c>
      <c r="I14" s="14">
        <f>estAttrTab!D13</f>
        <v>15920.845438919228</v>
      </c>
      <c r="J14" s="14">
        <f>estAttrTab!E13</f>
        <v>49897.038661589038</v>
      </c>
      <c r="L14" s="49">
        <f t="shared" si="1"/>
        <v>-0.23176575074555417</v>
      </c>
      <c r="M14" s="49">
        <f t="shared" si="2"/>
        <v>-0.21752689009498494</v>
      </c>
      <c r="N14" s="49">
        <f t="shared" si="3"/>
        <v>-8.0541052128634716E-2</v>
      </c>
      <c r="O14" s="49">
        <f t="shared" si="4"/>
        <v>6.5706491319188709E-2</v>
      </c>
    </row>
    <row r="15" spans="1:15" x14ac:dyDescent="0.25">
      <c r="A15" s="47" t="s">
        <v>123</v>
      </c>
      <c r="B15" s="14">
        <f>obsAttrTab!B14</f>
        <v>14233.560000000001</v>
      </c>
      <c r="C15" s="14">
        <f>obsAttrTab!C14</f>
        <v>36711.259999999995</v>
      </c>
      <c r="D15" s="14">
        <f>obsAttrTab!D14</f>
        <v>117641.70000000003</v>
      </c>
      <c r="E15" s="14">
        <f>obsAttrTab!E14</f>
        <v>415466.45</v>
      </c>
      <c r="G15" s="14">
        <f>estAttrTab!B14</f>
        <v>15062.33492474607</v>
      </c>
      <c r="H15" s="14">
        <f>estAttrTab!C14</f>
        <v>39318.396737787756</v>
      </c>
      <c r="I15" s="14">
        <f>estAttrTab!D14</f>
        <v>112186.5759074221</v>
      </c>
      <c r="J15" s="14">
        <f>estAttrTab!E14</f>
        <v>417485.66243004397</v>
      </c>
      <c r="L15" s="49">
        <f t="shared" si="1"/>
        <v>5.8226819203774038E-2</v>
      </c>
      <c r="M15" s="49">
        <f t="shared" si="2"/>
        <v>7.1017359191369644E-2</v>
      </c>
      <c r="N15" s="49">
        <f t="shared" si="3"/>
        <v>-4.637066697079284E-2</v>
      </c>
      <c r="O15" s="49">
        <f t="shared" si="4"/>
        <v>4.8601094746494322E-3</v>
      </c>
    </row>
    <row r="16" spans="1:15" x14ac:dyDescent="0.25">
      <c r="A16" s="50" t="s">
        <v>148</v>
      </c>
      <c r="B16" s="14">
        <f>SUM(B5:B15)</f>
        <v>37721.11</v>
      </c>
      <c r="C16" s="14">
        <f t="shared" ref="C16" si="5">SUM(C5:C15)</f>
        <v>91938.989999999991</v>
      </c>
      <c r="D16" s="14">
        <f t="shared" ref="D16" si="6">SUM(D5:D15)</f>
        <v>223116.94</v>
      </c>
      <c r="E16" s="14">
        <f t="shared" ref="E16" si="7">SUM(E5:E15)</f>
        <v>712946.38000000012</v>
      </c>
      <c r="G16" s="14">
        <f>SUM(G5:G15)</f>
        <v>37599.657309170238</v>
      </c>
      <c r="H16" s="14">
        <f t="shared" ref="H16" si="8">SUM(H5:H15)</f>
        <v>91704.777089439827</v>
      </c>
      <c r="I16" s="14">
        <f t="shared" ref="I16" si="9">SUM(I5:I15)</f>
        <v>223441.52238878998</v>
      </c>
      <c r="J16" s="14">
        <f t="shared" ref="J16" si="10">SUM(J5:J15)</f>
        <v>712977.46321259986</v>
      </c>
      <c r="L16" s="49">
        <f t="shared" ref="L16" si="11">(G16/B16)-1</f>
        <v>-3.2197538945636373E-3</v>
      </c>
      <c r="M16" s="49">
        <f t="shared" ref="M16" si="12">(H16/C16)-1</f>
        <v>-2.5474818742315941E-3</v>
      </c>
      <c r="N16" s="49">
        <f t="shared" ref="N16" si="13">(I16/D16)-1</f>
        <v>1.4547635369595024E-3</v>
      </c>
      <c r="O16" s="49">
        <f t="shared" ref="O16" si="14">(J16/E16)-1</f>
        <v>4.359824731814399E-5</v>
      </c>
    </row>
    <row r="17" spans="1:15" x14ac:dyDescent="0.25">
      <c r="A17" s="9" t="s">
        <v>47</v>
      </c>
    </row>
    <row r="18" spans="1:15" x14ac:dyDescent="0.25">
      <c r="B18" t="s">
        <v>145</v>
      </c>
      <c r="G18" t="s">
        <v>146</v>
      </c>
    </row>
    <row r="19" spans="1:15" x14ac:dyDescent="0.25">
      <c r="B19">
        <v>1</v>
      </c>
      <c r="C19">
        <v>2</v>
      </c>
      <c r="D19">
        <v>3</v>
      </c>
      <c r="E19">
        <v>4</v>
      </c>
      <c r="G19">
        <v>1</v>
      </c>
      <c r="H19">
        <v>2</v>
      </c>
      <c r="I19">
        <v>3</v>
      </c>
      <c r="J19">
        <v>4</v>
      </c>
      <c r="L19">
        <v>1</v>
      </c>
      <c r="M19">
        <v>2</v>
      </c>
      <c r="N19">
        <v>3</v>
      </c>
      <c r="O19">
        <v>4</v>
      </c>
    </row>
    <row r="20" spans="1:15" x14ac:dyDescent="0.25">
      <c r="A20" s="47" t="s">
        <v>63</v>
      </c>
      <c r="B20" s="14">
        <f>obsAttrTab!F4</f>
        <v>9898.8399999999983</v>
      </c>
      <c r="C20" s="14">
        <f>obsAttrTab!G4</f>
        <v>13255.54</v>
      </c>
      <c r="D20" s="14">
        <f>obsAttrTab!H4</f>
        <v>16642.919999999998</v>
      </c>
      <c r="E20" s="14">
        <f>obsAttrTab!I4</f>
        <v>59474.67</v>
      </c>
      <c r="G20" s="14">
        <f>estAttrTab!B19</f>
        <v>9590.6169600020785</v>
      </c>
      <c r="H20" s="14">
        <f>estAttrTab!C19</f>
        <v>12555.292757813702</v>
      </c>
      <c r="I20" s="14">
        <f>estAttrTab!D19</f>
        <v>12364.109603504434</v>
      </c>
      <c r="J20" s="14">
        <f>estAttrTab!E19</f>
        <v>64761.950678679801</v>
      </c>
      <c r="L20" s="49">
        <f>(G20/B20)-1</f>
        <v>-3.1137288813428587E-2</v>
      </c>
      <c r="M20" s="49">
        <f t="shared" ref="M20:M30" si="15">(H20/C20)-1</f>
        <v>-5.2826760900446024E-2</v>
      </c>
      <c r="N20" s="49">
        <f t="shared" ref="N20:N30" si="16">(I20/D20)-1</f>
        <v>-0.25709493264977334</v>
      </c>
      <c r="O20" s="49">
        <f t="shared" ref="O20:O30" si="17">(J20/E20)-1</f>
        <v>8.8899706020727942E-2</v>
      </c>
    </row>
    <row r="21" spans="1:15" x14ac:dyDescent="0.25">
      <c r="A21" s="47" t="s">
        <v>64</v>
      </c>
      <c r="B21" s="14">
        <f>obsAttrTab!F5</f>
        <v>9087.2400000000016</v>
      </c>
      <c r="C21" s="14">
        <f>obsAttrTab!G5</f>
        <v>6289.15</v>
      </c>
      <c r="D21" s="14">
        <f>obsAttrTab!H5</f>
        <v>10322.14</v>
      </c>
      <c r="E21" s="14">
        <f>obsAttrTab!I5</f>
        <v>20907.830000000002</v>
      </c>
      <c r="G21" s="14">
        <f>estAttrTab!B20</f>
        <v>8296.3945506452346</v>
      </c>
      <c r="H21" s="14">
        <f>estAttrTab!C20</f>
        <v>6725.3172648651253</v>
      </c>
      <c r="I21" s="14">
        <f>estAttrTab!D20</f>
        <v>10900.037202952217</v>
      </c>
      <c r="J21" s="14">
        <f>estAttrTab!E20</f>
        <v>20684.610981537426</v>
      </c>
      <c r="L21" s="49">
        <f t="shared" ref="L21:L30" si="18">(G21/B21)-1</f>
        <v>-8.7028123979862593E-2</v>
      </c>
      <c r="M21" s="49">
        <f t="shared" si="15"/>
        <v>6.9352339324888934E-2</v>
      </c>
      <c r="N21" s="49">
        <f t="shared" si="16"/>
        <v>5.5986181446116445E-2</v>
      </c>
      <c r="O21" s="49">
        <f t="shared" si="17"/>
        <v>-1.0676336016821275E-2</v>
      </c>
    </row>
    <row r="22" spans="1:15" x14ac:dyDescent="0.25">
      <c r="A22" s="47" t="s">
        <v>65</v>
      </c>
      <c r="B22" s="14">
        <f>obsAttrTab!F6</f>
        <v>13322</v>
      </c>
      <c r="C22" s="14">
        <f>obsAttrTab!G6</f>
        <v>24226.829999999998</v>
      </c>
      <c r="D22" s="14">
        <f>obsAttrTab!H6</f>
        <v>27006.799999999996</v>
      </c>
      <c r="E22" s="14">
        <f>obsAttrTab!I6</f>
        <v>44391.199999999997</v>
      </c>
      <c r="G22" s="14">
        <f>estAttrTab!B21</f>
        <v>12214.944903065842</v>
      </c>
      <c r="H22" s="14">
        <f>estAttrTab!C21</f>
        <v>24199.881005539428</v>
      </c>
      <c r="I22" s="14">
        <f>estAttrTab!D21</f>
        <v>26059.099892153175</v>
      </c>
      <c r="J22" s="14">
        <f>estAttrTab!E21</f>
        <v>46472.904199241566</v>
      </c>
      <c r="L22" s="49">
        <f t="shared" si="18"/>
        <v>-8.3099767072073116E-2</v>
      </c>
      <c r="M22" s="49">
        <f t="shared" si="15"/>
        <v>-1.1123615619778038E-3</v>
      </c>
      <c r="N22" s="49">
        <f t="shared" si="16"/>
        <v>-3.5091166219130776E-2</v>
      </c>
      <c r="O22" s="49">
        <f t="shared" si="17"/>
        <v>4.6894524122834458E-2</v>
      </c>
    </row>
    <row r="23" spans="1:15" x14ac:dyDescent="0.25">
      <c r="A23" s="47" t="s">
        <v>66</v>
      </c>
      <c r="B23" s="14">
        <f>obsAttrTab!F7</f>
        <v>21030.78</v>
      </c>
      <c r="C23" s="14">
        <f>obsAttrTab!G7</f>
        <v>24436.37</v>
      </c>
      <c r="D23" s="14">
        <f>obsAttrTab!H7</f>
        <v>24002.73</v>
      </c>
      <c r="E23" s="14">
        <f>obsAttrTab!I7</f>
        <v>36463.829999999994</v>
      </c>
      <c r="G23" s="14">
        <f>estAttrTab!B22</f>
        <v>19579.085622357448</v>
      </c>
      <c r="H23" s="14">
        <f>estAttrTab!C22</f>
        <v>23206.341044476361</v>
      </c>
      <c r="I23" s="14">
        <f>estAttrTab!D22</f>
        <v>25924.755376328438</v>
      </c>
      <c r="J23" s="14">
        <f>estAttrTab!E22</f>
        <v>37223.527956837752</v>
      </c>
      <c r="L23" s="49">
        <f t="shared" si="18"/>
        <v>-6.902712964723845E-2</v>
      </c>
      <c r="M23" s="49">
        <f t="shared" si="15"/>
        <v>-5.0335993256103051E-2</v>
      </c>
      <c r="N23" s="49">
        <f t="shared" si="16"/>
        <v>8.007528211701076E-2</v>
      </c>
      <c r="O23" s="49">
        <f t="shared" si="17"/>
        <v>2.0834288576865312E-2</v>
      </c>
    </row>
    <row r="24" spans="1:15" x14ac:dyDescent="0.25">
      <c r="A24" s="47" t="s">
        <v>67</v>
      </c>
      <c r="B24" s="14">
        <f>obsAttrTab!F8</f>
        <v>4802.83</v>
      </c>
      <c r="C24" s="14">
        <f>obsAttrTab!G8</f>
        <v>5634.08</v>
      </c>
      <c r="D24" s="14">
        <f>obsAttrTab!H8</f>
        <v>12103.880000000001</v>
      </c>
      <c r="E24" s="14">
        <f>obsAttrTab!I8</f>
        <v>15826.25</v>
      </c>
      <c r="G24" s="14">
        <f>estAttrTab!B23</f>
        <v>5666.5177443704015</v>
      </c>
      <c r="H24" s="14">
        <f>estAttrTab!C23</f>
        <v>6551.9798642628157</v>
      </c>
      <c r="I24" s="14">
        <f>estAttrTab!D23</f>
        <v>13229.573641169291</v>
      </c>
      <c r="J24" s="14">
        <f>estAttrTab!E23</f>
        <v>12918.968750197495</v>
      </c>
      <c r="L24" s="49">
        <f t="shared" si="18"/>
        <v>0.17982892260821259</v>
      </c>
      <c r="M24" s="49">
        <f t="shared" si="15"/>
        <v>0.16291921028150402</v>
      </c>
      <c r="N24" s="49">
        <f t="shared" si="16"/>
        <v>9.3002709971454545E-2</v>
      </c>
      <c r="O24" s="49">
        <f t="shared" si="17"/>
        <v>-0.18369994469962914</v>
      </c>
    </row>
    <row r="25" spans="1:15" x14ac:dyDescent="0.25">
      <c r="A25" s="47" t="s">
        <v>68</v>
      </c>
      <c r="B25" s="14">
        <f>obsAttrTab!F9</f>
        <v>886.92</v>
      </c>
      <c r="C25" s="14">
        <f>obsAttrTab!G9</f>
        <v>5091.7999999999993</v>
      </c>
      <c r="D25" s="14">
        <f>obsAttrTab!H9</f>
        <v>7883.29</v>
      </c>
      <c r="E25" s="14">
        <f>obsAttrTab!I9</f>
        <v>19193.53</v>
      </c>
      <c r="G25" s="14">
        <f>estAttrTab!B24</f>
        <v>750.30129229985414</v>
      </c>
      <c r="H25" s="14">
        <f>estAttrTab!C24</f>
        <v>3567.0189025032491</v>
      </c>
      <c r="I25" s="14">
        <f>estAttrTab!D24</f>
        <v>6539.6051514860692</v>
      </c>
      <c r="J25" s="14">
        <f>estAttrTab!E24</f>
        <v>22198.614653710825</v>
      </c>
      <c r="L25" s="49">
        <f t="shared" si="18"/>
        <v>-0.15403723864626551</v>
      </c>
      <c r="M25" s="49">
        <f t="shared" si="15"/>
        <v>-0.29945816754325594</v>
      </c>
      <c r="N25" s="49">
        <f t="shared" si="16"/>
        <v>-0.17044721791459283</v>
      </c>
      <c r="O25" s="49">
        <f t="shared" si="17"/>
        <v>0.15656758572867147</v>
      </c>
    </row>
    <row r="26" spans="1:15" x14ac:dyDescent="0.25">
      <c r="A26" s="47" t="s">
        <v>69</v>
      </c>
      <c r="B26" s="14">
        <f>obsAttrTab!F10</f>
        <v>8329.35</v>
      </c>
      <c r="C26" s="14">
        <f>obsAttrTab!G10</f>
        <v>10725.3</v>
      </c>
      <c r="D26" s="14">
        <f>obsAttrTab!H10</f>
        <v>11381.76</v>
      </c>
      <c r="E26" s="14">
        <f>obsAttrTab!I10</f>
        <v>12757.130000000001</v>
      </c>
      <c r="G26" s="14">
        <f>estAttrTab!B25</f>
        <v>9995.4248345029337</v>
      </c>
      <c r="H26" s="14">
        <f>estAttrTab!C25</f>
        <v>9092.0625819763263</v>
      </c>
      <c r="I26" s="14">
        <f>estAttrTab!D25</f>
        <v>12430.908270395194</v>
      </c>
      <c r="J26" s="14">
        <f>estAttrTab!E25</f>
        <v>11675.14431312554</v>
      </c>
      <c r="L26" s="49">
        <f t="shared" si="18"/>
        <v>0.20002459189527788</v>
      </c>
      <c r="M26" s="49">
        <f t="shared" si="15"/>
        <v>-0.15227894958869892</v>
      </c>
      <c r="N26" s="49">
        <f t="shared" si="16"/>
        <v>9.2178034890490812E-2</v>
      </c>
      <c r="O26" s="49">
        <f t="shared" si="17"/>
        <v>-8.4814193072772714E-2</v>
      </c>
    </row>
    <row r="27" spans="1:15" x14ac:dyDescent="0.25">
      <c r="A27" s="47" t="s">
        <v>70</v>
      </c>
      <c r="B27" s="14">
        <f>obsAttrTab!F11</f>
        <v>0</v>
      </c>
      <c r="C27" s="14">
        <f>obsAttrTab!G11</f>
        <v>536.66</v>
      </c>
      <c r="D27" s="14">
        <f>obsAttrTab!H11</f>
        <v>5094.3100000000004</v>
      </c>
      <c r="E27" s="14">
        <f>obsAttrTab!I11</f>
        <v>7166.86</v>
      </c>
      <c r="G27" s="14">
        <f>estAttrTab!B26</f>
        <v>494.71770668979553</v>
      </c>
      <c r="H27" s="14">
        <f>estAttrTab!C26</f>
        <v>0</v>
      </c>
      <c r="I27" s="14">
        <f>estAttrTab!D26</f>
        <v>4856.1236525614549</v>
      </c>
      <c r="J27" s="14">
        <f>estAttrTab!E26</f>
        <v>7446.9886407487502</v>
      </c>
      <c r="L27" s="49" t="e">
        <f t="shared" si="18"/>
        <v>#DIV/0!</v>
      </c>
      <c r="M27" s="49">
        <f t="shared" si="15"/>
        <v>-1</v>
      </c>
      <c r="N27" s="49">
        <f t="shared" si="16"/>
        <v>-4.6755369704345684E-2</v>
      </c>
      <c r="O27" s="49">
        <f t="shared" si="17"/>
        <v>3.9086662882873435E-2</v>
      </c>
    </row>
    <row r="28" spans="1:15" x14ac:dyDescent="0.25">
      <c r="A28" s="47" t="s">
        <v>71</v>
      </c>
      <c r="B28" s="14">
        <f>obsAttrTab!F12</f>
        <v>6107.9800000000005</v>
      </c>
      <c r="C28" s="14">
        <f>obsAttrTab!G12</f>
        <v>6421.91</v>
      </c>
      <c r="D28" s="14">
        <f>obsAttrTab!H12</f>
        <v>5749.9000000000005</v>
      </c>
      <c r="E28" s="14">
        <f>obsAttrTab!I12</f>
        <v>9457.56</v>
      </c>
      <c r="G28" s="14">
        <f>estAttrTab!B27</f>
        <v>6559.2035366555665</v>
      </c>
      <c r="H28" s="14">
        <f>estAttrTab!C27</f>
        <v>6717.7610961412229</v>
      </c>
      <c r="I28" s="14">
        <f>estAttrTab!D27</f>
        <v>6972.9136605421136</v>
      </c>
      <c r="J28" s="14">
        <f>estAttrTab!E27</f>
        <v>7487.4717066610974</v>
      </c>
      <c r="L28" s="49">
        <f t="shared" si="18"/>
        <v>7.3874429296685085E-2</v>
      </c>
      <c r="M28" s="49">
        <f t="shared" si="15"/>
        <v>4.6069019363588648E-2</v>
      </c>
      <c r="N28" s="49">
        <f t="shared" si="16"/>
        <v>0.21270172708083845</v>
      </c>
      <c r="O28" s="49">
        <f t="shared" si="17"/>
        <v>-0.20830830503204867</v>
      </c>
    </row>
    <row r="29" spans="1:15" x14ac:dyDescent="0.25">
      <c r="A29" s="47" t="s">
        <v>72</v>
      </c>
      <c r="B29" s="14">
        <f>obsAttrTab!F13</f>
        <v>4277.1900000000005</v>
      </c>
      <c r="C29" s="14">
        <f>obsAttrTab!G13</f>
        <v>13499.06</v>
      </c>
      <c r="D29" s="14">
        <f>obsAttrTab!H13</f>
        <v>16940.8</v>
      </c>
      <c r="E29" s="14">
        <f>obsAttrTab!I13</f>
        <v>26504.690000000002</v>
      </c>
      <c r="G29" s="14">
        <f>estAttrTab!B28</f>
        <v>3333.4813222969115</v>
      </c>
      <c r="H29" s="14">
        <f>estAttrTab!C28</f>
        <v>11622.419719313224</v>
      </c>
      <c r="I29" s="14">
        <f>estAttrTab!D28</f>
        <v>13090.016589600998</v>
      </c>
      <c r="J29" s="14">
        <f>estAttrTab!E28</f>
        <v>33175.82236878886</v>
      </c>
      <c r="L29" s="49">
        <f t="shared" si="18"/>
        <v>-0.22063753953017962</v>
      </c>
      <c r="M29" s="49">
        <f t="shared" si="15"/>
        <v>-0.13902007107804359</v>
      </c>
      <c r="N29" s="49">
        <f t="shared" si="16"/>
        <v>-0.22730823871357908</v>
      </c>
      <c r="O29" s="49">
        <f t="shared" si="17"/>
        <v>0.2516962986093727</v>
      </c>
    </row>
    <row r="30" spans="1:15" x14ac:dyDescent="0.25">
      <c r="A30" s="47" t="s">
        <v>123</v>
      </c>
      <c r="B30" s="14">
        <f>obsAttrTab!F14</f>
        <v>40128.660000000011</v>
      </c>
      <c r="C30" s="14">
        <f>obsAttrTab!G14</f>
        <v>76713.42</v>
      </c>
      <c r="D30" s="14">
        <f>obsAttrTab!H14</f>
        <v>108533.19000000002</v>
      </c>
      <c r="E30" s="14">
        <f>obsAttrTab!I14</f>
        <v>322269.52000000008</v>
      </c>
      <c r="G30" s="14">
        <f>estAttrTab!B29</f>
        <v>41017.874252283153</v>
      </c>
      <c r="H30" s="14">
        <f>estAttrTab!C29</f>
        <v>81763.436887917502</v>
      </c>
      <c r="I30" s="14">
        <f>estAttrTab!D29</f>
        <v>113686.15498339025</v>
      </c>
      <c r="J30" s="14">
        <f>estAttrTab!E29</f>
        <v>311177.32387640915</v>
      </c>
      <c r="L30" s="49">
        <f t="shared" si="18"/>
        <v>2.2159081621044407E-2</v>
      </c>
      <c r="M30" s="49">
        <f t="shared" si="15"/>
        <v>6.5829640862283378E-2</v>
      </c>
      <c r="N30" s="49">
        <f t="shared" si="16"/>
        <v>4.7478241295499046E-2</v>
      </c>
      <c r="O30" s="49">
        <f t="shared" si="17"/>
        <v>-3.4419004700137035E-2</v>
      </c>
    </row>
    <row r="31" spans="1:15" x14ac:dyDescent="0.25">
      <c r="A31" s="50" t="s">
        <v>148</v>
      </c>
      <c r="B31" s="14">
        <f>SUM(B20:B30)</f>
        <v>117871.79000000001</v>
      </c>
      <c r="C31" s="14">
        <f t="shared" ref="C31" si="19">SUM(C20:C30)</f>
        <v>186830.12</v>
      </c>
      <c r="D31" s="14">
        <f t="shared" ref="D31" si="20">SUM(D20:D30)</f>
        <v>245661.71999999997</v>
      </c>
      <c r="E31" s="14">
        <f t="shared" ref="E31" si="21">SUM(E20:E30)</f>
        <v>574413.07000000007</v>
      </c>
      <c r="G31" s="14">
        <f>SUM(G20:G30)</f>
        <v>117498.56272516921</v>
      </c>
      <c r="H31" s="14">
        <f t="shared" ref="H31" si="22">SUM(H20:H30)</f>
        <v>186001.51112480895</v>
      </c>
      <c r="I31" s="14">
        <f t="shared" ref="I31" si="23">SUM(I20:I30)</f>
        <v>246053.29802408366</v>
      </c>
      <c r="J31" s="14">
        <f t="shared" ref="J31" si="24">SUM(J20:J30)</f>
        <v>575223.32812593831</v>
      </c>
      <c r="L31" s="49">
        <f t="shared" ref="L31" si="25">(G31/B31)-1</f>
        <v>-3.166383363065961E-3</v>
      </c>
      <c r="M31" s="49">
        <f t="shared" ref="M31" si="26">(H31/C31)-1</f>
        <v>-4.4350925599739854E-3</v>
      </c>
      <c r="N31" s="49">
        <f t="shared" ref="N31" si="27">(I31/D31)-1</f>
        <v>1.5939724922697796E-3</v>
      </c>
      <c r="O31" s="49">
        <f t="shared" ref="O31" si="28">(J31/E31)-1</f>
        <v>1.4105844178271543E-3</v>
      </c>
    </row>
    <row r="32" spans="1:15" x14ac:dyDescent="0.25">
      <c r="A32" s="9" t="s">
        <v>45</v>
      </c>
    </row>
    <row r="33" spans="1:15" x14ac:dyDescent="0.25">
      <c r="B33" t="s">
        <v>145</v>
      </c>
      <c r="G33" t="s">
        <v>146</v>
      </c>
    </row>
    <row r="34" spans="1:15" x14ac:dyDescent="0.25">
      <c r="B34">
        <v>1</v>
      </c>
      <c r="C34">
        <v>2</v>
      </c>
      <c r="D34">
        <v>3</v>
      </c>
      <c r="E34">
        <v>4</v>
      </c>
      <c r="G34">
        <v>1</v>
      </c>
      <c r="H34">
        <v>2</v>
      </c>
      <c r="I34">
        <v>3</v>
      </c>
      <c r="J34">
        <v>4</v>
      </c>
      <c r="L34">
        <v>1</v>
      </c>
      <c r="M34">
        <v>2</v>
      </c>
      <c r="N34">
        <v>3</v>
      </c>
      <c r="O34">
        <v>4</v>
      </c>
    </row>
    <row r="35" spans="1:15" x14ac:dyDescent="0.25">
      <c r="A35" s="47" t="s">
        <v>63</v>
      </c>
      <c r="B35" s="14">
        <f>obsAttrTab!J4</f>
        <v>12190.460000000003</v>
      </c>
      <c r="C35" s="14">
        <f>obsAttrTab!K4</f>
        <v>24727.010000000002</v>
      </c>
      <c r="D35" s="14">
        <f>obsAttrTab!L4</f>
        <v>40488.399999999994</v>
      </c>
      <c r="E35" s="14">
        <f>obsAttrTab!M4</f>
        <v>121945.89000000001</v>
      </c>
      <c r="G35" s="14">
        <f>estAttrTab!B34</f>
        <v>13578.886224810376</v>
      </c>
      <c r="H35" s="14">
        <f>estAttrTab!C34</f>
        <v>22931.756484331901</v>
      </c>
      <c r="I35" s="14">
        <f>estAttrTab!D34</f>
        <v>36949.737741750396</v>
      </c>
      <c r="J35" s="14">
        <f>estAttrTab!E34</f>
        <v>125891.37954910733</v>
      </c>
      <c r="L35" s="49">
        <f>(G35/B35)-1</f>
        <v>0.11389449002009555</v>
      </c>
      <c r="M35" s="49">
        <f t="shared" ref="M35:M45" si="29">(H35/C35)-1</f>
        <v>-7.2602935642768762E-2</v>
      </c>
      <c r="N35" s="49">
        <f t="shared" ref="N35:N45" si="30">(I35/D35)-1</f>
        <v>-8.7399409664239647E-2</v>
      </c>
      <c r="O35" s="49">
        <f t="shared" ref="O35:O45" si="31">(J35/E35)-1</f>
        <v>3.2354428255903622E-2</v>
      </c>
    </row>
    <row r="36" spans="1:15" x14ac:dyDescent="0.25">
      <c r="A36" s="47" t="s">
        <v>64</v>
      </c>
      <c r="B36" s="14">
        <f>obsAttrTab!J5</f>
        <v>15718.58</v>
      </c>
      <c r="C36" s="14">
        <f>obsAttrTab!K5</f>
        <v>27788.89</v>
      </c>
      <c r="D36" s="14">
        <f>obsAttrTab!L5</f>
        <v>38307.33</v>
      </c>
      <c r="E36" s="14">
        <f>obsAttrTab!M5</f>
        <v>72638.89</v>
      </c>
      <c r="G36" s="14">
        <f>estAttrTab!B35</f>
        <v>14603.690909585344</v>
      </c>
      <c r="H36" s="14">
        <f>estAttrTab!C35</f>
        <v>26971.033468613012</v>
      </c>
      <c r="I36" s="14">
        <f>estAttrTab!D35</f>
        <v>39542.057342858498</v>
      </c>
      <c r="J36" s="14">
        <f>estAttrTab!E35</f>
        <v>73336.908278943127</v>
      </c>
      <c r="L36" s="49">
        <f t="shared" ref="L36:L45" si="32">(G36/B36)-1</f>
        <v>-7.0928104855187635E-2</v>
      </c>
      <c r="M36" s="49">
        <f t="shared" si="29"/>
        <v>-2.943106152807784E-2</v>
      </c>
      <c r="N36" s="49">
        <f t="shared" si="30"/>
        <v>3.2232143113563261E-2</v>
      </c>
      <c r="O36" s="49">
        <f t="shared" si="31"/>
        <v>9.6094293145603249E-3</v>
      </c>
    </row>
    <row r="37" spans="1:15" x14ac:dyDescent="0.25">
      <c r="A37" s="47" t="s">
        <v>65</v>
      </c>
      <c r="B37" s="14">
        <f>obsAttrTab!J6</f>
        <v>27432.67</v>
      </c>
      <c r="C37" s="14">
        <f>obsAttrTab!K6</f>
        <v>50943.159999999996</v>
      </c>
      <c r="D37" s="14">
        <f>obsAttrTab!L6</f>
        <v>51299.279999999992</v>
      </c>
      <c r="E37" s="14">
        <f>obsAttrTab!M6</f>
        <v>144844.85</v>
      </c>
      <c r="G37" s="14">
        <f>estAttrTab!B36</f>
        <v>26851.307178568659</v>
      </c>
      <c r="H37" s="14">
        <f>estAttrTab!C36</f>
        <v>50781.335955543116</v>
      </c>
      <c r="I37" s="14">
        <f>estAttrTab!D36</f>
        <v>55375.119900088888</v>
      </c>
      <c r="J37" s="14">
        <f>estAttrTab!E36</f>
        <v>141512.19696579935</v>
      </c>
      <c r="L37" s="49">
        <f t="shared" si="32"/>
        <v>-2.1192352819880078E-2</v>
      </c>
      <c r="M37" s="49">
        <f t="shared" si="29"/>
        <v>-3.1765607876872437E-3</v>
      </c>
      <c r="N37" s="49">
        <f t="shared" si="30"/>
        <v>7.9452185295561639E-2</v>
      </c>
      <c r="O37" s="49">
        <f t="shared" si="31"/>
        <v>-2.3008433052336019E-2</v>
      </c>
    </row>
    <row r="38" spans="1:15" x14ac:dyDescent="0.25">
      <c r="A38" s="47" t="s">
        <v>66</v>
      </c>
      <c r="B38" s="14">
        <f>obsAttrTab!J7</f>
        <v>29565.019999999997</v>
      </c>
      <c r="C38" s="14">
        <f>obsAttrTab!K7</f>
        <v>57559.1</v>
      </c>
      <c r="D38" s="14">
        <f>obsAttrTab!L7</f>
        <v>54306.159999999996</v>
      </c>
      <c r="E38" s="14">
        <f>obsAttrTab!M7</f>
        <v>127735.26000000001</v>
      </c>
      <c r="G38" s="14">
        <f>estAttrTab!B37</f>
        <v>27611.075746027149</v>
      </c>
      <c r="H38" s="14">
        <f>estAttrTab!C37</f>
        <v>56547.06671285125</v>
      </c>
      <c r="I38" s="14">
        <f>estAttrTab!D37</f>
        <v>55316.67899827817</v>
      </c>
      <c r="J38" s="14">
        <f>estAttrTab!E37</f>
        <v>129690.7185428434</v>
      </c>
      <c r="L38" s="49">
        <f t="shared" si="32"/>
        <v>-6.6089732189352435E-2</v>
      </c>
      <c r="M38" s="49">
        <f t="shared" si="29"/>
        <v>-1.7582507147414494E-2</v>
      </c>
      <c r="N38" s="49">
        <f t="shared" si="30"/>
        <v>1.8607815361612268E-2</v>
      </c>
      <c r="O38" s="49">
        <f t="shared" si="31"/>
        <v>1.5308682526996797E-2</v>
      </c>
    </row>
    <row r="39" spans="1:15" x14ac:dyDescent="0.25">
      <c r="A39" s="47" t="s">
        <v>67</v>
      </c>
      <c r="B39" s="14">
        <f>obsAttrTab!J8</f>
        <v>6690.2</v>
      </c>
      <c r="C39" s="14">
        <f>obsAttrTab!K8</f>
        <v>12827.39</v>
      </c>
      <c r="D39" s="14">
        <f>obsAttrTab!L8</f>
        <v>13263.59</v>
      </c>
      <c r="E39" s="14">
        <f>obsAttrTab!M8</f>
        <v>26328.2</v>
      </c>
      <c r="G39" s="14">
        <f>estAttrTab!B38</f>
        <v>9234.1586169495404</v>
      </c>
      <c r="H39" s="14">
        <f>estAttrTab!C38</f>
        <v>11511.001850322535</v>
      </c>
      <c r="I39" s="14">
        <f>estAttrTab!D38</f>
        <v>12976.938879903371</v>
      </c>
      <c r="J39" s="14">
        <f>estAttrTab!E38</f>
        <v>25387.280652824549</v>
      </c>
      <c r="L39" s="49">
        <f t="shared" si="32"/>
        <v>0.38025150473073155</v>
      </c>
      <c r="M39" s="49">
        <f t="shared" si="29"/>
        <v>-0.1026232265236704</v>
      </c>
      <c r="N39" s="49">
        <f t="shared" si="30"/>
        <v>-2.1611880350389967E-2</v>
      </c>
      <c r="O39" s="49">
        <f t="shared" si="31"/>
        <v>-3.5738081113613984E-2</v>
      </c>
    </row>
    <row r="40" spans="1:15" x14ac:dyDescent="0.25">
      <c r="A40" s="47" t="s">
        <v>68</v>
      </c>
      <c r="B40" s="14">
        <f>obsAttrTab!J9</f>
        <v>3179.88</v>
      </c>
      <c r="C40" s="14">
        <f>obsAttrTab!K9</f>
        <v>9984.51</v>
      </c>
      <c r="D40" s="14">
        <f>obsAttrTab!L9</f>
        <v>18289.989999999998</v>
      </c>
      <c r="E40" s="14">
        <f>obsAttrTab!M9</f>
        <v>52572.959999999999</v>
      </c>
      <c r="G40" s="14">
        <f>estAttrTab!B39</f>
        <v>3401.8206013058552</v>
      </c>
      <c r="H40" s="14">
        <f>estAttrTab!C39</f>
        <v>9778.5493311154805</v>
      </c>
      <c r="I40" s="14">
        <f>estAttrTab!D39</f>
        <v>14888.387398589843</v>
      </c>
      <c r="J40" s="14">
        <f>estAttrTab!E39</f>
        <v>55958.582668988834</v>
      </c>
      <c r="L40" s="49">
        <f t="shared" si="32"/>
        <v>6.979527570406896E-2</v>
      </c>
      <c r="M40" s="49">
        <f t="shared" si="29"/>
        <v>-2.0628019690953292E-2</v>
      </c>
      <c r="N40" s="49">
        <f t="shared" si="30"/>
        <v>-0.18598165452305637</v>
      </c>
      <c r="O40" s="49">
        <f t="shared" si="31"/>
        <v>6.4398555245678279E-2</v>
      </c>
    </row>
    <row r="41" spans="1:15" x14ac:dyDescent="0.25">
      <c r="A41" s="47" t="s">
        <v>69</v>
      </c>
      <c r="B41" s="14">
        <f>obsAttrTab!J10</f>
        <v>8531.6</v>
      </c>
      <c r="C41" s="14">
        <f>obsAttrTab!K10</f>
        <v>9391.84</v>
      </c>
      <c r="D41" s="14">
        <f>obsAttrTab!L10</f>
        <v>15533.46</v>
      </c>
      <c r="E41" s="14">
        <f>obsAttrTab!M10</f>
        <v>37390.340000000004</v>
      </c>
      <c r="G41" s="14">
        <f>estAttrTab!B40</f>
        <v>6814.5050579547187</v>
      </c>
      <c r="H41" s="14">
        <f>estAttrTab!C40</f>
        <v>10565.094558207407</v>
      </c>
      <c r="I41" s="14">
        <f>estAttrTab!D40</f>
        <v>17952.820972447254</v>
      </c>
      <c r="J41" s="14">
        <f>estAttrTab!E40</f>
        <v>35514.819411390621</v>
      </c>
      <c r="L41" s="49">
        <f t="shared" si="32"/>
        <v>-0.2012629450566461</v>
      </c>
      <c r="M41" s="49">
        <f t="shared" si="29"/>
        <v>0.12492275828883437</v>
      </c>
      <c r="N41" s="49">
        <f t="shared" si="30"/>
        <v>0.15575158222619145</v>
      </c>
      <c r="O41" s="49">
        <f t="shared" si="31"/>
        <v>-5.0160565231805343E-2</v>
      </c>
    </row>
    <row r="42" spans="1:15" x14ac:dyDescent="0.25">
      <c r="A42" s="47" t="s">
        <v>70</v>
      </c>
      <c r="B42" s="14">
        <f>obsAttrTab!J11</f>
        <v>0</v>
      </c>
      <c r="C42" s="14">
        <f>obsAttrTab!K11</f>
        <v>1012.84</v>
      </c>
      <c r="D42" s="14">
        <f>obsAttrTab!L11</f>
        <v>894.69</v>
      </c>
      <c r="E42" s="14">
        <f>obsAttrTab!M11</f>
        <v>9951.6299999999992</v>
      </c>
      <c r="G42" s="14">
        <f>estAttrTab!B41</f>
        <v>897.60823233195924</v>
      </c>
      <c r="H42" s="14">
        <f>estAttrTab!C41</f>
        <v>828.65228912952523</v>
      </c>
      <c r="I42" s="14">
        <f>estAttrTab!D41</f>
        <v>1573.5922158592703</v>
      </c>
      <c r="J42" s="14">
        <f>estAttrTab!E41</f>
        <v>8559.3072626792455</v>
      </c>
      <c r="L42" s="49" t="e">
        <f t="shared" si="32"/>
        <v>#DIV/0!</v>
      </c>
      <c r="M42" s="49">
        <f t="shared" si="29"/>
        <v>-0.18185272192100899</v>
      </c>
      <c r="N42" s="49">
        <f t="shared" si="30"/>
        <v>0.75881279086529441</v>
      </c>
      <c r="O42" s="49">
        <f t="shared" si="31"/>
        <v>-0.13990901363100861</v>
      </c>
    </row>
    <row r="43" spans="1:15" x14ac:dyDescent="0.25">
      <c r="A43" s="47" t="s">
        <v>71</v>
      </c>
      <c r="B43" s="14">
        <f>obsAttrTab!J12</f>
        <v>10857.720000000001</v>
      </c>
      <c r="C43" s="14">
        <f>obsAttrTab!K12</f>
        <v>11263.53</v>
      </c>
      <c r="D43" s="14">
        <f>obsAttrTab!L12</f>
        <v>13636.080000000002</v>
      </c>
      <c r="E43" s="14">
        <f>obsAttrTab!M12</f>
        <v>38850.249999999993</v>
      </c>
      <c r="G43" s="14">
        <f>estAttrTab!B42</f>
        <v>9636.9557733114107</v>
      </c>
      <c r="H43" s="14">
        <f>estAttrTab!C42</f>
        <v>12149.131116847437</v>
      </c>
      <c r="I43" s="14">
        <f>estAttrTab!D42</f>
        <v>12668.158308862559</v>
      </c>
      <c r="J43" s="14">
        <f>estAttrTab!E42</f>
        <v>40153.334800978577</v>
      </c>
      <c r="L43" s="49">
        <f t="shared" si="32"/>
        <v>-0.11243283366015977</v>
      </c>
      <c r="M43" s="49">
        <f t="shared" si="29"/>
        <v>7.8625538960471086E-2</v>
      </c>
      <c r="N43" s="49">
        <f t="shared" si="30"/>
        <v>-7.0982400450675165E-2</v>
      </c>
      <c r="O43" s="49">
        <f t="shared" si="31"/>
        <v>3.3541220480655554E-2</v>
      </c>
    </row>
    <row r="44" spans="1:15" x14ac:dyDescent="0.25">
      <c r="A44" s="47" t="s">
        <v>72</v>
      </c>
      <c r="B44" s="14">
        <f>obsAttrTab!J13</f>
        <v>5388.03</v>
      </c>
      <c r="C44" s="14">
        <f>obsAttrTab!K13</f>
        <v>10061.06</v>
      </c>
      <c r="D44" s="14">
        <f>obsAttrTab!L13</f>
        <v>36563.770000000004</v>
      </c>
      <c r="E44" s="14">
        <f>obsAttrTab!M13</f>
        <v>113295.30999999998</v>
      </c>
      <c r="G44" s="14">
        <f>estAttrTab!B43</f>
        <v>5732.5867987404026</v>
      </c>
      <c r="H44" s="14">
        <f>estAttrTab!C43</f>
        <v>7599.313519357891</v>
      </c>
      <c r="I44" s="14">
        <f>estAttrTab!D43</f>
        <v>39627.510348008007</v>
      </c>
      <c r="J44" s="14">
        <f>estAttrTab!E43</f>
        <v>112348.75933389369</v>
      </c>
      <c r="L44" s="49">
        <f t="shared" si="32"/>
        <v>6.3948567238935716E-2</v>
      </c>
      <c r="M44" s="49">
        <f t="shared" si="29"/>
        <v>-0.2446806281487347</v>
      </c>
      <c r="N44" s="49">
        <f t="shared" si="30"/>
        <v>8.3791697300579226E-2</v>
      </c>
      <c r="O44" s="49">
        <f t="shared" si="31"/>
        <v>-8.3547206508927108E-3</v>
      </c>
    </row>
    <row r="45" spans="1:15" x14ac:dyDescent="0.25">
      <c r="A45" s="47" t="s">
        <v>123</v>
      </c>
      <c r="B45" s="14">
        <f>obsAttrTab!J14</f>
        <v>94242.339999999982</v>
      </c>
      <c r="C45" s="14">
        <f>obsAttrTab!K14</f>
        <v>165383.28</v>
      </c>
      <c r="D45" s="14">
        <f>obsAttrTab!L14</f>
        <v>224941.58000000002</v>
      </c>
      <c r="E45" s="14">
        <f>obsAttrTab!M14</f>
        <v>870940.4700000002</v>
      </c>
      <c r="G45" s="14">
        <f>estAttrTab!B44</f>
        <v>96268.523458151773</v>
      </c>
      <c r="H45" s="14">
        <f>estAttrTab!C44</f>
        <v>170669.31759123111</v>
      </c>
      <c r="I45" s="14">
        <f>estAttrTab!D44</f>
        <v>221865.0239745999</v>
      </c>
      <c r="J45" s="14">
        <f>estAttrTab!E44</f>
        <v>866704.80497601721</v>
      </c>
      <c r="L45" s="49">
        <f t="shared" si="32"/>
        <v>2.1499715076597203E-2</v>
      </c>
      <c r="M45" s="49">
        <f t="shared" si="29"/>
        <v>3.1962345838292272E-2</v>
      </c>
      <c r="N45" s="49">
        <f t="shared" si="30"/>
        <v>-1.3677133526847851E-2</v>
      </c>
      <c r="O45" s="49">
        <f t="shared" si="31"/>
        <v>-4.8633232349197808E-3</v>
      </c>
    </row>
    <row r="46" spans="1:15" x14ac:dyDescent="0.25">
      <c r="A46" s="50" t="s">
        <v>148</v>
      </c>
      <c r="B46" s="14">
        <f>SUM(B35:B45)</f>
        <v>213796.5</v>
      </c>
      <c r="C46" s="14">
        <f t="shared" ref="C46:E46" si="33">SUM(C35:C45)</f>
        <v>380942.61</v>
      </c>
      <c r="D46" s="14">
        <f t="shared" si="33"/>
        <v>507524.33</v>
      </c>
      <c r="E46" s="14">
        <f t="shared" si="33"/>
        <v>1616494.0500000003</v>
      </c>
      <c r="G46" s="14">
        <f>SUM(G35:G45)</f>
        <v>214631.11859773719</v>
      </c>
      <c r="H46" s="14">
        <f t="shared" ref="H46" si="34">SUM(H35:H45)</f>
        <v>380332.25287755067</v>
      </c>
      <c r="I46" s="14">
        <f t="shared" ref="I46" si="35">SUM(I35:I45)</f>
        <v>508736.02608124615</v>
      </c>
      <c r="J46" s="14">
        <f t="shared" ref="J46" si="36">SUM(J35:J45)</f>
        <v>1615058.0924434657</v>
      </c>
      <c r="L46" s="49">
        <f t="shared" ref="L46" si="37">(G46/B46)-1</f>
        <v>3.9037991629291557E-3</v>
      </c>
      <c r="M46" s="49">
        <f t="shared" ref="M46" si="38">(H46/C46)-1</f>
        <v>-1.6022285415887572E-3</v>
      </c>
      <c r="N46" s="49">
        <f t="shared" ref="N46" si="39">(I46/D46)-1</f>
        <v>2.3874640280716619E-3</v>
      </c>
      <c r="O46" s="49">
        <f t="shared" ref="O46" si="40">(J46/E46)-1</f>
        <v>-8.8831601733052601E-4</v>
      </c>
    </row>
  </sheetData>
  <pageMargins left="0.7" right="0.7" top="0.75" bottom="0.75" header="0.3" footer="0.3"/>
  <pageSetup scale="89" fitToHeight="0" orientation="landscape" r:id="rId1"/>
  <rowBreaks count="1" manualBreakCount="1">
    <brk id="3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4" sqref="B4"/>
    </sheetView>
  </sheetViews>
  <sheetFormatPr defaultRowHeight="12.75" x14ac:dyDescent="0.2"/>
  <cols>
    <col min="1" max="1" width="11.5703125" style="18" customWidth="1"/>
    <col min="2" max="256" width="9.140625" style="18"/>
    <col min="257" max="257" width="11.5703125" style="18" customWidth="1"/>
    <col min="258" max="512" width="9.140625" style="18"/>
    <col min="513" max="513" width="11.5703125" style="18" customWidth="1"/>
    <col min="514" max="768" width="9.140625" style="18"/>
    <col min="769" max="769" width="11.5703125" style="18" customWidth="1"/>
    <col min="770" max="1024" width="9.140625" style="18"/>
    <col min="1025" max="1025" width="11.5703125" style="18" customWidth="1"/>
    <col min="1026" max="1280" width="9.140625" style="18"/>
    <col min="1281" max="1281" width="11.5703125" style="18" customWidth="1"/>
    <col min="1282" max="1536" width="9.140625" style="18"/>
    <col min="1537" max="1537" width="11.5703125" style="18" customWidth="1"/>
    <col min="1538" max="1792" width="9.140625" style="18"/>
    <col min="1793" max="1793" width="11.5703125" style="18" customWidth="1"/>
    <col min="1794" max="2048" width="9.140625" style="18"/>
    <col min="2049" max="2049" width="11.5703125" style="18" customWidth="1"/>
    <col min="2050" max="2304" width="9.140625" style="18"/>
    <col min="2305" max="2305" width="11.5703125" style="18" customWidth="1"/>
    <col min="2306" max="2560" width="9.140625" style="18"/>
    <col min="2561" max="2561" width="11.5703125" style="18" customWidth="1"/>
    <col min="2562" max="2816" width="9.140625" style="18"/>
    <col min="2817" max="2817" width="11.5703125" style="18" customWidth="1"/>
    <col min="2818" max="3072" width="9.140625" style="18"/>
    <col min="3073" max="3073" width="11.5703125" style="18" customWidth="1"/>
    <col min="3074" max="3328" width="9.140625" style="18"/>
    <col min="3329" max="3329" width="11.5703125" style="18" customWidth="1"/>
    <col min="3330" max="3584" width="9.140625" style="18"/>
    <col min="3585" max="3585" width="11.5703125" style="18" customWidth="1"/>
    <col min="3586" max="3840" width="9.140625" style="18"/>
    <col min="3841" max="3841" width="11.5703125" style="18" customWidth="1"/>
    <col min="3842" max="4096" width="9.140625" style="18"/>
    <col min="4097" max="4097" width="11.5703125" style="18" customWidth="1"/>
    <col min="4098" max="4352" width="9.140625" style="18"/>
    <col min="4353" max="4353" width="11.5703125" style="18" customWidth="1"/>
    <col min="4354" max="4608" width="9.140625" style="18"/>
    <col min="4609" max="4609" width="11.5703125" style="18" customWidth="1"/>
    <col min="4610" max="4864" width="9.140625" style="18"/>
    <col min="4865" max="4865" width="11.5703125" style="18" customWidth="1"/>
    <col min="4866" max="5120" width="9.140625" style="18"/>
    <col min="5121" max="5121" width="11.5703125" style="18" customWidth="1"/>
    <col min="5122" max="5376" width="9.140625" style="18"/>
    <col min="5377" max="5377" width="11.5703125" style="18" customWidth="1"/>
    <col min="5378" max="5632" width="9.140625" style="18"/>
    <col min="5633" max="5633" width="11.5703125" style="18" customWidth="1"/>
    <col min="5634" max="5888" width="9.140625" style="18"/>
    <col min="5889" max="5889" width="11.5703125" style="18" customWidth="1"/>
    <col min="5890" max="6144" width="9.140625" style="18"/>
    <col min="6145" max="6145" width="11.5703125" style="18" customWidth="1"/>
    <col min="6146" max="6400" width="9.140625" style="18"/>
    <col min="6401" max="6401" width="11.5703125" style="18" customWidth="1"/>
    <col min="6402" max="6656" width="9.140625" style="18"/>
    <col min="6657" max="6657" width="11.5703125" style="18" customWidth="1"/>
    <col min="6658" max="6912" width="9.140625" style="18"/>
    <col min="6913" max="6913" width="11.5703125" style="18" customWidth="1"/>
    <col min="6914" max="7168" width="9.140625" style="18"/>
    <col min="7169" max="7169" width="11.5703125" style="18" customWidth="1"/>
    <col min="7170" max="7424" width="9.140625" style="18"/>
    <col min="7425" max="7425" width="11.5703125" style="18" customWidth="1"/>
    <col min="7426" max="7680" width="9.140625" style="18"/>
    <col min="7681" max="7681" width="11.5703125" style="18" customWidth="1"/>
    <col min="7682" max="7936" width="9.140625" style="18"/>
    <col min="7937" max="7937" width="11.5703125" style="18" customWidth="1"/>
    <col min="7938" max="8192" width="9.140625" style="18"/>
    <col min="8193" max="8193" width="11.5703125" style="18" customWidth="1"/>
    <col min="8194" max="8448" width="9.140625" style="18"/>
    <col min="8449" max="8449" width="11.5703125" style="18" customWidth="1"/>
    <col min="8450" max="8704" width="9.140625" style="18"/>
    <col min="8705" max="8705" width="11.5703125" style="18" customWidth="1"/>
    <col min="8706" max="8960" width="9.140625" style="18"/>
    <col min="8961" max="8961" width="11.5703125" style="18" customWidth="1"/>
    <col min="8962" max="9216" width="9.140625" style="18"/>
    <col min="9217" max="9217" width="11.5703125" style="18" customWidth="1"/>
    <col min="9218" max="9472" width="9.140625" style="18"/>
    <col min="9473" max="9473" width="11.5703125" style="18" customWidth="1"/>
    <col min="9474" max="9728" width="9.140625" style="18"/>
    <col min="9729" max="9729" width="11.5703125" style="18" customWidth="1"/>
    <col min="9730" max="9984" width="9.140625" style="18"/>
    <col min="9985" max="9985" width="11.5703125" style="18" customWidth="1"/>
    <col min="9986" max="10240" width="9.140625" style="18"/>
    <col min="10241" max="10241" width="11.5703125" style="18" customWidth="1"/>
    <col min="10242" max="10496" width="9.140625" style="18"/>
    <col min="10497" max="10497" width="11.5703125" style="18" customWidth="1"/>
    <col min="10498" max="10752" width="9.140625" style="18"/>
    <col min="10753" max="10753" width="11.5703125" style="18" customWidth="1"/>
    <col min="10754" max="11008" width="9.140625" style="18"/>
    <col min="11009" max="11009" width="11.5703125" style="18" customWidth="1"/>
    <col min="11010" max="11264" width="9.140625" style="18"/>
    <col min="11265" max="11265" width="11.5703125" style="18" customWidth="1"/>
    <col min="11266" max="11520" width="9.140625" style="18"/>
    <col min="11521" max="11521" width="11.5703125" style="18" customWidth="1"/>
    <col min="11522" max="11776" width="9.140625" style="18"/>
    <col min="11777" max="11777" width="11.5703125" style="18" customWidth="1"/>
    <col min="11778" max="12032" width="9.140625" style="18"/>
    <col min="12033" max="12033" width="11.5703125" style="18" customWidth="1"/>
    <col min="12034" max="12288" width="9.140625" style="18"/>
    <col min="12289" max="12289" width="11.5703125" style="18" customWidth="1"/>
    <col min="12290" max="12544" width="9.140625" style="18"/>
    <col min="12545" max="12545" width="11.5703125" style="18" customWidth="1"/>
    <col min="12546" max="12800" width="9.140625" style="18"/>
    <col min="12801" max="12801" width="11.5703125" style="18" customWidth="1"/>
    <col min="12802" max="13056" width="9.140625" style="18"/>
    <col min="13057" max="13057" width="11.5703125" style="18" customWidth="1"/>
    <col min="13058" max="13312" width="9.140625" style="18"/>
    <col min="13313" max="13313" width="11.5703125" style="18" customWidth="1"/>
    <col min="13314" max="13568" width="9.140625" style="18"/>
    <col min="13569" max="13569" width="11.5703125" style="18" customWidth="1"/>
    <col min="13570" max="13824" width="9.140625" style="18"/>
    <col min="13825" max="13825" width="11.5703125" style="18" customWidth="1"/>
    <col min="13826" max="14080" width="9.140625" style="18"/>
    <col min="14081" max="14081" width="11.5703125" style="18" customWidth="1"/>
    <col min="14082" max="14336" width="9.140625" style="18"/>
    <col min="14337" max="14337" width="11.5703125" style="18" customWidth="1"/>
    <col min="14338" max="14592" width="9.140625" style="18"/>
    <col min="14593" max="14593" width="11.5703125" style="18" customWidth="1"/>
    <col min="14594" max="14848" width="9.140625" style="18"/>
    <col min="14849" max="14849" width="11.5703125" style="18" customWidth="1"/>
    <col min="14850" max="15104" width="9.140625" style="18"/>
    <col min="15105" max="15105" width="11.5703125" style="18" customWidth="1"/>
    <col min="15106" max="15360" width="9.140625" style="18"/>
    <col min="15361" max="15361" width="11.5703125" style="18" customWidth="1"/>
    <col min="15362" max="15616" width="9.140625" style="18"/>
    <col min="15617" max="15617" width="11.5703125" style="18" customWidth="1"/>
    <col min="15618" max="15872" width="9.140625" style="18"/>
    <col min="15873" max="15873" width="11.5703125" style="18" customWidth="1"/>
    <col min="15874" max="16128" width="9.140625" style="18"/>
    <col min="16129" max="16129" width="11.5703125" style="18" customWidth="1"/>
    <col min="16130" max="16384" width="9.140625" style="18"/>
  </cols>
  <sheetData>
    <row r="1" spans="1:10" x14ac:dyDescent="0.2">
      <c r="A1" s="17" t="s">
        <v>111</v>
      </c>
      <c r="B1" s="18" t="s">
        <v>112</v>
      </c>
      <c r="G1" s="18" t="s">
        <v>113</v>
      </c>
    </row>
    <row r="2" spans="1:10" x14ac:dyDescent="0.2">
      <c r="A2" s="19" t="s">
        <v>112</v>
      </c>
      <c r="B2" s="18" t="s">
        <v>114</v>
      </c>
    </row>
    <row r="3" spans="1:10" x14ac:dyDescent="0.2">
      <c r="A3" s="20" t="s">
        <v>115</v>
      </c>
      <c r="B3" s="20">
        <v>1</v>
      </c>
      <c r="C3" s="20">
        <v>2</v>
      </c>
      <c r="D3" s="20">
        <v>3</v>
      </c>
      <c r="E3" s="20">
        <v>4</v>
      </c>
      <c r="F3" s="20" t="s">
        <v>116</v>
      </c>
      <c r="G3" s="20">
        <v>1</v>
      </c>
      <c r="H3" s="20">
        <v>2</v>
      </c>
      <c r="I3" s="20">
        <v>3</v>
      </c>
      <c r="J3" s="20">
        <v>4</v>
      </c>
    </row>
    <row r="4" spans="1:10" ht="15" x14ac:dyDescent="0.25">
      <c r="A4" s="18" t="s">
        <v>46</v>
      </c>
      <c r="B4" s="21">
        <v>43092</v>
      </c>
      <c r="C4" s="21">
        <v>90072</v>
      </c>
      <c r="D4" s="21">
        <v>243473</v>
      </c>
      <c r="E4" s="21">
        <v>599238</v>
      </c>
      <c r="F4" s="21">
        <f>SUM(B4:E4)</f>
        <v>975875</v>
      </c>
      <c r="G4" s="22">
        <f>B4/$F4</f>
        <v>4.4157294735493791E-2</v>
      </c>
      <c r="H4" s="22">
        <f>C4/$F4</f>
        <v>9.2298706289227622E-2</v>
      </c>
      <c r="I4" s="22">
        <f>D4/$F4</f>
        <v>0.24949199436403227</v>
      </c>
      <c r="J4" s="22">
        <f>E4/$F4</f>
        <v>0.61405200461124632</v>
      </c>
    </row>
    <row r="5" spans="1:10" x14ac:dyDescent="0.2">
      <c r="A5" s="23" t="s">
        <v>18</v>
      </c>
      <c r="B5" s="24">
        <v>20961</v>
      </c>
      <c r="C5" s="24">
        <v>54325</v>
      </c>
      <c r="D5" s="24">
        <v>97380</v>
      </c>
      <c r="E5" s="24">
        <v>290788</v>
      </c>
      <c r="F5" s="24">
        <f t="shared" ref="F5:F13" si="0">SUM(B5:E5)</f>
        <v>463454</v>
      </c>
      <c r="G5" s="25">
        <f t="shared" ref="G5:J13" si="1">B5/$F5</f>
        <v>4.522778959724158E-2</v>
      </c>
      <c r="H5" s="25">
        <f t="shared" si="1"/>
        <v>0.11721767424598774</v>
      </c>
      <c r="I5" s="25">
        <f t="shared" si="1"/>
        <v>0.21011794050758004</v>
      </c>
      <c r="J5" s="25">
        <f t="shared" si="1"/>
        <v>0.62743659564919063</v>
      </c>
    </row>
    <row r="6" spans="1:10" x14ac:dyDescent="0.2">
      <c r="A6" s="23" t="s">
        <v>19</v>
      </c>
      <c r="B6" s="24">
        <v>3564</v>
      </c>
      <c r="C6" s="24">
        <v>6092</v>
      </c>
      <c r="D6" s="24">
        <v>11003</v>
      </c>
      <c r="E6" s="24">
        <v>24617</v>
      </c>
      <c r="F6" s="24">
        <f t="shared" si="0"/>
        <v>45276</v>
      </c>
      <c r="G6" s="25">
        <f t="shared" si="1"/>
        <v>7.8717201166180764E-2</v>
      </c>
      <c r="H6" s="25">
        <f t="shared" si="1"/>
        <v>0.13455252230762435</v>
      </c>
      <c r="I6" s="25">
        <f t="shared" si="1"/>
        <v>0.24302058485731956</v>
      </c>
      <c r="J6" s="25">
        <f t="shared" si="1"/>
        <v>0.54370969166887539</v>
      </c>
    </row>
    <row r="7" spans="1:10" ht="15" x14ac:dyDescent="0.25">
      <c r="A7" s="18" t="s">
        <v>47</v>
      </c>
      <c r="B7" s="21">
        <v>43592</v>
      </c>
      <c r="C7" s="21">
        <v>67763</v>
      </c>
      <c r="D7" s="21">
        <v>112222</v>
      </c>
      <c r="E7" s="21">
        <v>251523</v>
      </c>
      <c r="F7" s="21">
        <f t="shared" si="0"/>
        <v>475100</v>
      </c>
      <c r="G7" s="22">
        <f t="shared" si="1"/>
        <v>9.1753315091559678E-2</v>
      </c>
      <c r="H7" s="22">
        <f t="shared" si="1"/>
        <v>0.14262892022732057</v>
      </c>
      <c r="I7" s="22">
        <f t="shared" si="1"/>
        <v>0.23620711429172805</v>
      </c>
      <c r="J7" s="22">
        <f t="shared" si="1"/>
        <v>0.52941065038939172</v>
      </c>
    </row>
    <row r="8" spans="1:10" ht="15" x14ac:dyDescent="0.25">
      <c r="A8" s="18" t="s">
        <v>45</v>
      </c>
      <c r="B8" s="21">
        <v>105178</v>
      </c>
      <c r="C8" s="21">
        <v>210249</v>
      </c>
      <c r="D8" s="21">
        <v>407853</v>
      </c>
      <c r="E8" s="21">
        <v>1110348</v>
      </c>
      <c r="F8" s="21">
        <f t="shared" si="0"/>
        <v>1833628</v>
      </c>
      <c r="G8" s="22">
        <f t="shared" si="1"/>
        <v>5.7360598769216002E-2</v>
      </c>
      <c r="H8" s="22">
        <f t="shared" si="1"/>
        <v>0.11466284328118899</v>
      </c>
      <c r="I8" s="22">
        <f t="shared" si="1"/>
        <v>0.22242952223678958</v>
      </c>
      <c r="J8" s="22">
        <f t="shared" si="1"/>
        <v>0.60554703571280544</v>
      </c>
    </row>
    <row r="9" spans="1:10" x14ac:dyDescent="0.2">
      <c r="A9" s="23" t="s">
        <v>20</v>
      </c>
      <c r="B9" s="24">
        <v>13202</v>
      </c>
      <c r="C9" s="24">
        <v>51688</v>
      </c>
      <c r="D9" s="24">
        <v>124900</v>
      </c>
      <c r="E9" s="24">
        <v>353644</v>
      </c>
      <c r="F9" s="24">
        <f t="shared" si="0"/>
        <v>543434</v>
      </c>
      <c r="G9" s="25">
        <f t="shared" si="1"/>
        <v>2.4293658475546247E-2</v>
      </c>
      <c r="H9" s="25">
        <f t="shared" si="1"/>
        <v>9.5113666056963683E-2</v>
      </c>
      <c r="I9" s="25">
        <f t="shared" si="1"/>
        <v>0.22983471773941269</v>
      </c>
      <c r="J9" s="25">
        <f t="shared" si="1"/>
        <v>0.65075795772807743</v>
      </c>
    </row>
    <row r="10" spans="1:10" x14ac:dyDescent="0.2">
      <c r="A10" s="23" t="s">
        <v>21</v>
      </c>
      <c r="B10" s="24">
        <v>8446</v>
      </c>
      <c r="C10" s="24">
        <v>24724</v>
      </c>
      <c r="D10" s="24">
        <v>71469</v>
      </c>
      <c r="E10" s="24">
        <v>261714</v>
      </c>
      <c r="F10" s="24">
        <f t="shared" si="0"/>
        <v>366353</v>
      </c>
      <c r="G10" s="25">
        <f t="shared" si="1"/>
        <v>2.3054267332327016E-2</v>
      </c>
      <c r="H10" s="25">
        <f t="shared" si="1"/>
        <v>6.7486822818429215E-2</v>
      </c>
      <c r="I10" s="25">
        <f t="shared" si="1"/>
        <v>0.19508233861876387</v>
      </c>
      <c r="J10" s="25">
        <f t="shared" si="1"/>
        <v>0.71437657123047993</v>
      </c>
    </row>
    <row r="11" spans="1:10" x14ac:dyDescent="0.2">
      <c r="A11" s="23" t="s">
        <v>22</v>
      </c>
      <c r="B11" s="24">
        <v>56841</v>
      </c>
      <c r="C11" s="24">
        <v>127294</v>
      </c>
      <c r="D11" s="24">
        <v>205353</v>
      </c>
      <c r="E11" s="24">
        <v>519373</v>
      </c>
      <c r="F11" s="24">
        <f t="shared" si="0"/>
        <v>908861</v>
      </c>
      <c r="G11" s="25">
        <f t="shared" si="1"/>
        <v>6.2540916597807583E-2</v>
      </c>
      <c r="H11" s="25">
        <f t="shared" si="1"/>
        <v>0.14005882087579949</v>
      </c>
      <c r="I11" s="25">
        <f t="shared" si="1"/>
        <v>0.22594544160218119</v>
      </c>
      <c r="J11" s="25">
        <f t="shared" si="1"/>
        <v>0.57145482092421174</v>
      </c>
    </row>
    <row r="12" spans="1:10" ht="15" x14ac:dyDescent="0.25">
      <c r="F12" s="21"/>
      <c r="G12" s="22"/>
      <c r="H12" s="22"/>
      <c r="I12" s="22"/>
      <c r="J12" s="22"/>
    </row>
    <row r="13" spans="1:10" ht="15" x14ac:dyDescent="0.25">
      <c r="A13" s="18" t="s">
        <v>117</v>
      </c>
      <c r="B13" s="21">
        <v>61623</v>
      </c>
      <c r="C13" s="21">
        <v>102734</v>
      </c>
      <c r="D13" s="21">
        <v>157802</v>
      </c>
      <c r="E13" s="21">
        <v>328336</v>
      </c>
      <c r="F13" s="21">
        <f t="shared" si="0"/>
        <v>650495</v>
      </c>
      <c r="G13" s="22">
        <f t="shared" si="1"/>
        <v>9.4732472962897482E-2</v>
      </c>
      <c r="H13" s="22">
        <f t="shared" si="1"/>
        <v>0.1579320363723011</v>
      </c>
      <c r="I13" s="22">
        <f t="shared" si="1"/>
        <v>0.24258756792903866</v>
      </c>
      <c r="J13" s="22">
        <f t="shared" si="1"/>
        <v>0.50474792273576274</v>
      </c>
    </row>
    <row r="16" spans="1:10" x14ac:dyDescent="0.2">
      <c r="A16" s="26" t="s">
        <v>118</v>
      </c>
    </row>
    <row r="17" spans="1:10" ht="15" x14ac:dyDescent="0.25">
      <c r="A17" s="18" t="s">
        <v>46</v>
      </c>
      <c r="B17" s="21">
        <f>SUM([1]attrs!U2:U101)</f>
        <v>41433.450000000012</v>
      </c>
      <c r="C17" s="21">
        <f>SUM([1]attrs!V2:V101)</f>
        <v>87316.900000000023</v>
      </c>
      <c r="D17" s="21">
        <f>SUM([1]attrs!W2:W101)</f>
        <v>225718.71000000008</v>
      </c>
      <c r="E17" s="21">
        <f>SUM([1]attrs!X2:X101)</f>
        <v>566601.69000000006</v>
      </c>
      <c r="F17" s="21">
        <f>SUM(B17:E17)</f>
        <v>921070.75000000023</v>
      </c>
      <c r="G17" s="22">
        <f t="shared" ref="G17:J19" si="2">B17/$F17</f>
        <v>4.4984003671813488E-2</v>
      </c>
      <c r="H17" s="22">
        <f t="shared" si="2"/>
        <v>9.4799340875823063E-2</v>
      </c>
      <c r="I17" s="22">
        <f t="shared" si="2"/>
        <v>0.24506120729596506</v>
      </c>
      <c r="J17" s="22">
        <f t="shared" si="2"/>
        <v>0.61515544815639833</v>
      </c>
    </row>
    <row r="18" spans="1:10" ht="15" x14ac:dyDescent="0.25">
      <c r="A18" s="18" t="s">
        <v>47</v>
      </c>
      <c r="B18" s="21">
        <f>SUM([1]attrs!Y2:Y101)</f>
        <v>42100.170000000013</v>
      </c>
      <c r="C18" s="21">
        <f>SUM([1]attrs!Z2:Z101)</f>
        <v>63632.079999999994</v>
      </c>
      <c r="D18" s="21">
        <f>SUM([1]attrs!AA2:AA101)</f>
        <v>109158.07</v>
      </c>
      <c r="E18" s="21">
        <f>SUM([1]attrs!AB2:AB101)</f>
        <v>239297.21999999997</v>
      </c>
      <c r="F18" s="21">
        <f>SUM(B18:E18)</f>
        <v>454187.54</v>
      </c>
      <c r="G18" s="22">
        <f t="shared" si="2"/>
        <v>9.2693361865453239E-2</v>
      </c>
      <c r="H18" s="22">
        <f t="shared" si="2"/>
        <v>0.14010089312445692</v>
      </c>
      <c r="I18" s="22">
        <f t="shared" si="2"/>
        <v>0.24033699823645538</v>
      </c>
      <c r="J18" s="22">
        <f t="shared" si="2"/>
        <v>0.52686874677363449</v>
      </c>
    </row>
    <row r="19" spans="1:10" ht="15" x14ac:dyDescent="0.25">
      <c r="A19" s="18" t="s">
        <v>45</v>
      </c>
      <c r="B19" s="21">
        <f>SUM([1]attrs!AC2:AC101)</f>
        <v>96004.23</v>
      </c>
      <c r="C19" s="21">
        <f>SUM([1]attrs!AD2:AD101)</f>
        <v>196105.21</v>
      </c>
      <c r="D19" s="21">
        <f>SUM([1]attrs!AE2:AE101)</f>
        <v>381649.24999999994</v>
      </c>
      <c r="E19" s="21">
        <f>SUM([1]attrs!AF2:AF101)</f>
        <v>1050057.72</v>
      </c>
      <c r="F19" s="21">
        <f>SUM(B19:E19)</f>
        <v>1723816.41</v>
      </c>
      <c r="G19" s="22">
        <f t="shared" si="2"/>
        <v>5.5692839123163931E-2</v>
      </c>
      <c r="H19" s="22">
        <f t="shared" si="2"/>
        <v>0.11376223643212678</v>
      </c>
      <c r="I19" s="22">
        <f t="shared" si="2"/>
        <v>0.22139785175847118</v>
      </c>
      <c r="J19" s="22">
        <f t="shared" si="2"/>
        <v>0.60914707268623813</v>
      </c>
    </row>
    <row r="20" spans="1:10" ht="15" x14ac:dyDescent="0.25">
      <c r="B20" s="21"/>
      <c r="C20" s="21"/>
      <c r="D20" s="21"/>
      <c r="E20" s="21"/>
      <c r="F20" s="21"/>
      <c r="G20" s="22"/>
      <c r="H20" s="22"/>
      <c r="I20" s="22"/>
      <c r="J20" s="22"/>
    </row>
    <row r="21" spans="1:10" x14ac:dyDescent="0.2">
      <c r="A21" s="18" t="s">
        <v>119</v>
      </c>
    </row>
    <row r="22" spans="1:10" ht="15" x14ac:dyDescent="0.25">
      <c r="A22" s="18" t="s">
        <v>46</v>
      </c>
      <c r="B22" s="21">
        <v>27297</v>
      </c>
      <c r="C22" s="21">
        <v>79781</v>
      </c>
      <c r="D22" s="21">
        <v>219954</v>
      </c>
      <c r="E22" s="21">
        <v>664550</v>
      </c>
      <c r="F22" s="21">
        <f>SUM(B22:E22)</f>
        <v>991582</v>
      </c>
      <c r="G22" s="22">
        <f t="shared" ref="G22:J24" si="3">B22/$F22</f>
        <v>2.752873690728553E-2</v>
      </c>
      <c r="H22" s="22">
        <f t="shared" si="3"/>
        <v>8.0458297952161292E-2</v>
      </c>
      <c r="I22" s="22">
        <f t="shared" si="3"/>
        <v>0.22182129163296632</v>
      </c>
      <c r="J22" s="22">
        <f t="shared" si="3"/>
        <v>0.6701916735075869</v>
      </c>
    </row>
    <row r="23" spans="1:10" ht="15" x14ac:dyDescent="0.25">
      <c r="A23" s="18" t="s">
        <v>47</v>
      </c>
      <c r="B23" s="21">
        <v>43180</v>
      </c>
      <c r="C23" s="21">
        <v>68140</v>
      </c>
      <c r="D23" s="21">
        <v>110679</v>
      </c>
      <c r="E23" s="21">
        <v>249083</v>
      </c>
      <c r="F23" s="21">
        <f>SUM(B23:E23)</f>
        <v>471082</v>
      </c>
      <c r="G23" s="22">
        <f t="shared" si="3"/>
        <v>9.1661324355420071E-2</v>
      </c>
      <c r="H23" s="22">
        <f t="shared" si="3"/>
        <v>0.14464573046730717</v>
      </c>
      <c r="I23" s="22">
        <f t="shared" si="3"/>
        <v>0.23494635753435708</v>
      </c>
      <c r="J23" s="22">
        <f t="shared" si="3"/>
        <v>0.52874658764291571</v>
      </c>
    </row>
    <row r="24" spans="1:10" ht="15" x14ac:dyDescent="0.25">
      <c r="A24" s="18" t="s">
        <v>45</v>
      </c>
      <c r="B24" s="21">
        <v>115266</v>
      </c>
      <c r="C24" s="21">
        <v>206114</v>
      </c>
      <c r="D24" s="21">
        <v>405090</v>
      </c>
      <c r="E24" s="21">
        <v>1066511</v>
      </c>
      <c r="F24" s="21">
        <f>SUM(B24:E24)</f>
        <v>1792981</v>
      </c>
      <c r="G24" s="22">
        <f t="shared" si="3"/>
        <v>6.4287351622800248E-2</v>
      </c>
      <c r="H24" s="22">
        <f t="shared" si="3"/>
        <v>0.11495604247897774</v>
      </c>
      <c r="I24" s="22">
        <f t="shared" si="3"/>
        <v>0.22593100540384978</v>
      </c>
      <c r="J24" s="22">
        <f t="shared" si="3"/>
        <v>0.59482560049437228</v>
      </c>
    </row>
    <row r="26" spans="1:10" x14ac:dyDescent="0.2">
      <c r="A26" s="18" t="s">
        <v>120</v>
      </c>
    </row>
    <row r="27" spans="1:10" ht="15" x14ac:dyDescent="0.25">
      <c r="A27" s="18" t="s">
        <v>46</v>
      </c>
      <c r="B27" s="18">
        <v>44494</v>
      </c>
      <c r="C27" s="18">
        <v>94141</v>
      </c>
      <c r="D27" s="18">
        <v>244149</v>
      </c>
      <c r="E27" s="18">
        <v>611388</v>
      </c>
      <c r="F27" s="21">
        <f>SUM(B27:E27)</f>
        <v>994172</v>
      </c>
      <c r="G27" s="22">
        <f t="shared" ref="G27:J29" si="4">B27/$F27</f>
        <v>4.4754831155977032E-2</v>
      </c>
      <c r="H27" s="22">
        <f t="shared" si="4"/>
        <v>9.4692870046631766E-2</v>
      </c>
      <c r="I27" s="22">
        <f t="shared" si="4"/>
        <v>0.24558024164832645</v>
      </c>
      <c r="J27" s="22">
        <f t="shared" si="4"/>
        <v>0.61497205714906478</v>
      </c>
    </row>
    <row r="28" spans="1:10" ht="15" x14ac:dyDescent="0.25">
      <c r="A28" s="18" t="s">
        <v>47</v>
      </c>
      <c r="B28" s="18">
        <v>43180</v>
      </c>
      <c r="C28" s="18">
        <v>68140</v>
      </c>
      <c r="D28" s="18">
        <v>110679</v>
      </c>
      <c r="E28" s="18">
        <v>249083</v>
      </c>
      <c r="F28" s="21">
        <f>SUM(B28:E28)</f>
        <v>471082</v>
      </c>
      <c r="G28" s="22">
        <f t="shared" si="4"/>
        <v>9.1661324355420071E-2</v>
      </c>
      <c r="H28" s="22">
        <f t="shared" si="4"/>
        <v>0.14464573046730717</v>
      </c>
      <c r="I28" s="22">
        <f t="shared" si="4"/>
        <v>0.23494635753435708</v>
      </c>
      <c r="J28" s="22">
        <f t="shared" si="4"/>
        <v>0.52874658764291571</v>
      </c>
    </row>
    <row r="29" spans="1:10" ht="15" x14ac:dyDescent="0.25">
      <c r="A29" s="18" t="s">
        <v>45</v>
      </c>
      <c r="B29" s="18">
        <v>100281</v>
      </c>
      <c r="C29" s="18">
        <v>206114</v>
      </c>
      <c r="D29" s="18">
        <v>405090</v>
      </c>
      <c r="E29" s="18">
        <v>1087840</v>
      </c>
      <c r="F29" s="21">
        <f>SUM(B29:E29)</f>
        <v>1799325</v>
      </c>
      <c r="G29" s="22">
        <f t="shared" si="4"/>
        <v>5.5732566379058816E-2</v>
      </c>
      <c r="H29" s="22">
        <f t="shared" si="4"/>
        <v>0.11455073430314146</v>
      </c>
      <c r="I29" s="22">
        <f t="shared" si="4"/>
        <v>0.22513442540952858</v>
      </c>
      <c r="J29" s="22">
        <f t="shared" si="4"/>
        <v>0.60458227390827113</v>
      </c>
    </row>
    <row r="31" spans="1:10" x14ac:dyDescent="0.2">
      <c r="A31" s="18" t="s">
        <v>121</v>
      </c>
    </row>
    <row r="32" spans="1:10" ht="15" x14ac:dyDescent="0.25">
      <c r="A32" s="18" t="s">
        <v>46</v>
      </c>
      <c r="B32" s="18">
        <v>46297</v>
      </c>
      <c r="C32" s="18">
        <v>94141</v>
      </c>
      <c r="D32" s="18">
        <v>244149</v>
      </c>
      <c r="E32" s="18">
        <v>611388</v>
      </c>
      <c r="F32" s="21">
        <f>SUM(B32:E32)</f>
        <v>995975</v>
      </c>
      <c r="G32" s="22">
        <f t="shared" ref="G32:J34" si="5">B32/$F32</f>
        <v>4.6484098496448203E-2</v>
      </c>
      <c r="H32" s="22">
        <f t="shared" si="5"/>
        <v>9.4521448831546978E-2</v>
      </c>
      <c r="I32" s="22">
        <f t="shared" si="5"/>
        <v>0.24513567107608122</v>
      </c>
      <c r="J32" s="22">
        <f t="shared" si="5"/>
        <v>0.61385878159592355</v>
      </c>
    </row>
    <row r="33" spans="1:10" ht="15" x14ac:dyDescent="0.25">
      <c r="A33" s="18" t="s">
        <v>47</v>
      </c>
      <c r="B33" s="18">
        <v>52249</v>
      </c>
      <c r="C33" s="18">
        <v>68140</v>
      </c>
      <c r="D33" s="18">
        <v>110679</v>
      </c>
      <c r="E33" s="18">
        <v>249083</v>
      </c>
      <c r="F33" s="21">
        <f>SUM(B33:E33)</f>
        <v>480151</v>
      </c>
      <c r="G33" s="22">
        <f t="shared" si="5"/>
        <v>0.10881785105102353</v>
      </c>
      <c r="H33" s="22">
        <f t="shared" si="5"/>
        <v>0.14191368965179704</v>
      </c>
      <c r="I33" s="22">
        <f t="shared" si="5"/>
        <v>0.23050873579353162</v>
      </c>
      <c r="J33" s="22">
        <f t="shared" si="5"/>
        <v>0.51875972350364785</v>
      </c>
    </row>
    <row r="34" spans="1:10" ht="15" x14ac:dyDescent="0.25">
      <c r="A34" s="18" t="s">
        <v>45</v>
      </c>
      <c r="B34" s="18">
        <v>120202</v>
      </c>
      <c r="C34" s="18">
        <v>206114</v>
      </c>
      <c r="D34" s="18">
        <v>405090</v>
      </c>
      <c r="E34" s="18">
        <v>1087840</v>
      </c>
      <c r="F34" s="21">
        <f>SUM(B34:E34)</f>
        <v>1819246</v>
      </c>
      <c r="G34" s="22">
        <f t="shared" si="5"/>
        <v>6.6072427808003972E-2</v>
      </c>
      <c r="H34" s="22">
        <f t="shared" si="5"/>
        <v>0.11329638762432348</v>
      </c>
      <c r="I34" s="22">
        <f t="shared" si="5"/>
        <v>0.22266917173378423</v>
      </c>
      <c r="J34" s="22">
        <f t="shared" si="5"/>
        <v>0.59796201283388828</v>
      </c>
    </row>
    <row r="36" spans="1:10" ht="15" x14ac:dyDescent="0.25">
      <c r="F36" s="21"/>
      <c r="G36" s="22"/>
      <c r="H36" s="22"/>
      <c r="I36" s="22"/>
      <c r="J36" s="22"/>
    </row>
    <row r="37" spans="1:10" x14ac:dyDescent="0.2">
      <c r="B37" s="27"/>
      <c r="C37" s="27"/>
      <c r="D37" s="27"/>
      <c r="E37" s="2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G43" sqref="G43"/>
    </sheetView>
  </sheetViews>
  <sheetFormatPr defaultRowHeight="12.75" x14ac:dyDescent="0.2"/>
  <cols>
    <col min="1" max="1" width="14.7109375" style="18" customWidth="1"/>
    <col min="2" max="4" width="9.140625" style="18"/>
    <col min="5" max="5" width="4.85546875" style="18" customWidth="1"/>
    <col min="6" max="6" width="10" style="18" customWidth="1"/>
    <col min="7" max="7" width="8.140625" style="18" customWidth="1"/>
    <col min="8" max="10" width="7.7109375" style="18" customWidth="1"/>
    <col min="11" max="11" width="8.7109375" style="18" customWidth="1"/>
    <col min="12" max="15" width="7.7109375" style="18" customWidth="1"/>
    <col min="16" max="16" width="10.5703125" style="18" customWidth="1"/>
    <col min="17" max="256" width="9.140625" style="18"/>
    <col min="257" max="257" width="14.7109375" style="18" customWidth="1"/>
    <col min="258" max="260" width="9.140625" style="18"/>
    <col min="261" max="261" width="4.85546875" style="18" customWidth="1"/>
    <col min="262" max="262" width="10" style="18" customWidth="1"/>
    <col min="263" max="263" width="8.140625" style="18" customWidth="1"/>
    <col min="264" max="266" width="7.7109375" style="18" customWidth="1"/>
    <col min="267" max="267" width="8.7109375" style="18" customWidth="1"/>
    <col min="268" max="271" width="7.7109375" style="18" customWidth="1"/>
    <col min="272" max="272" width="10.5703125" style="18" customWidth="1"/>
    <col min="273" max="512" width="9.140625" style="18"/>
    <col min="513" max="513" width="14.7109375" style="18" customWidth="1"/>
    <col min="514" max="516" width="9.140625" style="18"/>
    <col min="517" max="517" width="4.85546875" style="18" customWidth="1"/>
    <col min="518" max="518" width="10" style="18" customWidth="1"/>
    <col min="519" max="519" width="8.140625" style="18" customWidth="1"/>
    <col min="520" max="522" width="7.7109375" style="18" customWidth="1"/>
    <col min="523" max="523" width="8.7109375" style="18" customWidth="1"/>
    <col min="524" max="527" width="7.7109375" style="18" customWidth="1"/>
    <col min="528" max="528" width="10.5703125" style="18" customWidth="1"/>
    <col min="529" max="768" width="9.140625" style="18"/>
    <col min="769" max="769" width="14.7109375" style="18" customWidth="1"/>
    <col min="770" max="772" width="9.140625" style="18"/>
    <col min="773" max="773" width="4.85546875" style="18" customWidth="1"/>
    <col min="774" max="774" width="10" style="18" customWidth="1"/>
    <col min="775" max="775" width="8.140625" style="18" customWidth="1"/>
    <col min="776" max="778" width="7.7109375" style="18" customWidth="1"/>
    <col min="779" max="779" width="8.7109375" style="18" customWidth="1"/>
    <col min="780" max="783" width="7.7109375" style="18" customWidth="1"/>
    <col min="784" max="784" width="10.5703125" style="18" customWidth="1"/>
    <col min="785" max="1024" width="9.140625" style="18"/>
    <col min="1025" max="1025" width="14.7109375" style="18" customWidth="1"/>
    <col min="1026" max="1028" width="9.140625" style="18"/>
    <col min="1029" max="1029" width="4.85546875" style="18" customWidth="1"/>
    <col min="1030" max="1030" width="10" style="18" customWidth="1"/>
    <col min="1031" max="1031" width="8.140625" style="18" customWidth="1"/>
    <col min="1032" max="1034" width="7.7109375" style="18" customWidth="1"/>
    <col min="1035" max="1035" width="8.7109375" style="18" customWidth="1"/>
    <col min="1036" max="1039" width="7.7109375" style="18" customWidth="1"/>
    <col min="1040" max="1040" width="10.5703125" style="18" customWidth="1"/>
    <col min="1041" max="1280" width="9.140625" style="18"/>
    <col min="1281" max="1281" width="14.7109375" style="18" customWidth="1"/>
    <col min="1282" max="1284" width="9.140625" style="18"/>
    <col min="1285" max="1285" width="4.85546875" style="18" customWidth="1"/>
    <col min="1286" max="1286" width="10" style="18" customWidth="1"/>
    <col min="1287" max="1287" width="8.140625" style="18" customWidth="1"/>
    <col min="1288" max="1290" width="7.7109375" style="18" customWidth="1"/>
    <col min="1291" max="1291" width="8.7109375" style="18" customWidth="1"/>
    <col min="1292" max="1295" width="7.7109375" style="18" customWidth="1"/>
    <col min="1296" max="1296" width="10.5703125" style="18" customWidth="1"/>
    <col min="1297" max="1536" width="9.140625" style="18"/>
    <col min="1537" max="1537" width="14.7109375" style="18" customWidth="1"/>
    <col min="1538" max="1540" width="9.140625" style="18"/>
    <col min="1541" max="1541" width="4.85546875" style="18" customWidth="1"/>
    <col min="1542" max="1542" width="10" style="18" customWidth="1"/>
    <col min="1543" max="1543" width="8.140625" style="18" customWidth="1"/>
    <col min="1544" max="1546" width="7.7109375" style="18" customWidth="1"/>
    <col min="1547" max="1547" width="8.7109375" style="18" customWidth="1"/>
    <col min="1548" max="1551" width="7.7109375" style="18" customWidth="1"/>
    <col min="1552" max="1552" width="10.5703125" style="18" customWidth="1"/>
    <col min="1553" max="1792" width="9.140625" style="18"/>
    <col min="1793" max="1793" width="14.7109375" style="18" customWidth="1"/>
    <col min="1794" max="1796" width="9.140625" style="18"/>
    <col min="1797" max="1797" width="4.85546875" style="18" customWidth="1"/>
    <col min="1798" max="1798" width="10" style="18" customWidth="1"/>
    <col min="1799" max="1799" width="8.140625" style="18" customWidth="1"/>
    <col min="1800" max="1802" width="7.7109375" style="18" customWidth="1"/>
    <col min="1803" max="1803" width="8.7109375" style="18" customWidth="1"/>
    <col min="1804" max="1807" width="7.7109375" style="18" customWidth="1"/>
    <col min="1808" max="1808" width="10.5703125" style="18" customWidth="1"/>
    <col min="1809" max="2048" width="9.140625" style="18"/>
    <col min="2049" max="2049" width="14.7109375" style="18" customWidth="1"/>
    <col min="2050" max="2052" width="9.140625" style="18"/>
    <col min="2053" max="2053" width="4.85546875" style="18" customWidth="1"/>
    <col min="2054" max="2054" width="10" style="18" customWidth="1"/>
    <col min="2055" max="2055" width="8.140625" style="18" customWidth="1"/>
    <col min="2056" max="2058" width="7.7109375" style="18" customWidth="1"/>
    <col min="2059" max="2059" width="8.7109375" style="18" customWidth="1"/>
    <col min="2060" max="2063" width="7.7109375" style="18" customWidth="1"/>
    <col min="2064" max="2064" width="10.5703125" style="18" customWidth="1"/>
    <col min="2065" max="2304" width="9.140625" style="18"/>
    <col min="2305" max="2305" width="14.7109375" style="18" customWidth="1"/>
    <col min="2306" max="2308" width="9.140625" style="18"/>
    <col min="2309" max="2309" width="4.85546875" style="18" customWidth="1"/>
    <col min="2310" max="2310" width="10" style="18" customWidth="1"/>
    <col min="2311" max="2311" width="8.140625" style="18" customWidth="1"/>
    <col min="2312" max="2314" width="7.7109375" style="18" customWidth="1"/>
    <col min="2315" max="2315" width="8.7109375" style="18" customWidth="1"/>
    <col min="2316" max="2319" width="7.7109375" style="18" customWidth="1"/>
    <col min="2320" max="2320" width="10.5703125" style="18" customWidth="1"/>
    <col min="2321" max="2560" width="9.140625" style="18"/>
    <col min="2561" max="2561" width="14.7109375" style="18" customWidth="1"/>
    <col min="2562" max="2564" width="9.140625" style="18"/>
    <col min="2565" max="2565" width="4.85546875" style="18" customWidth="1"/>
    <col min="2566" max="2566" width="10" style="18" customWidth="1"/>
    <col min="2567" max="2567" width="8.140625" style="18" customWidth="1"/>
    <col min="2568" max="2570" width="7.7109375" style="18" customWidth="1"/>
    <col min="2571" max="2571" width="8.7109375" style="18" customWidth="1"/>
    <col min="2572" max="2575" width="7.7109375" style="18" customWidth="1"/>
    <col min="2576" max="2576" width="10.5703125" style="18" customWidth="1"/>
    <col min="2577" max="2816" width="9.140625" style="18"/>
    <col min="2817" max="2817" width="14.7109375" style="18" customWidth="1"/>
    <col min="2818" max="2820" width="9.140625" style="18"/>
    <col min="2821" max="2821" width="4.85546875" style="18" customWidth="1"/>
    <col min="2822" max="2822" width="10" style="18" customWidth="1"/>
    <col min="2823" max="2823" width="8.140625" style="18" customWidth="1"/>
    <col min="2824" max="2826" width="7.7109375" style="18" customWidth="1"/>
    <col min="2827" max="2827" width="8.7109375" style="18" customWidth="1"/>
    <col min="2828" max="2831" width="7.7109375" style="18" customWidth="1"/>
    <col min="2832" max="2832" width="10.5703125" style="18" customWidth="1"/>
    <col min="2833" max="3072" width="9.140625" style="18"/>
    <col min="3073" max="3073" width="14.7109375" style="18" customWidth="1"/>
    <col min="3074" max="3076" width="9.140625" style="18"/>
    <col min="3077" max="3077" width="4.85546875" style="18" customWidth="1"/>
    <col min="3078" max="3078" width="10" style="18" customWidth="1"/>
    <col min="3079" max="3079" width="8.140625" style="18" customWidth="1"/>
    <col min="3080" max="3082" width="7.7109375" style="18" customWidth="1"/>
    <col min="3083" max="3083" width="8.7109375" style="18" customWidth="1"/>
    <col min="3084" max="3087" width="7.7109375" style="18" customWidth="1"/>
    <col min="3088" max="3088" width="10.5703125" style="18" customWidth="1"/>
    <col min="3089" max="3328" width="9.140625" style="18"/>
    <col min="3329" max="3329" width="14.7109375" style="18" customWidth="1"/>
    <col min="3330" max="3332" width="9.140625" style="18"/>
    <col min="3333" max="3333" width="4.85546875" style="18" customWidth="1"/>
    <col min="3334" max="3334" width="10" style="18" customWidth="1"/>
    <col min="3335" max="3335" width="8.140625" style="18" customWidth="1"/>
    <col min="3336" max="3338" width="7.7109375" style="18" customWidth="1"/>
    <col min="3339" max="3339" width="8.7109375" style="18" customWidth="1"/>
    <col min="3340" max="3343" width="7.7109375" style="18" customWidth="1"/>
    <col min="3344" max="3344" width="10.5703125" style="18" customWidth="1"/>
    <col min="3345" max="3584" width="9.140625" style="18"/>
    <col min="3585" max="3585" width="14.7109375" style="18" customWidth="1"/>
    <col min="3586" max="3588" width="9.140625" style="18"/>
    <col min="3589" max="3589" width="4.85546875" style="18" customWidth="1"/>
    <col min="3590" max="3590" width="10" style="18" customWidth="1"/>
    <col min="3591" max="3591" width="8.140625" style="18" customWidth="1"/>
    <col min="3592" max="3594" width="7.7109375" style="18" customWidth="1"/>
    <col min="3595" max="3595" width="8.7109375" style="18" customWidth="1"/>
    <col min="3596" max="3599" width="7.7109375" style="18" customWidth="1"/>
    <col min="3600" max="3600" width="10.5703125" style="18" customWidth="1"/>
    <col min="3601" max="3840" width="9.140625" style="18"/>
    <col min="3841" max="3841" width="14.7109375" style="18" customWidth="1"/>
    <col min="3842" max="3844" width="9.140625" style="18"/>
    <col min="3845" max="3845" width="4.85546875" style="18" customWidth="1"/>
    <col min="3846" max="3846" width="10" style="18" customWidth="1"/>
    <col min="3847" max="3847" width="8.140625" style="18" customWidth="1"/>
    <col min="3848" max="3850" width="7.7109375" style="18" customWidth="1"/>
    <col min="3851" max="3851" width="8.7109375" style="18" customWidth="1"/>
    <col min="3852" max="3855" width="7.7109375" style="18" customWidth="1"/>
    <col min="3856" max="3856" width="10.5703125" style="18" customWidth="1"/>
    <col min="3857" max="4096" width="9.140625" style="18"/>
    <col min="4097" max="4097" width="14.7109375" style="18" customWidth="1"/>
    <col min="4098" max="4100" width="9.140625" style="18"/>
    <col min="4101" max="4101" width="4.85546875" style="18" customWidth="1"/>
    <col min="4102" max="4102" width="10" style="18" customWidth="1"/>
    <col min="4103" max="4103" width="8.140625" style="18" customWidth="1"/>
    <col min="4104" max="4106" width="7.7109375" style="18" customWidth="1"/>
    <col min="4107" max="4107" width="8.7109375" style="18" customWidth="1"/>
    <col min="4108" max="4111" width="7.7109375" style="18" customWidth="1"/>
    <col min="4112" max="4112" width="10.5703125" style="18" customWidth="1"/>
    <col min="4113" max="4352" width="9.140625" style="18"/>
    <col min="4353" max="4353" width="14.7109375" style="18" customWidth="1"/>
    <col min="4354" max="4356" width="9.140625" style="18"/>
    <col min="4357" max="4357" width="4.85546875" style="18" customWidth="1"/>
    <col min="4358" max="4358" width="10" style="18" customWidth="1"/>
    <col min="4359" max="4359" width="8.140625" style="18" customWidth="1"/>
    <col min="4360" max="4362" width="7.7109375" style="18" customWidth="1"/>
    <col min="4363" max="4363" width="8.7109375" style="18" customWidth="1"/>
    <col min="4364" max="4367" width="7.7109375" style="18" customWidth="1"/>
    <col min="4368" max="4368" width="10.5703125" style="18" customWidth="1"/>
    <col min="4369" max="4608" width="9.140625" style="18"/>
    <col min="4609" max="4609" width="14.7109375" style="18" customWidth="1"/>
    <col min="4610" max="4612" width="9.140625" style="18"/>
    <col min="4613" max="4613" width="4.85546875" style="18" customWidth="1"/>
    <col min="4614" max="4614" width="10" style="18" customWidth="1"/>
    <col min="4615" max="4615" width="8.140625" style="18" customWidth="1"/>
    <col min="4616" max="4618" width="7.7109375" style="18" customWidth="1"/>
    <col min="4619" max="4619" width="8.7109375" style="18" customWidth="1"/>
    <col min="4620" max="4623" width="7.7109375" style="18" customWidth="1"/>
    <col min="4624" max="4624" width="10.5703125" style="18" customWidth="1"/>
    <col min="4625" max="4864" width="9.140625" style="18"/>
    <col min="4865" max="4865" width="14.7109375" style="18" customWidth="1"/>
    <col min="4866" max="4868" width="9.140625" style="18"/>
    <col min="4869" max="4869" width="4.85546875" style="18" customWidth="1"/>
    <col min="4870" max="4870" width="10" style="18" customWidth="1"/>
    <col min="4871" max="4871" width="8.140625" style="18" customWidth="1"/>
    <col min="4872" max="4874" width="7.7109375" style="18" customWidth="1"/>
    <col min="4875" max="4875" width="8.7109375" style="18" customWidth="1"/>
    <col min="4876" max="4879" width="7.7109375" style="18" customWidth="1"/>
    <col min="4880" max="4880" width="10.5703125" style="18" customWidth="1"/>
    <col min="4881" max="5120" width="9.140625" style="18"/>
    <col min="5121" max="5121" width="14.7109375" style="18" customWidth="1"/>
    <col min="5122" max="5124" width="9.140625" style="18"/>
    <col min="5125" max="5125" width="4.85546875" style="18" customWidth="1"/>
    <col min="5126" max="5126" width="10" style="18" customWidth="1"/>
    <col min="5127" max="5127" width="8.140625" style="18" customWidth="1"/>
    <col min="5128" max="5130" width="7.7109375" style="18" customWidth="1"/>
    <col min="5131" max="5131" width="8.7109375" style="18" customWidth="1"/>
    <col min="5132" max="5135" width="7.7109375" style="18" customWidth="1"/>
    <col min="5136" max="5136" width="10.5703125" style="18" customWidth="1"/>
    <col min="5137" max="5376" width="9.140625" style="18"/>
    <col min="5377" max="5377" width="14.7109375" style="18" customWidth="1"/>
    <col min="5378" max="5380" width="9.140625" style="18"/>
    <col min="5381" max="5381" width="4.85546875" style="18" customWidth="1"/>
    <col min="5382" max="5382" width="10" style="18" customWidth="1"/>
    <col min="5383" max="5383" width="8.140625" style="18" customWidth="1"/>
    <col min="5384" max="5386" width="7.7109375" style="18" customWidth="1"/>
    <col min="5387" max="5387" width="8.7109375" style="18" customWidth="1"/>
    <col min="5388" max="5391" width="7.7109375" style="18" customWidth="1"/>
    <col min="5392" max="5392" width="10.5703125" style="18" customWidth="1"/>
    <col min="5393" max="5632" width="9.140625" style="18"/>
    <col min="5633" max="5633" width="14.7109375" style="18" customWidth="1"/>
    <col min="5634" max="5636" width="9.140625" style="18"/>
    <col min="5637" max="5637" width="4.85546875" style="18" customWidth="1"/>
    <col min="5638" max="5638" width="10" style="18" customWidth="1"/>
    <col min="5639" max="5639" width="8.140625" style="18" customWidth="1"/>
    <col min="5640" max="5642" width="7.7109375" style="18" customWidth="1"/>
    <col min="5643" max="5643" width="8.7109375" style="18" customWidth="1"/>
    <col min="5644" max="5647" width="7.7109375" style="18" customWidth="1"/>
    <col min="5648" max="5648" width="10.5703125" style="18" customWidth="1"/>
    <col min="5649" max="5888" width="9.140625" style="18"/>
    <col min="5889" max="5889" width="14.7109375" style="18" customWidth="1"/>
    <col min="5890" max="5892" width="9.140625" style="18"/>
    <col min="5893" max="5893" width="4.85546875" style="18" customWidth="1"/>
    <col min="5894" max="5894" width="10" style="18" customWidth="1"/>
    <col min="5895" max="5895" width="8.140625" style="18" customWidth="1"/>
    <col min="5896" max="5898" width="7.7109375" style="18" customWidth="1"/>
    <col min="5899" max="5899" width="8.7109375" style="18" customWidth="1"/>
    <col min="5900" max="5903" width="7.7109375" style="18" customWidth="1"/>
    <col min="5904" max="5904" width="10.5703125" style="18" customWidth="1"/>
    <col min="5905" max="6144" width="9.140625" style="18"/>
    <col min="6145" max="6145" width="14.7109375" style="18" customWidth="1"/>
    <col min="6146" max="6148" width="9.140625" style="18"/>
    <col min="6149" max="6149" width="4.85546875" style="18" customWidth="1"/>
    <col min="6150" max="6150" width="10" style="18" customWidth="1"/>
    <col min="6151" max="6151" width="8.140625" style="18" customWidth="1"/>
    <col min="6152" max="6154" width="7.7109375" style="18" customWidth="1"/>
    <col min="6155" max="6155" width="8.7109375" style="18" customWidth="1"/>
    <col min="6156" max="6159" width="7.7109375" style="18" customWidth="1"/>
    <col min="6160" max="6160" width="10.5703125" style="18" customWidth="1"/>
    <col min="6161" max="6400" width="9.140625" style="18"/>
    <col min="6401" max="6401" width="14.7109375" style="18" customWidth="1"/>
    <col min="6402" max="6404" width="9.140625" style="18"/>
    <col min="6405" max="6405" width="4.85546875" style="18" customWidth="1"/>
    <col min="6406" max="6406" width="10" style="18" customWidth="1"/>
    <col min="6407" max="6407" width="8.140625" style="18" customWidth="1"/>
    <col min="6408" max="6410" width="7.7109375" style="18" customWidth="1"/>
    <col min="6411" max="6411" width="8.7109375" style="18" customWidth="1"/>
    <col min="6412" max="6415" width="7.7109375" style="18" customWidth="1"/>
    <col min="6416" max="6416" width="10.5703125" style="18" customWidth="1"/>
    <col min="6417" max="6656" width="9.140625" style="18"/>
    <col min="6657" max="6657" width="14.7109375" style="18" customWidth="1"/>
    <col min="6658" max="6660" width="9.140625" style="18"/>
    <col min="6661" max="6661" width="4.85546875" style="18" customWidth="1"/>
    <col min="6662" max="6662" width="10" style="18" customWidth="1"/>
    <col min="6663" max="6663" width="8.140625" style="18" customWidth="1"/>
    <col min="6664" max="6666" width="7.7109375" style="18" customWidth="1"/>
    <col min="6667" max="6667" width="8.7109375" style="18" customWidth="1"/>
    <col min="6668" max="6671" width="7.7109375" style="18" customWidth="1"/>
    <col min="6672" max="6672" width="10.5703125" style="18" customWidth="1"/>
    <col min="6673" max="6912" width="9.140625" style="18"/>
    <col min="6913" max="6913" width="14.7109375" style="18" customWidth="1"/>
    <col min="6914" max="6916" width="9.140625" style="18"/>
    <col min="6917" max="6917" width="4.85546875" style="18" customWidth="1"/>
    <col min="6918" max="6918" width="10" style="18" customWidth="1"/>
    <col min="6919" max="6919" width="8.140625" style="18" customWidth="1"/>
    <col min="6920" max="6922" width="7.7109375" style="18" customWidth="1"/>
    <col min="6923" max="6923" width="8.7109375" style="18" customWidth="1"/>
    <col min="6924" max="6927" width="7.7109375" style="18" customWidth="1"/>
    <col min="6928" max="6928" width="10.5703125" style="18" customWidth="1"/>
    <col min="6929" max="7168" width="9.140625" style="18"/>
    <col min="7169" max="7169" width="14.7109375" style="18" customWidth="1"/>
    <col min="7170" max="7172" width="9.140625" style="18"/>
    <col min="7173" max="7173" width="4.85546875" style="18" customWidth="1"/>
    <col min="7174" max="7174" width="10" style="18" customWidth="1"/>
    <col min="7175" max="7175" width="8.140625" style="18" customWidth="1"/>
    <col min="7176" max="7178" width="7.7109375" style="18" customWidth="1"/>
    <col min="7179" max="7179" width="8.7109375" style="18" customWidth="1"/>
    <col min="7180" max="7183" width="7.7109375" style="18" customWidth="1"/>
    <col min="7184" max="7184" width="10.5703125" style="18" customWidth="1"/>
    <col min="7185" max="7424" width="9.140625" style="18"/>
    <col min="7425" max="7425" width="14.7109375" style="18" customWidth="1"/>
    <col min="7426" max="7428" width="9.140625" style="18"/>
    <col min="7429" max="7429" width="4.85546875" style="18" customWidth="1"/>
    <col min="7430" max="7430" width="10" style="18" customWidth="1"/>
    <col min="7431" max="7431" width="8.140625" style="18" customWidth="1"/>
    <col min="7432" max="7434" width="7.7109375" style="18" customWidth="1"/>
    <col min="7435" max="7435" width="8.7109375" style="18" customWidth="1"/>
    <col min="7436" max="7439" width="7.7109375" style="18" customWidth="1"/>
    <col min="7440" max="7440" width="10.5703125" style="18" customWidth="1"/>
    <col min="7441" max="7680" width="9.140625" style="18"/>
    <col min="7681" max="7681" width="14.7109375" style="18" customWidth="1"/>
    <col min="7682" max="7684" width="9.140625" style="18"/>
    <col min="7685" max="7685" width="4.85546875" style="18" customWidth="1"/>
    <col min="7686" max="7686" width="10" style="18" customWidth="1"/>
    <col min="7687" max="7687" width="8.140625" style="18" customWidth="1"/>
    <col min="7688" max="7690" width="7.7109375" style="18" customWidth="1"/>
    <col min="7691" max="7691" width="8.7109375" style="18" customWidth="1"/>
    <col min="7692" max="7695" width="7.7109375" style="18" customWidth="1"/>
    <col min="7696" max="7696" width="10.5703125" style="18" customWidth="1"/>
    <col min="7697" max="7936" width="9.140625" style="18"/>
    <col min="7937" max="7937" width="14.7109375" style="18" customWidth="1"/>
    <col min="7938" max="7940" width="9.140625" style="18"/>
    <col min="7941" max="7941" width="4.85546875" style="18" customWidth="1"/>
    <col min="7942" max="7942" width="10" style="18" customWidth="1"/>
    <col min="7943" max="7943" width="8.140625" style="18" customWidth="1"/>
    <col min="7944" max="7946" width="7.7109375" style="18" customWidth="1"/>
    <col min="7947" max="7947" width="8.7109375" style="18" customWidth="1"/>
    <col min="7948" max="7951" width="7.7109375" style="18" customWidth="1"/>
    <col min="7952" max="7952" width="10.5703125" style="18" customWidth="1"/>
    <col min="7953" max="8192" width="9.140625" style="18"/>
    <col min="8193" max="8193" width="14.7109375" style="18" customWidth="1"/>
    <col min="8194" max="8196" width="9.140625" style="18"/>
    <col min="8197" max="8197" width="4.85546875" style="18" customWidth="1"/>
    <col min="8198" max="8198" width="10" style="18" customWidth="1"/>
    <col min="8199" max="8199" width="8.140625" style="18" customWidth="1"/>
    <col min="8200" max="8202" width="7.7109375" style="18" customWidth="1"/>
    <col min="8203" max="8203" width="8.7109375" style="18" customWidth="1"/>
    <col min="8204" max="8207" width="7.7109375" style="18" customWidth="1"/>
    <col min="8208" max="8208" width="10.5703125" style="18" customWidth="1"/>
    <col min="8209" max="8448" width="9.140625" style="18"/>
    <col min="8449" max="8449" width="14.7109375" style="18" customWidth="1"/>
    <col min="8450" max="8452" width="9.140625" style="18"/>
    <col min="8453" max="8453" width="4.85546875" style="18" customWidth="1"/>
    <col min="8454" max="8454" width="10" style="18" customWidth="1"/>
    <col min="8455" max="8455" width="8.140625" style="18" customWidth="1"/>
    <col min="8456" max="8458" width="7.7109375" style="18" customWidth="1"/>
    <col min="8459" max="8459" width="8.7109375" style="18" customWidth="1"/>
    <col min="8460" max="8463" width="7.7109375" style="18" customWidth="1"/>
    <col min="8464" max="8464" width="10.5703125" style="18" customWidth="1"/>
    <col min="8465" max="8704" width="9.140625" style="18"/>
    <col min="8705" max="8705" width="14.7109375" style="18" customWidth="1"/>
    <col min="8706" max="8708" width="9.140625" style="18"/>
    <col min="8709" max="8709" width="4.85546875" style="18" customWidth="1"/>
    <col min="8710" max="8710" width="10" style="18" customWidth="1"/>
    <col min="8711" max="8711" width="8.140625" style="18" customWidth="1"/>
    <col min="8712" max="8714" width="7.7109375" style="18" customWidth="1"/>
    <col min="8715" max="8715" width="8.7109375" style="18" customWidth="1"/>
    <col min="8716" max="8719" width="7.7109375" style="18" customWidth="1"/>
    <col min="8720" max="8720" width="10.5703125" style="18" customWidth="1"/>
    <col min="8721" max="8960" width="9.140625" style="18"/>
    <col min="8961" max="8961" width="14.7109375" style="18" customWidth="1"/>
    <col min="8962" max="8964" width="9.140625" style="18"/>
    <col min="8965" max="8965" width="4.85546875" style="18" customWidth="1"/>
    <col min="8966" max="8966" width="10" style="18" customWidth="1"/>
    <col min="8967" max="8967" width="8.140625" style="18" customWidth="1"/>
    <col min="8968" max="8970" width="7.7109375" style="18" customWidth="1"/>
    <col min="8971" max="8971" width="8.7109375" style="18" customWidth="1"/>
    <col min="8972" max="8975" width="7.7109375" style="18" customWidth="1"/>
    <col min="8976" max="8976" width="10.5703125" style="18" customWidth="1"/>
    <col min="8977" max="9216" width="9.140625" style="18"/>
    <col min="9217" max="9217" width="14.7109375" style="18" customWidth="1"/>
    <col min="9218" max="9220" width="9.140625" style="18"/>
    <col min="9221" max="9221" width="4.85546875" style="18" customWidth="1"/>
    <col min="9222" max="9222" width="10" style="18" customWidth="1"/>
    <col min="9223" max="9223" width="8.140625" style="18" customWidth="1"/>
    <col min="9224" max="9226" width="7.7109375" style="18" customWidth="1"/>
    <col min="9227" max="9227" width="8.7109375" style="18" customWidth="1"/>
    <col min="9228" max="9231" width="7.7109375" style="18" customWidth="1"/>
    <col min="9232" max="9232" width="10.5703125" style="18" customWidth="1"/>
    <col min="9233" max="9472" width="9.140625" style="18"/>
    <col min="9473" max="9473" width="14.7109375" style="18" customWidth="1"/>
    <col min="9474" max="9476" width="9.140625" style="18"/>
    <col min="9477" max="9477" width="4.85546875" style="18" customWidth="1"/>
    <col min="9478" max="9478" width="10" style="18" customWidth="1"/>
    <col min="9479" max="9479" width="8.140625" style="18" customWidth="1"/>
    <col min="9480" max="9482" width="7.7109375" style="18" customWidth="1"/>
    <col min="9483" max="9483" width="8.7109375" style="18" customWidth="1"/>
    <col min="9484" max="9487" width="7.7109375" style="18" customWidth="1"/>
    <col min="9488" max="9488" width="10.5703125" style="18" customWidth="1"/>
    <col min="9489" max="9728" width="9.140625" style="18"/>
    <col min="9729" max="9729" width="14.7109375" style="18" customWidth="1"/>
    <col min="9730" max="9732" width="9.140625" style="18"/>
    <col min="9733" max="9733" width="4.85546875" style="18" customWidth="1"/>
    <col min="9734" max="9734" width="10" style="18" customWidth="1"/>
    <col min="9735" max="9735" width="8.140625" style="18" customWidth="1"/>
    <col min="9736" max="9738" width="7.7109375" style="18" customWidth="1"/>
    <col min="9739" max="9739" width="8.7109375" style="18" customWidth="1"/>
    <col min="9740" max="9743" width="7.7109375" style="18" customWidth="1"/>
    <col min="9744" max="9744" width="10.5703125" style="18" customWidth="1"/>
    <col min="9745" max="9984" width="9.140625" style="18"/>
    <col min="9985" max="9985" width="14.7109375" style="18" customWidth="1"/>
    <col min="9986" max="9988" width="9.140625" style="18"/>
    <col min="9989" max="9989" width="4.85546875" style="18" customWidth="1"/>
    <col min="9990" max="9990" width="10" style="18" customWidth="1"/>
    <col min="9991" max="9991" width="8.140625" style="18" customWidth="1"/>
    <col min="9992" max="9994" width="7.7109375" style="18" customWidth="1"/>
    <col min="9995" max="9995" width="8.7109375" style="18" customWidth="1"/>
    <col min="9996" max="9999" width="7.7109375" style="18" customWidth="1"/>
    <col min="10000" max="10000" width="10.5703125" style="18" customWidth="1"/>
    <col min="10001" max="10240" width="9.140625" style="18"/>
    <col min="10241" max="10241" width="14.7109375" style="18" customWidth="1"/>
    <col min="10242" max="10244" width="9.140625" style="18"/>
    <col min="10245" max="10245" width="4.85546875" style="18" customWidth="1"/>
    <col min="10246" max="10246" width="10" style="18" customWidth="1"/>
    <col min="10247" max="10247" width="8.140625" style="18" customWidth="1"/>
    <col min="10248" max="10250" width="7.7109375" style="18" customWidth="1"/>
    <col min="10251" max="10251" width="8.7109375" style="18" customWidth="1"/>
    <col min="10252" max="10255" width="7.7109375" style="18" customWidth="1"/>
    <col min="10256" max="10256" width="10.5703125" style="18" customWidth="1"/>
    <col min="10257" max="10496" width="9.140625" style="18"/>
    <col min="10497" max="10497" width="14.7109375" style="18" customWidth="1"/>
    <col min="10498" max="10500" width="9.140625" style="18"/>
    <col min="10501" max="10501" width="4.85546875" style="18" customWidth="1"/>
    <col min="10502" max="10502" width="10" style="18" customWidth="1"/>
    <col min="10503" max="10503" width="8.140625" style="18" customWidth="1"/>
    <col min="10504" max="10506" width="7.7109375" style="18" customWidth="1"/>
    <col min="10507" max="10507" width="8.7109375" style="18" customWidth="1"/>
    <col min="10508" max="10511" width="7.7109375" style="18" customWidth="1"/>
    <col min="10512" max="10512" width="10.5703125" style="18" customWidth="1"/>
    <col min="10513" max="10752" width="9.140625" style="18"/>
    <col min="10753" max="10753" width="14.7109375" style="18" customWidth="1"/>
    <col min="10754" max="10756" width="9.140625" style="18"/>
    <col min="10757" max="10757" width="4.85546875" style="18" customWidth="1"/>
    <col min="10758" max="10758" width="10" style="18" customWidth="1"/>
    <col min="10759" max="10759" width="8.140625" style="18" customWidth="1"/>
    <col min="10760" max="10762" width="7.7109375" style="18" customWidth="1"/>
    <col min="10763" max="10763" width="8.7109375" style="18" customWidth="1"/>
    <col min="10764" max="10767" width="7.7109375" style="18" customWidth="1"/>
    <col min="10768" max="10768" width="10.5703125" style="18" customWidth="1"/>
    <col min="10769" max="11008" width="9.140625" style="18"/>
    <col min="11009" max="11009" width="14.7109375" style="18" customWidth="1"/>
    <col min="11010" max="11012" width="9.140625" style="18"/>
    <col min="11013" max="11013" width="4.85546875" style="18" customWidth="1"/>
    <col min="11014" max="11014" width="10" style="18" customWidth="1"/>
    <col min="11015" max="11015" width="8.140625" style="18" customWidth="1"/>
    <col min="11016" max="11018" width="7.7109375" style="18" customWidth="1"/>
    <col min="11019" max="11019" width="8.7109375" style="18" customWidth="1"/>
    <col min="11020" max="11023" width="7.7109375" style="18" customWidth="1"/>
    <col min="11024" max="11024" width="10.5703125" style="18" customWidth="1"/>
    <col min="11025" max="11264" width="9.140625" style="18"/>
    <col min="11265" max="11265" width="14.7109375" style="18" customWidth="1"/>
    <col min="11266" max="11268" width="9.140625" style="18"/>
    <col min="11269" max="11269" width="4.85546875" style="18" customWidth="1"/>
    <col min="11270" max="11270" width="10" style="18" customWidth="1"/>
    <col min="11271" max="11271" width="8.140625" style="18" customWidth="1"/>
    <col min="11272" max="11274" width="7.7109375" style="18" customWidth="1"/>
    <col min="11275" max="11275" width="8.7109375" style="18" customWidth="1"/>
    <col min="11276" max="11279" width="7.7109375" style="18" customWidth="1"/>
    <col min="11280" max="11280" width="10.5703125" style="18" customWidth="1"/>
    <col min="11281" max="11520" width="9.140625" style="18"/>
    <col min="11521" max="11521" width="14.7109375" style="18" customWidth="1"/>
    <col min="11522" max="11524" width="9.140625" style="18"/>
    <col min="11525" max="11525" width="4.85546875" style="18" customWidth="1"/>
    <col min="11526" max="11526" width="10" style="18" customWidth="1"/>
    <col min="11527" max="11527" width="8.140625" style="18" customWidth="1"/>
    <col min="11528" max="11530" width="7.7109375" style="18" customWidth="1"/>
    <col min="11531" max="11531" width="8.7109375" style="18" customWidth="1"/>
    <col min="11532" max="11535" width="7.7109375" style="18" customWidth="1"/>
    <col min="11536" max="11536" width="10.5703125" style="18" customWidth="1"/>
    <col min="11537" max="11776" width="9.140625" style="18"/>
    <col min="11777" max="11777" width="14.7109375" style="18" customWidth="1"/>
    <col min="11778" max="11780" width="9.140625" style="18"/>
    <col min="11781" max="11781" width="4.85546875" style="18" customWidth="1"/>
    <col min="11782" max="11782" width="10" style="18" customWidth="1"/>
    <col min="11783" max="11783" width="8.140625" style="18" customWidth="1"/>
    <col min="11784" max="11786" width="7.7109375" style="18" customWidth="1"/>
    <col min="11787" max="11787" width="8.7109375" style="18" customWidth="1"/>
    <col min="11788" max="11791" width="7.7109375" style="18" customWidth="1"/>
    <col min="11792" max="11792" width="10.5703125" style="18" customWidth="1"/>
    <col min="11793" max="12032" width="9.140625" style="18"/>
    <col min="12033" max="12033" width="14.7109375" style="18" customWidth="1"/>
    <col min="12034" max="12036" width="9.140625" style="18"/>
    <col min="12037" max="12037" width="4.85546875" style="18" customWidth="1"/>
    <col min="12038" max="12038" width="10" style="18" customWidth="1"/>
    <col min="12039" max="12039" width="8.140625" style="18" customWidth="1"/>
    <col min="12040" max="12042" width="7.7109375" style="18" customWidth="1"/>
    <col min="12043" max="12043" width="8.7109375" style="18" customWidth="1"/>
    <col min="12044" max="12047" width="7.7109375" style="18" customWidth="1"/>
    <col min="12048" max="12048" width="10.5703125" style="18" customWidth="1"/>
    <col min="12049" max="12288" width="9.140625" style="18"/>
    <col min="12289" max="12289" width="14.7109375" style="18" customWidth="1"/>
    <col min="12290" max="12292" width="9.140625" style="18"/>
    <col min="12293" max="12293" width="4.85546875" style="18" customWidth="1"/>
    <col min="12294" max="12294" width="10" style="18" customWidth="1"/>
    <col min="12295" max="12295" width="8.140625" style="18" customWidth="1"/>
    <col min="12296" max="12298" width="7.7109375" style="18" customWidth="1"/>
    <col min="12299" max="12299" width="8.7109375" style="18" customWidth="1"/>
    <col min="12300" max="12303" width="7.7109375" style="18" customWidth="1"/>
    <col min="12304" max="12304" width="10.5703125" style="18" customWidth="1"/>
    <col min="12305" max="12544" width="9.140625" style="18"/>
    <col min="12545" max="12545" width="14.7109375" style="18" customWidth="1"/>
    <col min="12546" max="12548" width="9.140625" style="18"/>
    <col min="12549" max="12549" width="4.85546875" style="18" customWidth="1"/>
    <col min="12550" max="12550" width="10" style="18" customWidth="1"/>
    <col min="12551" max="12551" width="8.140625" style="18" customWidth="1"/>
    <col min="12552" max="12554" width="7.7109375" style="18" customWidth="1"/>
    <col min="12555" max="12555" width="8.7109375" style="18" customWidth="1"/>
    <col min="12556" max="12559" width="7.7109375" style="18" customWidth="1"/>
    <col min="12560" max="12560" width="10.5703125" style="18" customWidth="1"/>
    <col min="12561" max="12800" width="9.140625" style="18"/>
    <col min="12801" max="12801" width="14.7109375" style="18" customWidth="1"/>
    <col min="12802" max="12804" width="9.140625" style="18"/>
    <col min="12805" max="12805" width="4.85546875" style="18" customWidth="1"/>
    <col min="12806" max="12806" width="10" style="18" customWidth="1"/>
    <col min="12807" max="12807" width="8.140625" style="18" customWidth="1"/>
    <col min="12808" max="12810" width="7.7109375" style="18" customWidth="1"/>
    <col min="12811" max="12811" width="8.7109375" style="18" customWidth="1"/>
    <col min="12812" max="12815" width="7.7109375" style="18" customWidth="1"/>
    <col min="12816" max="12816" width="10.5703125" style="18" customWidth="1"/>
    <col min="12817" max="13056" width="9.140625" style="18"/>
    <col min="13057" max="13057" width="14.7109375" style="18" customWidth="1"/>
    <col min="13058" max="13060" width="9.140625" style="18"/>
    <col min="13061" max="13061" width="4.85546875" style="18" customWidth="1"/>
    <col min="13062" max="13062" width="10" style="18" customWidth="1"/>
    <col min="13063" max="13063" width="8.140625" style="18" customWidth="1"/>
    <col min="13064" max="13066" width="7.7109375" style="18" customWidth="1"/>
    <col min="13067" max="13067" width="8.7109375" style="18" customWidth="1"/>
    <col min="13068" max="13071" width="7.7109375" style="18" customWidth="1"/>
    <col min="13072" max="13072" width="10.5703125" style="18" customWidth="1"/>
    <col min="13073" max="13312" width="9.140625" style="18"/>
    <col min="13313" max="13313" width="14.7109375" style="18" customWidth="1"/>
    <col min="13314" max="13316" width="9.140625" style="18"/>
    <col min="13317" max="13317" width="4.85546875" style="18" customWidth="1"/>
    <col min="13318" max="13318" width="10" style="18" customWidth="1"/>
    <col min="13319" max="13319" width="8.140625" style="18" customWidth="1"/>
    <col min="13320" max="13322" width="7.7109375" style="18" customWidth="1"/>
    <col min="13323" max="13323" width="8.7109375" style="18" customWidth="1"/>
    <col min="13324" max="13327" width="7.7109375" style="18" customWidth="1"/>
    <col min="13328" max="13328" width="10.5703125" style="18" customWidth="1"/>
    <col min="13329" max="13568" width="9.140625" style="18"/>
    <col min="13569" max="13569" width="14.7109375" style="18" customWidth="1"/>
    <col min="13570" max="13572" width="9.140625" style="18"/>
    <col min="13573" max="13573" width="4.85546875" style="18" customWidth="1"/>
    <col min="13574" max="13574" width="10" style="18" customWidth="1"/>
    <col min="13575" max="13575" width="8.140625" style="18" customWidth="1"/>
    <col min="13576" max="13578" width="7.7109375" style="18" customWidth="1"/>
    <col min="13579" max="13579" width="8.7109375" style="18" customWidth="1"/>
    <col min="13580" max="13583" width="7.7109375" style="18" customWidth="1"/>
    <col min="13584" max="13584" width="10.5703125" style="18" customWidth="1"/>
    <col min="13585" max="13824" width="9.140625" style="18"/>
    <col min="13825" max="13825" width="14.7109375" style="18" customWidth="1"/>
    <col min="13826" max="13828" width="9.140625" style="18"/>
    <col min="13829" max="13829" width="4.85546875" style="18" customWidth="1"/>
    <col min="13830" max="13830" width="10" style="18" customWidth="1"/>
    <col min="13831" max="13831" width="8.140625" style="18" customWidth="1"/>
    <col min="13832" max="13834" width="7.7109375" style="18" customWidth="1"/>
    <col min="13835" max="13835" width="8.7109375" style="18" customWidth="1"/>
    <col min="13836" max="13839" width="7.7109375" style="18" customWidth="1"/>
    <col min="13840" max="13840" width="10.5703125" style="18" customWidth="1"/>
    <col min="13841" max="14080" width="9.140625" style="18"/>
    <col min="14081" max="14081" width="14.7109375" style="18" customWidth="1"/>
    <col min="14082" max="14084" width="9.140625" style="18"/>
    <col min="14085" max="14085" width="4.85546875" style="18" customWidth="1"/>
    <col min="14086" max="14086" width="10" style="18" customWidth="1"/>
    <col min="14087" max="14087" width="8.140625" style="18" customWidth="1"/>
    <col min="14088" max="14090" width="7.7109375" style="18" customWidth="1"/>
    <col min="14091" max="14091" width="8.7109375" style="18" customWidth="1"/>
    <col min="14092" max="14095" width="7.7109375" style="18" customWidth="1"/>
    <col min="14096" max="14096" width="10.5703125" style="18" customWidth="1"/>
    <col min="14097" max="14336" width="9.140625" style="18"/>
    <col min="14337" max="14337" width="14.7109375" style="18" customWidth="1"/>
    <col min="14338" max="14340" width="9.140625" style="18"/>
    <col min="14341" max="14341" width="4.85546875" style="18" customWidth="1"/>
    <col min="14342" max="14342" width="10" style="18" customWidth="1"/>
    <col min="14343" max="14343" width="8.140625" style="18" customWidth="1"/>
    <col min="14344" max="14346" width="7.7109375" style="18" customWidth="1"/>
    <col min="14347" max="14347" width="8.7109375" style="18" customWidth="1"/>
    <col min="14348" max="14351" width="7.7109375" style="18" customWidth="1"/>
    <col min="14352" max="14352" width="10.5703125" style="18" customWidth="1"/>
    <col min="14353" max="14592" width="9.140625" style="18"/>
    <col min="14593" max="14593" width="14.7109375" style="18" customWidth="1"/>
    <col min="14594" max="14596" width="9.140625" style="18"/>
    <col min="14597" max="14597" width="4.85546875" style="18" customWidth="1"/>
    <col min="14598" max="14598" width="10" style="18" customWidth="1"/>
    <col min="14599" max="14599" width="8.140625" style="18" customWidth="1"/>
    <col min="14600" max="14602" width="7.7109375" style="18" customWidth="1"/>
    <col min="14603" max="14603" width="8.7109375" style="18" customWidth="1"/>
    <col min="14604" max="14607" width="7.7109375" style="18" customWidth="1"/>
    <col min="14608" max="14608" width="10.5703125" style="18" customWidth="1"/>
    <col min="14609" max="14848" width="9.140625" style="18"/>
    <col min="14849" max="14849" width="14.7109375" style="18" customWidth="1"/>
    <col min="14850" max="14852" width="9.140625" style="18"/>
    <col min="14853" max="14853" width="4.85546875" style="18" customWidth="1"/>
    <col min="14854" max="14854" width="10" style="18" customWidth="1"/>
    <col min="14855" max="14855" width="8.140625" style="18" customWidth="1"/>
    <col min="14856" max="14858" width="7.7109375" style="18" customWidth="1"/>
    <col min="14859" max="14859" width="8.7109375" style="18" customWidth="1"/>
    <col min="14860" max="14863" width="7.7109375" style="18" customWidth="1"/>
    <col min="14864" max="14864" width="10.5703125" style="18" customWidth="1"/>
    <col min="14865" max="15104" width="9.140625" style="18"/>
    <col min="15105" max="15105" width="14.7109375" style="18" customWidth="1"/>
    <col min="15106" max="15108" width="9.140625" style="18"/>
    <col min="15109" max="15109" width="4.85546875" style="18" customWidth="1"/>
    <col min="15110" max="15110" width="10" style="18" customWidth="1"/>
    <col min="15111" max="15111" width="8.140625" style="18" customWidth="1"/>
    <col min="15112" max="15114" width="7.7109375" style="18" customWidth="1"/>
    <col min="15115" max="15115" width="8.7109375" style="18" customWidth="1"/>
    <col min="15116" max="15119" width="7.7109375" style="18" customWidth="1"/>
    <col min="15120" max="15120" width="10.5703125" style="18" customWidth="1"/>
    <col min="15121" max="15360" width="9.140625" style="18"/>
    <col min="15361" max="15361" width="14.7109375" style="18" customWidth="1"/>
    <col min="15362" max="15364" width="9.140625" style="18"/>
    <col min="15365" max="15365" width="4.85546875" style="18" customWidth="1"/>
    <col min="15366" max="15366" width="10" style="18" customWidth="1"/>
    <col min="15367" max="15367" width="8.140625" style="18" customWidth="1"/>
    <col min="15368" max="15370" width="7.7109375" style="18" customWidth="1"/>
    <col min="15371" max="15371" width="8.7109375" style="18" customWidth="1"/>
    <col min="15372" max="15375" width="7.7109375" style="18" customWidth="1"/>
    <col min="15376" max="15376" width="10.5703125" style="18" customWidth="1"/>
    <col min="15377" max="15616" width="9.140625" style="18"/>
    <col min="15617" max="15617" width="14.7109375" style="18" customWidth="1"/>
    <col min="15618" max="15620" width="9.140625" style="18"/>
    <col min="15621" max="15621" width="4.85546875" style="18" customWidth="1"/>
    <col min="15622" max="15622" width="10" style="18" customWidth="1"/>
    <col min="15623" max="15623" width="8.140625" style="18" customWidth="1"/>
    <col min="15624" max="15626" width="7.7109375" style="18" customWidth="1"/>
    <col min="15627" max="15627" width="8.7109375" style="18" customWidth="1"/>
    <col min="15628" max="15631" width="7.7109375" style="18" customWidth="1"/>
    <col min="15632" max="15632" width="10.5703125" style="18" customWidth="1"/>
    <col min="15633" max="15872" width="9.140625" style="18"/>
    <col min="15873" max="15873" width="14.7109375" style="18" customWidth="1"/>
    <col min="15874" max="15876" width="9.140625" style="18"/>
    <col min="15877" max="15877" width="4.85546875" style="18" customWidth="1"/>
    <col min="15878" max="15878" width="10" style="18" customWidth="1"/>
    <col min="15879" max="15879" width="8.140625" style="18" customWidth="1"/>
    <col min="15880" max="15882" width="7.7109375" style="18" customWidth="1"/>
    <col min="15883" max="15883" width="8.7109375" style="18" customWidth="1"/>
    <col min="15884" max="15887" width="7.7109375" style="18" customWidth="1"/>
    <col min="15888" max="15888" width="10.5703125" style="18" customWidth="1"/>
    <col min="15889" max="16128" width="9.140625" style="18"/>
    <col min="16129" max="16129" width="14.7109375" style="18" customWidth="1"/>
    <col min="16130" max="16132" width="9.140625" style="18"/>
    <col min="16133" max="16133" width="4.85546875" style="18" customWidth="1"/>
    <col min="16134" max="16134" width="10" style="18" customWidth="1"/>
    <col min="16135" max="16135" width="8.140625" style="18" customWidth="1"/>
    <col min="16136" max="16138" width="7.7109375" style="18" customWidth="1"/>
    <col min="16139" max="16139" width="8.7109375" style="18" customWidth="1"/>
    <col min="16140" max="16143" width="7.7109375" style="18" customWidth="1"/>
    <col min="16144" max="16144" width="10.5703125" style="18" customWidth="1"/>
    <col min="16145" max="16384" width="9.140625" style="18"/>
  </cols>
  <sheetData>
    <row r="1" spans="1:19" x14ac:dyDescent="0.2">
      <c r="B1" s="28"/>
      <c r="C1" s="28" t="s">
        <v>115</v>
      </c>
      <c r="D1" s="28"/>
      <c r="F1" s="29" t="s">
        <v>46</v>
      </c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9" x14ac:dyDescent="0.2">
      <c r="B2" s="31" t="s">
        <v>46</v>
      </c>
      <c r="C2" s="31" t="s">
        <v>122</v>
      </c>
      <c r="D2" s="31" t="s">
        <v>45</v>
      </c>
      <c r="F2" s="30" t="s">
        <v>62</v>
      </c>
      <c r="G2" s="32" t="s">
        <v>63</v>
      </c>
      <c r="H2" s="32" t="s">
        <v>64</v>
      </c>
      <c r="I2" s="32" t="s">
        <v>65</v>
      </c>
      <c r="J2" s="32" t="s">
        <v>66</v>
      </c>
      <c r="K2" s="32" t="s">
        <v>67</v>
      </c>
      <c r="L2" s="32" t="s">
        <v>68</v>
      </c>
      <c r="M2" s="32" t="s">
        <v>69</v>
      </c>
      <c r="N2" s="32" t="s">
        <v>71</v>
      </c>
      <c r="O2" s="32" t="s">
        <v>72</v>
      </c>
      <c r="P2" s="32" t="s">
        <v>123</v>
      </c>
    </row>
    <row r="3" spans="1:19" x14ac:dyDescent="0.2">
      <c r="A3" s="18" t="s">
        <v>124</v>
      </c>
      <c r="B3" s="33">
        <f>'[1]HBW model'!H107</f>
        <v>1.1100000000000001</v>
      </c>
      <c r="C3" s="33">
        <f>'[1]HBS model'!H107</f>
        <v>-1.95</v>
      </c>
      <c r="D3" s="33">
        <f>'[1]HBO model'!H107</f>
        <v>0.84</v>
      </c>
      <c r="F3" s="30" t="s">
        <v>125</v>
      </c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9" x14ac:dyDescent="0.2">
      <c r="A4" s="18" t="s">
        <v>126</v>
      </c>
      <c r="B4" s="33">
        <f>'[1]HBW model'!AL107</f>
        <v>-0.37</v>
      </c>
      <c r="C4" s="33">
        <f>'[1]HBS model'!AL107</f>
        <v>-0.85</v>
      </c>
      <c r="D4" s="33">
        <f>'[1]HBO model'!AL107</f>
        <v>0.38</v>
      </c>
      <c r="F4" s="30">
        <v>1</v>
      </c>
      <c r="G4" s="34">
        <v>4.3205466255854016E-2</v>
      </c>
      <c r="H4" s="34">
        <v>4.9369168544174682E-2</v>
      </c>
      <c r="I4" s="34">
        <v>3.1845981362152949E-2</v>
      </c>
      <c r="J4" s="34">
        <v>8.6824307222964428E-2</v>
      </c>
      <c r="K4" s="34">
        <v>7.9959609995953376E-2</v>
      </c>
      <c r="L4" s="34">
        <v>9.0222424353644887E-2</v>
      </c>
      <c r="M4" s="34">
        <v>2.3999709368263684E-2</v>
      </c>
      <c r="N4" s="34">
        <v>0</v>
      </c>
      <c r="O4" s="34">
        <v>3.3096307599741241E-2</v>
      </c>
      <c r="P4" s="34">
        <v>3.9547515781004447E-2</v>
      </c>
    </row>
    <row r="5" spans="1:19" x14ac:dyDescent="0.2">
      <c r="A5" s="18" t="s">
        <v>127</v>
      </c>
      <c r="B5" s="33">
        <f>'[1]HBW model'!B107</f>
        <v>-0.13</v>
      </c>
      <c r="C5" s="33">
        <f>'[1]HBS model'!B107</f>
        <v>0.46</v>
      </c>
      <c r="D5" s="33">
        <f>'[1]HBO model'!B107</f>
        <v>-0.14000000000000001</v>
      </c>
      <c r="F5" s="30">
        <v>2</v>
      </c>
      <c r="G5" s="34">
        <v>0.11512676891842551</v>
      </c>
      <c r="H5" s="34">
        <v>0.13761427221595726</v>
      </c>
      <c r="I5" s="34">
        <v>6.7236151567719754E-2</v>
      </c>
      <c r="J5" s="34">
        <v>9.3901896524736989E-2</v>
      </c>
      <c r="K5" s="34">
        <v>0.17962557168271326</v>
      </c>
      <c r="L5" s="34">
        <v>4.9540435973162121E-2</v>
      </c>
      <c r="M5" s="34">
        <v>0.10579666829790853</v>
      </c>
      <c r="N5" s="34">
        <v>7.9358556036803016E-2</v>
      </c>
      <c r="O5" s="34">
        <v>0.13490380318033152</v>
      </c>
      <c r="P5" s="34">
        <v>8.0669702485278563E-2</v>
      </c>
    </row>
    <row r="6" spans="1:19" x14ac:dyDescent="0.2">
      <c r="A6" s="18" t="s">
        <v>128</v>
      </c>
      <c r="B6" s="33">
        <f>'[1]HBW model'!C107</f>
        <v>-0.12</v>
      </c>
      <c r="C6" s="33">
        <f>'[1]HBS model'!C107</f>
        <v>0.43</v>
      </c>
      <c r="D6" s="33">
        <f>'[1]HBO model'!C107</f>
        <v>-0.16</v>
      </c>
      <c r="F6" s="30">
        <v>3</v>
      </c>
      <c r="G6" s="34">
        <v>0.25231392341139774</v>
      </c>
      <c r="H6" s="34">
        <v>0.31957973122967526</v>
      </c>
      <c r="I6" s="34">
        <v>0.33183283265997365</v>
      </c>
      <c r="J6" s="34">
        <v>0.19772403501786048</v>
      </c>
      <c r="K6" s="34">
        <v>0.30085551983996706</v>
      </c>
      <c r="L6" s="34">
        <v>0.32386203238586131</v>
      </c>
      <c r="M6" s="34">
        <v>0.31770444889414928</v>
      </c>
      <c r="N6" s="34">
        <v>0.30432408427259405</v>
      </c>
      <c r="O6" s="34">
        <v>0.22244197323048234</v>
      </c>
      <c r="P6" s="34">
        <v>0.20452284090406658</v>
      </c>
    </row>
    <row r="7" spans="1:19" x14ac:dyDescent="0.2">
      <c r="A7" s="18" t="s">
        <v>129</v>
      </c>
      <c r="B7" s="33">
        <f>'[1]HBW model'!D107</f>
        <v>-0.12</v>
      </c>
      <c r="C7" s="33">
        <f>'[1]HBS model'!D107</f>
        <v>0.47</v>
      </c>
      <c r="D7" s="33">
        <f>'[1]HBO model'!D107</f>
        <v>-0.14000000000000001</v>
      </c>
      <c r="F7" s="30">
        <v>4</v>
      </c>
      <c r="G7" s="34">
        <v>0.58935384141432279</v>
      </c>
      <c r="H7" s="34">
        <v>0.49343682801019279</v>
      </c>
      <c r="I7" s="34">
        <v>0.56908503441015357</v>
      </c>
      <c r="J7" s="34">
        <v>0.62154976123443817</v>
      </c>
      <c r="K7" s="34">
        <v>0.43955929848136643</v>
      </c>
      <c r="L7" s="34">
        <v>0.53637510728733173</v>
      </c>
      <c r="M7" s="34">
        <v>0.55249917343967858</v>
      </c>
      <c r="N7" s="34">
        <v>0.61631735969060297</v>
      </c>
      <c r="O7" s="34">
        <v>0.60955791598944475</v>
      </c>
      <c r="P7" s="34">
        <v>0.67525994082965035</v>
      </c>
    </row>
    <row r="8" spans="1:19" x14ac:dyDescent="0.2">
      <c r="F8" s="30" t="s">
        <v>130</v>
      </c>
      <c r="G8" s="34"/>
      <c r="H8" s="34"/>
      <c r="I8" s="34"/>
      <c r="J8" s="34"/>
      <c r="K8" s="34"/>
      <c r="L8" s="34"/>
      <c r="M8" s="34"/>
      <c r="N8" s="34"/>
      <c r="O8" s="34"/>
      <c r="P8" s="34"/>
      <c r="S8" s="48"/>
    </row>
    <row r="9" spans="1:19" x14ac:dyDescent="0.2">
      <c r="F9" s="30">
        <v>1</v>
      </c>
      <c r="G9" s="34">
        <v>5.2190106882168921E-2</v>
      </c>
      <c r="H9" s="34">
        <v>5.8636425184380801E-2</v>
      </c>
      <c r="I9" s="34">
        <v>3.6786957275619474E-2</v>
      </c>
      <c r="J9" s="34">
        <v>0.10529263006297743</v>
      </c>
      <c r="K9" s="34">
        <v>5.9637748425150454E-2</v>
      </c>
      <c r="L9" s="34">
        <v>0.12080198864312523</v>
      </c>
      <c r="M9" s="34">
        <v>3.4752233295374975E-2</v>
      </c>
      <c r="N9" s="34">
        <v>0</v>
      </c>
      <c r="O9" s="34">
        <v>5.402970898468068E-2</v>
      </c>
      <c r="P9" s="34">
        <v>3.3158930104132921E-2</v>
      </c>
    </row>
    <row r="10" spans="1:19" x14ac:dyDescent="0.2">
      <c r="F10" s="30">
        <v>2</v>
      </c>
      <c r="G10" s="34">
        <v>0.10800915667361835</v>
      </c>
      <c r="H10" s="34">
        <v>0.16034652571824684</v>
      </c>
      <c r="I10" s="34">
        <v>9.5990166378938938E-2</v>
      </c>
      <c r="J10" s="34">
        <v>9.7616585000620121E-2</v>
      </c>
      <c r="K10" s="34">
        <v>0.17935319011695339</v>
      </c>
      <c r="L10" s="34">
        <v>0.17276032721172063</v>
      </c>
      <c r="M10" s="34">
        <v>0.12468702036312711</v>
      </c>
      <c r="N10" s="34">
        <v>9.6144789706395992E-2</v>
      </c>
      <c r="O10" s="34">
        <v>0.13897524758793342</v>
      </c>
      <c r="P10" s="34">
        <v>7.1934661692201293E-2</v>
      </c>
    </row>
    <row r="11" spans="1:19" x14ac:dyDescent="0.2">
      <c r="F11" s="30">
        <v>3</v>
      </c>
      <c r="G11" s="34">
        <v>0.27860841371220019</v>
      </c>
      <c r="H11" s="34">
        <v>0.34415886329265877</v>
      </c>
      <c r="I11" s="34">
        <v>0.3524858130093545</v>
      </c>
      <c r="J11" s="34">
        <v>0.20066202630518401</v>
      </c>
      <c r="K11" s="34">
        <v>0.25256100409967397</v>
      </c>
      <c r="L11" s="34">
        <v>0.18635060628486061</v>
      </c>
      <c r="M11" s="34">
        <v>0.38511481224758287</v>
      </c>
      <c r="N11" s="34">
        <v>0.31587591137888715</v>
      </c>
      <c r="O11" s="34">
        <v>0.24044918813369154</v>
      </c>
      <c r="P11" s="34">
        <v>0.20817359355829196</v>
      </c>
    </row>
    <row r="12" spans="1:19" x14ac:dyDescent="0.2">
      <c r="F12" s="30">
        <v>4</v>
      </c>
      <c r="G12" s="34">
        <v>0.56119232273201247</v>
      </c>
      <c r="H12" s="34">
        <v>0.43685818580471364</v>
      </c>
      <c r="I12" s="34">
        <v>0.51473706333608704</v>
      </c>
      <c r="J12" s="34">
        <v>0.59642875863121847</v>
      </c>
      <c r="K12" s="34">
        <v>0.50844805735822218</v>
      </c>
      <c r="L12" s="34">
        <v>0.52008707786029351</v>
      </c>
      <c r="M12" s="34">
        <v>0.45544593409391515</v>
      </c>
      <c r="N12" s="34">
        <v>0.58797929891471679</v>
      </c>
      <c r="O12" s="34">
        <v>0.56654585529369428</v>
      </c>
      <c r="P12" s="34">
        <v>0.68673281464537383</v>
      </c>
    </row>
    <row r="13" spans="1:19" x14ac:dyDescent="0.2">
      <c r="F13" s="30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9" x14ac:dyDescent="0.2">
      <c r="F14" s="29" t="s">
        <v>47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9" x14ac:dyDescent="0.2">
      <c r="F15" s="30" t="s">
        <v>125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9" x14ac:dyDescent="0.2">
      <c r="F16" s="30">
        <v>1</v>
      </c>
      <c r="G16" s="34">
        <v>0.12625134573836788</v>
      </c>
      <c r="H16" s="34">
        <v>4.5508291399589715E-2</v>
      </c>
      <c r="I16" s="34">
        <v>0.14446871644479339</v>
      </c>
      <c r="J16" s="34">
        <v>9.6615834422948479E-2</v>
      </c>
      <c r="K16" s="34">
        <v>0.22419747737049006</v>
      </c>
      <c r="L16" s="34">
        <v>3.4066038534143861E-2</v>
      </c>
      <c r="M16" s="34">
        <v>7.1860034390122521E-2</v>
      </c>
      <c r="N16" s="34">
        <v>0.21106837904595729</v>
      </c>
      <c r="O16" s="34">
        <v>8.3124007000080616E-2</v>
      </c>
      <c r="P16" s="34">
        <v>7.4868679768240826E-2</v>
      </c>
    </row>
    <row r="17" spans="6:16" x14ac:dyDescent="0.2">
      <c r="F17" s="30">
        <v>2</v>
      </c>
      <c r="G17" s="34">
        <v>0.10427056497434048</v>
      </c>
      <c r="H17" s="34">
        <v>0.21687193485151982</v>
      </c>
      <c r="I17" s="34">
        <v>0.16408677881562386</v>
      </c>
      <c r="J17" s="34">
        <v>0.1323949267354719</v>
      </c>
      <c r="K17" s="34">
        <v>5.6124260533078167E-2</v>
      </c>
      <c r="L17" s="34">
        <v>0.24863956273786106</v>
      </c>
      <c r="M17" s="34">
        <v>9.1209145635280583E-2</v>
      </c>
      <c r="N17" s="34">
        <v>0</v>
      </c>
      <c r="O17" s="34">
        <v>4.6862770336508333E-2</v>
      </c>
      <c r="P17" s="34">
        <v>0.15464180953097248</v>
      </c>
    </row>
    <row r="18" spans="6:16" x14ac:dyDescent="0.2">
      <c r="F18" s="30">
        <v>3</v>
      </c>
      <c r="G18" s="34">
        <v>0.30830807894644208</v>
      </c>
      <c r="H18" s="34">
        <v>0.42797094088649312</v>
      </c>
      <c r="I18" s="34">
        <v>0.22113265058710788</v>
      </c>
      <c r="J18" s="34">
        <v>0.20812142942689332</v>
      </c>
      <c r="K18" s="34">
        <v>0.31195457314361791</v>
      </c>
      <c r="L18" s="34">
        <v>0.21304410961222442</v>
      </c>
      <c r="M18" s="34">
        <v>0.45098506263547306</v>
      </c>
      <c r="N18" s="34">
        <v>0.34515623481983998</v>
      </c>
      <c r="O18" s="34">
        <v>0.30921042367129781</v>
      </c>
      <c r="P18" s="34">
        <v>0.18057548677715624</v>
      </c>
    </row>
    <row r="19" spans="6:16" x14ac:dyDescent="0.2">
      <c r="F19" s="30">
        <v>4</v>
      </c>
      <c r="G19" s="34">
        <v>0.46117001034084948</v>
      </c>
      <c r="H19" s="34">
        <v>0.30964883286239731</v>
      </c>
      <c r="I19" s="34">
        <v>0.47031185415247484</v>
      </c>
      <c r="J19" s="34">
        <v>0.56286780941468628</v>
      </c>
      <c r="K19" s="34">
        <v>0.40772368895281386</v>
      </c>
      <c r="L19" s="34">
        <v>0.50425028911577052</v>
      </c>
      <c r="M19" s="34">
        <v>0.38594575733912384</v>
      </c>
      <c r="N19" s="34">
        <v>0.44377538613420264</v>
      </c>
      <c r="O19" s="34">
        <v>0.56080279899211316</v>
      </c>
      <c r="P19" s="34">
        <v>0.58991402392363046</v>
      </c>
    </row>
    <row r="20" spans="6:16" x14ac:dyDescent="0.2">
      <c r="F20" s="30" t="s">
        <v>130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6:16" x14ac:dyDescent="0.2">
      <c r="F21" s="30">
        <v>1</v>
      </c>
      <c r="G21" s="34">
        <v>8.305881771236949E-2</v>
      </c>
      <c r="H21" s="34">
        <v>4.3060329363839411E-2</v>
      </c>
      <c r="I21" s="34">
        <v>0.17685098912008593</v>
      </c>
      <c r="J21" s="34">
        <v>0.10003669523187156</v>
      </c>
      <c r="K21" s="34">
        <v>0.20369504784865558</v>
      </c>
      <c r="L21" s="34">
        <v>0.14648287648056904</v>
      </c>
      <c r="M21" s="34">
        <v>2.1749792047717667E-2</v>
      </c>
      <c r="N21" s="34">
        <v>0.18306862063464832</v>
      </c>
      <c r="O21" s="34">
        <v>0.13254346479668921</v>
      </c>
      <c r="P21" s="34">
        <v>7.3192740340844054E-2</v>
      </c>
    </row>
    <row r="22" spans="6:16" x14ac:dyDescent="0.2">
      <c r="F22" s="30">
        <v>2</v>
      </c>
      <c r="G22" s="34">
        <v>0.10407074643729949</v>
      </c>
      <c r="H22" s="34">
        <v>0.22151666300192496</v>
      </c>
      <c r="I22" s="34">
        <v>0.11315502250034583</v>
      </c>
      <c r="J22" s="34">
        <v>0.14115688213753808</v>
      </c>
      <c r="K22" s="34">
        <v>0.16891081098072663</v>
      </c>
      <c r="L22" s="34">
        <v>0.18484171252316609</v>
      </c>
      <c r="M22" s="34">
        <v>0.11822503739633805</v>
      </c>
      <c r="N22" s="34">
        <v>0</v>
      </c>
      <c r="O22" s="34">
        <v>7.4723947684166611E-2</v>
      </c>
      <c r="P22" s="34">
        <v>0.14908899311816315</v>
      </c>
    </row>
    <row r="23" spans="6:16" x14ac:dyDescent="0.2">
      <c r="F23" s="30">
        <v>3</v>
      </c>
      <c r="G23" s="34">
        <v>0.38116156962400849</v>
      </c>
      <c r="H23" s="34">
        <v>0.35875159609145651</v>
      </c>
      <c r="I23" s="34">
        <v>0.21995028969703875</v>
      </c>
      <c r="J23" s="34">
        <v>0.22065068094027884</v>
      </c>
      <c r="K23" s="34">
        <v>0.30284057828400862</v>
      </c>
      <c r="L23" s="34">
        <v>0.23088438291651414</v>
      </c>
      <c r="M23" s="34">
        <v>0.45913584208837283</v>
      </c>
      <c r="N23" s="34">
        <v>0.32162417318039493</v>
      </c>
      <c r="O23" s="34">
        <v>0.34134241371178609</v>
      </c>
      <c r="P23" s="34">
        <v>0.18528988436141688</v>
      </c>
    </row>
    <row r="24" spans="6:16" x14ac:dyDescent="0.2">
      <c r="F24" s="30">
        <v>4</v>
      </c>
      <c r="G24" s="34">
        <v>0.43170886622632254</v>
      </c>
      <c r="H24" s="34">
        <v>0.37667141154277911</v>
      </c>
      <c r="I24" s="34">
        <v>0.49004369868252945</v>
      </c>
      <c r="J24" s="34">
        <v>0.53815574169031144</v>
      </c>
      <c r="K24" s="34">
        <v>0.32455356288660919</v>
      </c>
      <c r="L24" s="34">
        <v>0.43779102807975079</v>
      </c>
      <c r="M24" s="34">
        <v>0.40088932846757142</v>
      </c>
      <c r="N24" s="34">
        <v>0.49530720618495683</v>
      </c>
      <c r="O24" s="34">
        <v>0.45139017380735819</v>
      </c>
      <c r="P24" s="34">
        <v>0.59242838217957583</v>
      </c>
    </row>
    <row r="25" spans="6:16" x14ac:dyDescent="0.2">
      <c r="F25" s="30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6:16" x14ac:dyDescent="0.2">
      <c r="F26" s="29" t="s">
        <v>45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6:16" x14ac:dyDescent="0.2">
      <c r="F27" s="30" t="s">
        <v>125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6:16" x14ac:dyDescent="0.2">
      <c r="F28" s="30">
        <v>1</v>
      </c>
      <c r="G28" s="34">
        <v>2.6217500327013248E-2</v>
      </c>
      <c r="H28" s="34">
        <v>7.1526696838447382E-2</v>
      </c>
      <c r="I28" s="34">
        <v>9.5257636193480114E-2</v>
      </c>
      <c r="J28" s="34">
        <v>5.5343922464773022E-2</v>
      </c>
      <c r="K28" s="34">
        <v>8.5243578611112092E-2</v>
      </c>
      <c r="L28" s="34">
        <v>5.4050816506327592E-2</v>
      </c>
      <c r="M28" s="34">
        <v>8.5939325329947497E-2</v>
      </c>
      <c r="N28" s="34">
        <v>8.0519029150139768E-2</v>
      </c>
      <c r="O28" s="34">
        <v>6.3128120854723885E-2</v>
      </c>
      <c r="P28" s="34">
        <v>4.0452657365237711E-2</v>
      </c>
    </row>
    <row r="29" spans="6:16" x14ac:dyDescent="0.2">
      <c r="F29" s="30">
        <v>2</v>
      </c>
      <c r="G29" s="34">
        <v>9.8142712878218782E-2</v>
      </c>
      <c r="H29" s="34">
        <v>0.17683754882946687</v>
      </c>
      <c r="I29" s="34">
        <v>0.11273500846075415</v>
      </c>
      <c r="J29" s="34">
        <v>7.4327963807766392E-2</v>
      </c>
      <c r="K29" s="34">
        <v>0.10162121100263781</v>
      </c>
      <c r="L29" s="34">
        <v>0.10600743168383867</v>
      </c>
      <c r="M29" s="34">
        <v>0.12544445953447164</v>
      </c>
      <c r="N29" s="34">
        <v>0.11682861431945982</v>
      </c>
      <c r="O29" s="34">
        <v>0.10658845830777426</v>
      </c>
      <c r="P29" s="34">
        <v>0.11583057874772099</v>
      </c>
    </row>
    <row r="30" spans="6:16" x14ac:dyDescent="0.2">
      <c r="F30" s="30">
        <v>3</v>
      </c>
      <c r="G30" s="34">
        <v>0.21812576300005435</v>
      </c>
      <c r="H30" s="34">
        <v>0.29635375769591921</v>
      </c>
      <c r="I30" s="34">
        <v>0.27607177473405847</v>
      </c>
      <c r="J30" s="34">
        <v>0.24442921664935496</v>
      </c>
      <c r="K30" s="34">
        <v>0.23683071837292394</v>
      </c>
      <c r="L30" s="34">
        <v>0.30499587201968131</v>
      </c>
      <c r="M30" s="34">
        <v>0.43065474210181393</v>
      </c>
      <c r="N30" s="34">
        <v>0.25591843765108385</v>
      </c>
      <c r="O30" s="34">
        <v>0.23126005150938092</v>
      </c>
      <c r="P30" s="34">
        <v>0.16475465864861943</v>
      </c>
    </row>
    <row r="31" spans="6:16" x14ac:dyDescent="0.2">
      <c r="F31" s="30">
        <v>4</v>
      </c>
      <c r="G31" s="34">
        <v>0.65751402379471358</v>
      </c>
      <c r="H31" s="34">
        <v>0.45528199663616653</v>
      </c>
      <c r="I31" s="34">
        <v>0.51593558061170719</v>
      </c>
      <c r="J31" s="34">
        <v>0.62589889707810564</v>
      </c>
      <c r="K31" s="34">
        <v>0.57630449201332612</v>
      </c>
      <c r="L31" s="34">
        <v>0.5349458797901524</v>
      </c>
      <c r="M31" s="34">
        <v>0.35796147303376696</v>
      </c>
      <c r="N31" s="34">
        <v>0.54673391887931655</v>
      </c>
      <c r="O31" s="34">
        <v>0.59902336932812095</v>
      </c>
      <c r="P31" s="34">
        <v>0.67896210523842182</v>
      </c>
    </row>
    <row r="32" spans="6:16" x14ac:dyDescent="0.2">
      <c r="F32" s="30" t="s">
        <v>130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6:16" x14ac:dyDescent="0.2">
      <c r="F33" s="30">
        <v>1</v>
      </c>
      <c r="G33" s="34">
        <v>2.8044605526888644E-2</v>
      </c>
      <c r="H33" s="34">
        <v>7.2721367629552169E-2</v>
      </c>
      <c r="I33" s="34">
        <v>8.7192155388721992E-2</v>
      </c>
      <c r="J33" s="34">
        <v>6.5940289957326856E-2</v>
      </c>
      <c r="K33" s="34">
        <v>9.1286917497897621E-2</v>
      </c>
      <c r="L33" s="34">
        <v>8.9589783825890834E-2</v>
      </c>
      <c r="M33" s="34">
        <v>8.4067664512747997E-2</v>
      </c>
      <c r="N33" s="34">
        <v>8.4040683423770898E-2</v>
      </c>
      <c r="O33" s="34">
        <v>7.0108926220327883E-2</v>
      </c>
      <c r="P33" s="34">
        <v>3.930132531978945E-2</v>
      </c>
    </row>
    <row r="34" spans="6:16" x14ac:dyDescent="0.2">
      <c r="F34" s="30">
        <v>2</v>
      </c>
      <c r="G34" s="34">
        <v>9.9389760797445575E-2</v>
      </c>
      <c r="H34" s="34">
        <v>0.17564493884325036</v>
      </c>
      <c r="I34" s="34">
        <v>0.11745032978216025</v>
      </c>
      <c r="J34" s="34">
        <v>7.4534794717397601E-2</v>
      </c>
      <c r="K34" s="34">
        <v>9.7038099410080306E-2</v>
      </c>
      <c r="L34" s="34">
        <v>9.9440652656267128E-2</v>
      </c>
      <c r="M34" s="34">
        <v>0.13793102869073434</v>
      </c>
      <c r="N34" s="34">
        <v>0.13261220859072287</v>
      </c>
      <c r="O34" s="34">
        <v>0.12192266497840483</v>
      </c>
      <c r="P34" s="34">
        <v>0.11232229028403183</v>
      </c>
    </row>
    <row r="35" spans="6:16" x14ac:dyDescent="0.2">
      <c r="F35" s="30">
        <v>3</v>
      </c>
      <c r="G35" s="34">
        <v>0.25486794401288143</v>
      </c>
      <c r="H35" s="34">
        <v>0.26847701471560909</v>
      </c>
      <c r="I35" s="34">
        <v>0.28164398306601024</v>
      </c>
      <c r="J35" s="34">
        <v>0.24173284774333723</v>
      </c>
      <c r="K35" s="34">
        <v>0.2681769181369511</v>
      </c>
      <c r="L35" s="34">
        <v>0.21939352011991234</v>
      </c>
      <c r="M35" s="34">
        <v>0.40002737889876361</v>
      </c>
      <c r="N35" s="34">
        <v>0.2380358122681667</v>
      </c>
      <c r="O35" s="34">
        <v>0.2043974692105639</v>
      </c>
      <c r="P35" s="34">
        <v>0.17597691088740122</v>
      </c>
    </row>
    <row r="36" spans="6:16" x14ac:dyDescent="0.2">
      <c r="F36" s="30">
        <v>4</v>
      </c>
      <c r="G36" s="34">
        <v>0.61769768966278438</v>
      </c>
      <c r="H36" s="34">
        <v>0.48315667881158841</v>
      </c>
      <c r="I36" s="34">
        <v>0.51371353176310763</v>
      </c>
      <c r="J36" s="34">
        <v>0.61779206758193828</v>
      </c>
      <c r="K36" s="34">
        <v>0.54349806495507091</v>
      </c>
      <c r="L36" s="34">
        <v>0.59157604339792957</v>
      </c>
      <c r="M36" s="34">
        <v>0.37797392789775414</v>
      </c>
      <c r="N36" s="34">
        <v>0.54531129571733961</v>
      </c>
      <c r="O36" s="34">
        <v>0.6035709395907034</v>
      </c>
      <c r="P36" s="34">
        <v>0.67239947350877749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data</vt:lpstr>
      <vt:lpstr>prods</vt:lpstr>
      <vt:lpstr>prodTab</vt:lpstr>
      <vt:lpstr>obsAttrTab</vt:lpstr>
      <vt:lpstr>HBWmodel</vt:lpstr>
      <vt:lpstr>HBSmodel</vt:lpstr>
      <vt:lpstr>HBOmodel</vt:lpstr>
      <vt:lpstr>estAttrTab</vt:lpstr>
      <vt:lpstr>sum1</vt:lpstr>
      <vt:lpstr>summary</vt:lpstr>
      <vt:lpstr>Report</vt:lpstr>
      <vt:lpstr>prods!Database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allen</dc:creator>
  <cp:lastModifiedBy>Gallup, Anna</cp:lastModifiedBy>
  <cp:lastPrinted>2013-12-10T13:58:02Z</cp:lastPrinted>
  <dcterms:created xsi:type="dcterms:W3CDTF">2013-06-26T18:13:25Z</dcterms:created>
  <dcterms:modified xsi:type="dcterms:W3CDTF">2013-12-10T13:58:17Z</dcterms:modified>
</cp:coreProperties>
</file>