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tcmn-my.sharepoint.com/personal/steve_balogh_metc_state_mn_us/Documents/DATA/XLS/1-SARS-CoV-2/UMGC Raw Data/"/>
    </mc:Choice>
  </mc:AlternateContent>
  <xr:revisionPtr revIDLastSave="60" documentId="8_{5D4DCC9B-6894-4E99-9E6B-6A4CA19EE213}" xr6:coauthVersionLast="47" xr6:coauthVersionMax="47" xr10:uidLastSave="{0182EB87-AEAF-434C-A430-79B28BF48B04}"/>
  <bookViews>
    <workbookView xWindow="-110" yWindow="-110" windowWidth="19420" windowHeight="10420" activeTab="1" xr2:uid="{06B515F7-E87C-2243-9948-31443E7670DF}"/>
  </bookViews>
  <sheets>
    <sheet name="Results N2 N1 &quot;Regular&quot; samples" sheetId="11" r:id="rId1"/>
    <sheet name="Results N2 N1 &quot;Regular&quot; sam (2)" sheetId="12" r:id="rId2"/>
    <sheet name="Regular N1 N2 ddPCR data" sheetId="3" r:id="rId3"/>
    <sheet name="Layout N1 N2" sheetId="5" r:id="rId4"/>
    <sheet name="Figures" sheetId="7" r:id="rId5"/>
  </sheets>
  <definedNames>
    <definedName name="_xlnm._FilterDatabase" localSheetId="2" hidden="1">'Regular N1 N2 ddPCR data'!$A$1:$BL$1</definedName>
    <definedName name="_xlnm._FilterDatabase" localSheetId="0" hidden="1">'Results N2 N1 "Regular" samples'!$B$2:$E$2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3" i="3" l="1"/>
  <c r="N33" i="3"/>
  <c r="M35" i="3"/>
  <c r="N35" i="3"/>
  <c r="M37" i="3"/>
  <c r="N37" i="3"/>
  <c r="M13" i="3"/>
  <c r="N13" i="3"/>
  <c r="M15" i="3"/>
  <c r="N15" i="3"/>
  <c r="M17" i="3"/>
  <c r="N17" i="3"/>
  <c r="M19" i="3"/>
  <c r="N19" i="3"/>
  <c r="M21" i="3"/>
  <c r="N21" i="3"/>
  <c r="M3" i="3"/>
  <c r="N3" i="3"/>
  <c r="M5" i="3"/>
  <c r="N5" i="3"/>
  <c r="M7" i="3"/>
  <c r="N7" i="3"/>
  <c r="M9" i="3"/>
  <c r="N9" i="3"/>
  <c r="M11" i="3"/>
  <c r="N11" i="3"/>
  <c r="M23" i="3"/>
  <c r="N23" i="3"/>
  <c r="M25" i="3"/>
  <c r="N25" i="3"/>
  <c r="M27" i="3"/>
  <c r="N27" i="3"/>
  <c r="M29" i="3"/>
  <c r="N29" i="3"/>
  <c r="M43" i="3"/>
  <c r="N43" i="3"/>
  <c r="M44" i="3"/>
  <c r="N44" i="3"/>
  <c r="M45" i="3"/>
  <c r="N45" i="3"/>
  <c r="M46" i="3"/>
  <c r="N46" i="3"/>
  <c r="M47" i="3"/>
  <c r="N47" i="3"/>
  <c r="M49" i="3"/>
  <c r="N49" i="3"/>
  <c r="M30" i="3"/>
  <c r="N30" i="3"/>
  <c r="M32" i="3"/>
  <c r="N32" i="3"/>
  <c r="M34" i="3"/>
  <c r="N34" i="3"/>
  <c r="M36" i="3"/>
  <c r="N36" i="3"/>
  <c r="M12" i="3"/>
  <c r="N12" i="3"/>
  <c r="M14" i="3"/>
  <c r="N14" i="3"/>
  <c r="M16" i="3"/>
  <c r="N16" i="3"/>
  <c r="M18" i="3"/>
  <c r="N18" i="3"/>
  <c r="M20" i="3"/>
  <c r="N20" i="3"/>
  <c r="M2" i="3"/>
  <c r="N2" i="3"/>
  <c r="M4" i="3"/>
  <c r="N4" i="3"/>
  <c r="M6" i="3"/>
  <c r="N6" i="3"/>
  <c r="M8" i="3"/>
  <c r="N8" i="3"/>
  <c r="M10" i="3"/>
  <c r="N10" i="3"/>
  <c r="M22" i="3"/>
  <c r="N22" i="3"/>
  <c r="M24" i="3"/>
  <c r="N24" i="3"/>
  <c r="M26" i="3"/>
  <c r="N26" i="3"/>
  <c r="M28" i="3"/>
  <c r="N28" i="3"/>
  <c r="M38" i="3"/>
  <c r="N38" i="3"/>
  <c r="M39" i="3"/>
  <c r="N39" i="3"/>
  <c r="M40" i="3"/>
  <c r="N40" i="3"/>
  <c r="M41" i="3"/>
  <c r="N41" i="3"/>
  <c r="M42" i="3"/>
  <c r="N42" i="3"/>
  <c r="M48" i="3"/>
  <c r="N48" i="3"/>
  <c r="N31" i="3"/>
  <c r="M31" i="3"/>
  <c r="D33" i="3"/>
  <c r="D35" i="3"/>
  <c r="D37" i="3"/>
  <c r="D13" i="3"/>
  <c r="D15" i="3"/>
  <c r="D17" i="3"/>
  <c r="D19" i="3"/>
  <c r="D21" i="3"/>
  <c r="D3" i="3"/>
  <c r="D5" i="3"/>
  <c r="D7" i="3"/>
  <c r="D9" i="3"/>
  <c r="D11" i="3"/>
  <c r="D23" i="3"/>
  <c r="D25" i="3"/>
  <c r="D27" i="3"/>
  <c r="D29" i="3"/>
  <c r="D43" i="3"/>
  <c r="D44" i="3"/>
  <c r="D45" i="3"/>
  <c r="D46" i="3"/>
  <c r="D47" i="3"/>
  <c r="D49" i="3"/>
  <c r="D30" i="3"/>
  <c r="D32" i="3"/>
  <c r="D34" i="3"/>
  <c r="D36" i="3"/>
  <c r="D12" i="3"/>
  <c r="D14" i="3"/>
  <c r="D16" i="3"/>
  <c r="D18" i="3"/>
  <c r="D20" i="3"/>
  <c r="D2" i="3"/>
  <c r="D4" i="3"/>
  <c r="D6" i="3"/>
  <c r="D8" i="3"/>
  <c r="D10" i="3"/>
  <c r="D22" i="3"/>
  <c r="D24" i="3"/>
  <c r="D26" i="3"/>
  <c r="D28" i="3"/>
  <c r="D38" i="3"/>
  <c r="D39" i="3"/>
  <c r="D40" i="3"/>
  <c r="D41" i="3"/>
  <c r="D42" i="3"/>
  <c r="D48" i="3"/>
  <c r="D31" i="3"/>
  <c r="F33" i="11" l="1"/>
  <c r="F31" i="11"/>
  <c r="F29" i="11"/>
  <c r="F27" i="11"/>
  <c r="F25" i="11"/>
  <c r="F23" i="11"/>
  <c r="F21" i="11"/>
  <c r="F19" i="11"/>
  <c r="F17" i="11"/>
  <c r="F15" i="11"/>
  <c r="F13" i="11"/>
  <c r="F11" i="11"/>
  <c r="F9" i="11"/>
  <c r="F7" i="11"/>
  <c r="F5" i="11"/>
  <c r="F3" i="11"/>
  <c r="D35" i="5" l="1"/>
  <c r="D34" i="5"/>
  <c r="D33" i="5"/>
  <c r="D32" i="5"/>
  <c r="D31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D37" i="5" l="1"/>
  <c r="E37" i="5" s="1"/>
</calcChain>
</file>

<file path=xl/sharedStrings.xml><?xml version="1.0" encoding="utf-8"?>
<sst xmlns="http://schemas.openxmlformats.org/spreadsheetml/2006/main" count="849" uniqueCount="194">
  <si>
    <t>Plate Map</t>
  </si>
  <si>
    <t>A</t>
  </si>
  <si>
    <t>B</t>
  </si>
  <si>
    <t>C</t>
  </si>
  <si>
    <t>D</t>
  </si>
  <si>
    <t>E</t>
  </si>
  <si>
    <t>F</t>
  </si>
  <si>
    <t>NTC</t>
  </si>
  <si>
    <t>G</t>
  </si>
  <si>
    <t>H</t>
  </si>
  <si>
    <t>1x</t>
  </si>
  <si>
    <t>Supermix</t>
  </si>
  <si>
    <t>Reverse transcriptase</t>
  </si>
  <si>
    <t>300 mM DTT</t>
  </si>
  <si>
    <t>Target primers/probe</t>
  </si>
  <si>
    <t>RNase-/DNase-free water</t>
  </si>
  <si>
    <t>Total</t>
  </si>
  <si>
    <t>Sample RNA input</t>
  </si>
  <si>
    <t>Well</t>
  </si>
  <si>
    <t>Sample</t>
  </si>
  <si>
    <t>Target</t>
  </si>
  <si>
    <t>A01</t>
  </si>
  <si>
    <t>N2</t>
  </si>
  <si>
    <t>B01</t>
  </si>
  <si>
    <t>C01</t>
  </si>
  <si>
    <t>D01</t>
  </si>
  <si>
    <t>E01</t>
  </si>
  <si>
    <t>F01</t>
  </si>
  <si>
    <t>G01</t>
  </si>
  <si>
    <t>H01</t>
  </si>
  <si>
    <t>A02</t>
  </si>
  <si>
    <t>B02</t>
  </si>
  <si>
    <t>C02</t>
  </si>
  <si>
    <t>D02</t>
  </si>
  <si>
    <t>E02</t>
  </si>
  <si>
    <t>F02</t>
  </si>
  <si>
    <t>Positive Control</t>
  </si>
  <si>
    <t>N1</t>
  </si>
  <si>
    <t>A07</t>
  </si>
  <si>
    <t>B07</t>
  </si>
  <si>
    <t>C07</t>
  </si>
  <si>
    <t>D07</t>
  </si>
  <si>
    <t>E07</t>
  </si>
  <si>
    <t>F07</t>
  </si>
  <si>
    <t>G07</t>
  </si>
  <si>
    <t>H07</t>
  </si>
  <si>
    <t>B08</t>
  </si>
  <si>
    <t>C08</t>
  </si>
  <si>
    <t>D08</t>
  </si>
  <si>
    <t>E08</t>
  </si>
  <si>
    <t>F08</t>
  </si>
  <si>
    <t>G08</t>
  </si>
  <si>
    <t>A09</t>
  </si>
  <si>
    <t>B09</t>
  </si>
  <si>
    <t>C09</t>
  </si>
  <si>
    <t>D09</t>
  </si>
  <si>
    <t>E09</t>
  </si>
  <si>
    <t>F09</t>
  </si>
  <si>
    <t>G09</t>
  </si>
  <si>
    <t>H09</t>
  </si>
  <si>
    <t>B10</t>
  </si>
  <si>
    <t>C10</t>
  </si>
  <si>
    <t>D10</t>
  </si>
  <si>
    <t>E10</t>
  </si>
  <si>
    <t>F10</t>
  </si>
  <si>
    <t>G10</t>
  </si>
  <si>
    <t xml:space="preserve"> </t>
  </si>
  <si>
    <t>Sample ID layout:</t>
  </si>
  <si>
    <t>Well layout:</t>
  </si>
  <si>
    <t>A08-8a</t>
  </si>
  <si>
    <t>NTC-8a</t>
  </si>
  <si>
    <t>A08-8b</t>
  </si>
  <si>
    <t>NTC-8b</t>
  </si>
  <si>
    <t>Variant</t>
  </si>
  <si>
    <t>B08-8a</t>
  </si>
  <si>
    <t>B08-8b</t>
  </si>
  <si>
    <t>C08-8a</t>
  </si>
  <si>
    <t>C08-8b</t>
  </si>
  <si>
    <t>D08-8a</t>
  </si>
  <si>
    <t>D08-8b</t>
  </si>
  <si>
    <t>E08-8a</t>
  </si>
  <si>
    <t>E08-8b</t>
  </si>
  <si>
    <t>F08-8a</t>
  </si>
  <si>
    <t>F08-8b</t>
  </si>
  <si>
    <t>G08-8a</t>
  </si>
  <si>
    <t>G08-8b</t>
  </si>
  <si>
    <t>H08-8a</t>
  </si>
  <si>
    <t>Positive Control-8a</t>
  </si>
  <si>
    <t>H08-8b</t>
  </si>
  <si>
    <t>Positive Control-8b</t>
  </si>
  <si>
    <t>Per Assay (x3 for reagents needed)</t>
  </si>
  <si>
    <t>Regular samples</t>
  </si>
  <si>
    <t>H08</t>
  </si>
  <si>
    <t>H10</t>
  </si>
  <si>
    <t>Conc(copies/µl of input sample)</t>
  </si>
  <si>
    <t>RG Conc. (ng/ul)</t>
  </si>
  <si>
    <t>TotalConfMax</t>
  </si>
  <si>
    <t>TotalConfMin</t>
  </si>
  <si>
    <t>PoissonConfMax</t>
  </si>
  <si>
    <t>PoissonConfMin</t>
  </si>
  <si>
    <t>Accepted Droplets</t>
  </si>
  <si>
    <t>Positives</t>
  </si>
  <si>
    <t>Negatives</t>
  </si>
  <si>
    <t>Ch1+Ch2+</t>
  </si>
  <si>
    <t>Ch1+Ch2-</t>
  </si>
  <si>
    <t>Ch1-Ch2+</t>
  </si>
  <si>
    <t>Ch1-Ch2-</t>
  </si>
  <si>
    <t>Linkage</t>
  </si>
  <si>
    <t>CNV</t>
  </si>
  <si>
    <t>TotalCNVMax</t>
  </si>
  <si>
    <t>TotalCNVMin</t>
  </si>
  <si>
    <t>PoissonCNVMax</t>
  </si>
  <si>
    <t>PoissonCNVMin</t>
  </si>
  <si>
    <t>ReferenceCopies</t>
  </si>
  <si>
    <t>UnknownCopies</t>
  </si>
  <si>
    <t>Threshold1</t>
  </si>
  <si>
    <t>Threshold2</t>
  </si>
  <si>
    <t>Threshold3</t>
  </si>
  <si>
    <t>ReferenceUsed</t>
  </si>
  <si>
    <t>Ratio</t>
  </si>
  <si>
    <t>TotalRatioMax</t>
  </si>
  <si>
    <t>TotalRatioMin</t>
  </si>
  <si>
    <t>PoissonRatioMax</t>
  </si>
  <si>
    <t>PoissonRatioMin</t>
  </si>
  <si>
    <t>Fractional Abundance</t>
  </si>
  <si>
    <t>TotalFractionalAbundanceMax</t>
  </si>
  <si>
    <t>TotalFractionalAbundanceMin</t>
  </si>
  <si>
    <t>PoissonFractionalAbundanceMax</t>
  </si>
  <si>
    <t>PoissonFractionalAbundanceMin</t>
  </si>
  <si>
    <t>MeanAmplitudeOfPositives</t>
  </si>
  <si>
    <t>MeanAmplitudeOfNegatives</t>
  </si>
  <si>
    <t>MeanAmplitudeTotal</t>
  </si>
  <si>
    <t>ExperimentComments</t>
  </si>
  <si>
    <t>MergedWells</t>
  </si>
  <si>
    <t>TotalConfidenceMax68</t>
  </si>
  <si>
    <t>TotalConfidenceMin68</t>
  </si>
  <si>
    <t>PoissonConfidenceMax68</t>
  </si>
  <si>
    <t>PoissonConfidenceMin68</t>
  </si>
  <si>
    <t>TotalCNVMax68</t>
  </si>
  <si>
    <t>TotalCNVMin68</t>
  </si>
  <si>
    <t>PoissonCNVMax68</t>
  </si>
  <si>
    <t>PoissonCNVMin68</t>
  </si>
  <si>
    <t>TotalRatioMax68</t>
  </si>
  <si>
    <t>TotalRatioMin68</t>
  </si>
  <si>
    <t>PoissonRatioMax68</t>
  </si>
  <si>
    <t>PoissonRatioMin68</t>
  </si>
  <si>
    <t>TotalFractionalAbundanceMax68</t>
  </si>
  <si>
    <t>TotalFractionalAbundanceMin68</t>
  </si>
  <si>
    <t>PoissonFractionalAbundanceMax68</t>
  </si>
  <si>
    <t>PoissonFractionalAbundanceMin68</t>
  </si>
  <si>
    <t>A08</t>
  </si>
  <si>
    <t>A10</t>
  </si>
  <si>
    <t>Conc input (copies/µL)</t>
  </si>
  <si>
    <t>A11</t>
  </si>
  <si>
    <t>B11</t>
  </si>
  <si>
    <t>C11</t>
  </si>
  <si>
    <t>D11</t>
  </si>
  <si>
    <t>E11</t>
  </si>
  <si>
    <t>F11</t>
  </si>
  <si>
    <t>G11</t>
  </si>
  <si>
    <t>H11</t>
  </si>
  <si>
    <t>12265</t>
  </si>
  <si>
    <t>12278</t>
  </si>
  <si>
    <t>12286</t>
  </si>
  <si>
    <t>12306</t>
  </si>
  <si>
    <t>1015</t>
  </si>
  <si>
    <t>1016</t>
  </si>
  <si>
    <t>1023</t>
  </si>
  <si>
    <t>1024</t>
  </si>
  <si>
    <t>1034</t>
  </si>
  <si>
    <t>1062</t>
  </si>
  <si>
    <t>1064</t>
  </si>
  <si>
    <t>1073</t>
  </si>
  <si>
    <t>1076</t>
  </si>
  <si>
    <t>Conc(copies/µL)</t>
  </si>
  <si>
    <t>Status</t>
  </si>
  <si>
    <t>Experiment</t>
  </si>
  <si>
    <t>SampleType</t>
  </si>
  <si>
    <t>TargetType</t>
  </si>
  <si>
    <t>DyeName(s)</t>
  </si>
  <si>
    <t>Copies/20µLWell</t>
  </si>
  <si>
    <t>Manual</t>
  </si>
  <si>
    <t>DQ</t>
  </si>
  <si>
    <t>Unknown</t>
  </si>
  <si>
    <t>One-Step RT-ddPCR Kit for Probes</t>
  </si>
  <si>
    <t>FAM</t>
  </si>
  <si>
    <t>A12</t>
  </si>
  <si>
    <t>B12</t>
  </si>
  <si>
    <t>C12</t>
  </si>
  <si>
    <t>D12</t>
  </si>
  <si>
    <t>E12</t>
  </si>
  <si>
    <t>F12</t>
  </si>
  <si>
    <t>G12</t>
  </si>
  <si>
    <t>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</si>
</sst>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(Body)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88">
    <xf numFmtId="0" fontId="0" fillId="0" borderId="0" xfId="0"/>
    <xf numFmtId="0" fontId="2" fillId="0" borderId="0" xfId="1"/>
    <xf numFmtId="0" fontId="3" fillId="0" borderId="0" xfId="2"/>
    <xf numFmtId="0" fontId="3" fillId="0" borderId="0" xfId="2" applyAlignment="1">
      <alignment horizontal="center" vertical="center"/>
    </xf>
    <xf numFmtId="2" fontId="3" fillId="0" borderId="0" xfId="2" applyNumberFormat="1" applyAlignment="1">
      <alignment horizontal="center" vertical="center"/>
    </xf>
    <xf numFmtId="0" fontId="1" fillId="0" borderId="2" xfId="1" applyFont="1" applyBorder="1"/>
    <xf numFmtId="0" fontId="1" fillId="0" borderId="14" xfId="1" applyFont="1" applyBorder="1"/>
    <xf numFmtId="0" fontId="1" fillId="0" borderId="20" xfId="1" applyFont="1" applyBorder="1"/>
    <xf numFmtId="0" fontId="1" fillId="0" borderId="9" xfId="1" applyFont="1" applyBorder="1"/>
    <xf numFmtId="0" fontId="1" fillId="0" borderId="10" xfId="1" applyFont="1" applyBorder="1"/>
    <xf numFmtId="0" fontId="1" fillId="0" borderId="0" xfId="1" applyFont="1"/>
    <xf numFmtId="0" fontId="1" fillId="0" borderId="14" xfId="1" applyFont="1" applyBorder="1" applyAlignment="1">
      <alignment horizontal="center" vertical="center"/>
    </xf>
    <xf numFmtId="0" fontId="1" fillId="0" borderId="4" xfId="1" applyFont="1" applyBorder="1"/>
    <xf numFmtId="0" fontId="1" fillId="0" borderId="5" xfId="1" applyFont="1" applyBorder="1"/>
    <xf numFmtId="0" fontId="1" fillId="0" borderId="6" xfId="1" applyFont="1" applyBorder="1"/>
    <xf numFmtId="0" fontId="1" fillId="0" borderId="7" xfId="1" applyFont="1" applyBorder="1"/>
    <xf numFmtId="0" fontId="1" fillId="0" borderId="8" xfId="1" applyFont="1" applyBorder="1"/>
    <xf numFmtId="0" fontId="2" fillId="0" borderId="0" xfId="1" applyAlignment="1">
      <alignment horizontal="left"/>
    </xf>
    <xf numFmtId="0" fontId="5" fillId="5" borderId="21" xfId="2" applyFont="1" applyFill="1" applyBorder="1" applyAlignment="1">
      <alignment horizontal="center" vertical="center"/>
    </xf>
    <xf numFmtId="2" fontId="5" fillId="5" borderId="21" xfId="2" applyNumberFormat="1" applyFont="1" applyFill="1" applyBorder="1" applyAlignment="1">
      <alignment horizontal="center" vertical="center"/>
    </xf>
    <xf numFmtId="0" fontId="5" fillId="5" borderId="1" xfId="2" applyFont="1" applyFill="1" applyBorder="1" applyAlignment="1">
      <alignment horizontal="center"/>
    </xf>
    <xf numFmtId="0" fontId="3" fillId="4" borderId="21" xfId="2" applyFill="1" applyBorder="1" applyAlignment="1">
      <alignment horizontal="center" vertical="center"/>
    </xf>
    <xf numFmtId="2" fontId="3" fillId="4" borderId="21" xfId="2" applyNumberFormat="1" applyFill="1" applyBorder="1" applyAlignment="1">
      <alignment horizontal="center" vertical="center"/>
    </xf>
    <xf numFmtId="0" fontId="3" fillId="3" borderId="21" xfId="2" applyFill="1" applyBorder="1" applyAlignment="1">
      <alignment horizontal="center" vertical="center"/>
    </xf>
    <xf numFmtId="2" fontId="4" fillId="3" borderId="21" xfId="2" applyNumberFormat="1" applyFont="1" applyFill="1" applyBorder="1" applyAlignment="1">
      <alignment horizontal="center" vertical="center"/>
    </xf>
    <xf numFmtId="2" fontId="3" fillId="3" borderId="21" xfId="2" applyNumberForma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" fillId="3" borderId="2" xfId="1" applyFont="1" applyFill="1" applyBorder="1" applyAlignment="1">
      <alignment horizontal="center" vertical="center"/>
    </xf>
    <xf numFmtId="0" fontId="1" fillId="3" borderId="3" xfId="1" applyFont="1" applyFill="1" applyBorder="1" applyAlignment="1">
      <alignment horizontal="center" vertical="center"/>
    </xf>
    <xf numFmtId="0" fontId="1" fillId="3" borderId="17" xfId="1" applyFont="1" applyFill="1" applyBorder="1" applyAlignment="1">
      <alignment horizontal="center" vertical="center"/>
    </xf>
    <xf numFmtId="0" fontId="2" fillId="4" borderId="2" xfId="1" applyFont="1" applyFill="1" applyBorder="1" applyAlignment="1">
      <alignment horizontal="center" vertical="center"/>
    </xf>
    <xf numFmtId="0" fontId="2" fillId="4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6" fillId="3" borderId="5" xfId="1" applyFont="1" applyFill="1" applyBorder="1" applyAlignment="1">
      <alignment horizontal="center" vertical="center"/>
    </xf>
    <xf numFmtId="0" fontId="6" fillId="3" borderId="1" xfId="1" applyFont="1" applyFill="1" applyBorder="1" applyAlignment="1">
      <alignment horizontal="center" vertical="center"/>
    </xf>
    <xf numFmtId="0" fontId="6" fillId="3" borderId="18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6" fillId="4" borderId="1" xfId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center" vertical="center"/>
    </xf>
    <xf numFmtId="0" fontId="6" fillId="4" borderId="6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center" vertical="center"/>
    </xf>
    <xf numFmtId="0" fontId="6" fillId="3" borderId="7" xfId="1" applyFont="1" applyFill="1" applyBorder="1" applyAlignment="1">
      <alignment horizontal="center" vertical="center"/>
    </xf>
    <xf numFmtId="0" fontId="6" fillId="3" borderId="15" xfId="1" applyFont="1" applyFill="1" applyBorder="1" applyAlignment="1">
      <alignment horizontal="center" vertical="center"/>
    </xf>
    <xf numFmtId="0" fontId="6" fillId="3" borderId="19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6" fillId="4" borderId="15" xfId="1" applyFont="1" applyFill="1" applyBorder="1" applyAlignment="1">
      <alignment horizontal="center" vertical="center"/>
    </xf>
    <xf numFmtId="0" fontId="2" fillId="4" borderId="15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 vertical="center"/>
    </xf>
    <xf numFmtId="0" fontId="2" fillId="0" borderId="0" xfId="1" applyFont="1"/>
    <xf numFmtId="0" fontId="2" fillId="0" borderId="13" xfId="1" applyFont="1" applyBorder="1"/>
    <xf numFmtId="0" fontId="1" fillId="0" borderId="3" xfId="1" applyFont="1" applyBorder="1"/>
    <xf numFmtId="0" fontId="6" fillId="0" borderId="11" xfId="1" applyFont="1" applyBorder="1"/>
    <xf numFmtId="0" fontId="6" fillId="2" borderId="6" xfId="1" applyFont="1" applyFill="1" applyBorder="1"/>
    <xf numFmtId="0" fontId="6" fillId="0" borderId="0" xfId="1" applyFont="1"/>
    <xf numFmtId="0" fontId="6" fillId="2" borderId="11" xfId="1" applyFont="1" applyFill="1" applyBorder="1"/>
    <xf numFmtId="0" fontId="6" fillId="0" borderId="12" xfId="1" applyFont="1" applyBorder="1"/>
    <xf numFmtId="0" fontId="6" fillId="0" borderId="8" xfId="1" applyFont="1" applyBorder="1"/>
    <xf numFmtId="0" fontId="1" fillId="3" borderId="16" xfId="1" applyFont="1" applyFill="1" applyBorder="1" applyAlignment="1">
      <alignment horizontal="center" vertical="center"/>
    </xf>
    <xf numFmtId="0" fontId="2" fillId="4" borderId="16" xfId="1" applyFont="1" applyFill="1" applyBorder="1" applyAlignment="1">
      <alignment horizontal="center" vertical="center"/>
    </xf>
    <xf numFmtId="0" fontId="2" fillId="0" borderId="16" xfId="1" applyFont="1" applyBorder="1"/>
    <xf numFmtId="0" fontId="6" fillId="3" borderId="3" xfId="1" applyFont="1" applyFill="1" applyBorder="1" applyAlignment="1">
      <alignment horizontal="center" vertical="center"/>
    </xf>
    <xf numFmtId="0" fontId="2" fillId="0" borderId="3" xfId="1" applyFont="1" applyBorder="1"/>
    <xf numFmtId="0" fontId="6" fillId="4" borderId="3" xfId="1" applyFont="1" applyFill="1" applyBorder="1" applyAlignment="1">
      <alignment horizontal="center" vertical="center"/>
    </xf>
    <xf numFmtId="0" fontId="2" fillId="0" borderId="1" xfId="1" applyFont="1" applyBorder="1"/>
    <xf numFmtId="49" fontId="6" fillId="3" borderId="1" xfId="1" applyNumberFormat="1" applyFont="1" applyFill="1" applyBorder="1" applyAlignment="1">
      <alignment horizontal="center" vertical="center"/>
    </xf>
    <xf numFmtId="0" fontId="2" fillId="0" borderId="15" xfId="1" applyFont="1" applyBorder="1"/>
    <xf numFmtId="0" fontId="2" fillId="0" borderId="0" xfId="1" applyFont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6" fillId="4" borderId="7" xfId="1" applyFont="1" applyFill="1" applyBorder="1" applyAlignment="1">
      <alignment horizontal="center" vertical="center"/>
    </xf>
    <xf numFmtId="0" fontId="1" fillId="0" borderId="16" xfId="1" applyFont="1" applyFill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6" fillId="0" borderId="7" xfId="1" applyFont="1" applyFill="1" applyBorder="1" applyAlignment="1">
      <alignment horizontal="center" vertical="center"/>
    </xf>
    <xf numFmtId="0" fontId="6" fillId="0" borderId="15" xfId="1" applyFont="1" applyFill="1" applyBorder="1" applyAlignment="1">
      <alignment horizontal="center" vertical="center"/>
    </xf>
    <xf numFmtId="0" fontId="2" fillId="0" borderId="15" xfId="1" applyFont="1" applyFill="1" applyBorder="1" applyAlignment="1">
      <alignment horizontal="center" vertical="center"/>
    </xf>
    <xf numFmtId="2" fontId="3" fillId="6" borderId="23" xfId="2" applyNumberFormat="1" applyFill="1" applyBorder="1" applyAlignment="1">
      <alignment horizontal="center" vertical="center"/>
    </xf>
    <xf numFmtId="2" fontId="3" fillId="6" borderId="24" xfId="2" applyNumberFormat="1" applyFill="1" applyBorder="1" applyAlignment="1">
      <alignment horizontal="center" vertical="center"/>
    </xf>
    <xf numFmtId="2" fontId="3" fillId="6" borderId="23" xfId="2" applyNumberFormat="1" applyFill="1" applyBorder="1" applyAlignment="1">
      <alignment horizontal="center" vertical="center" shrinkToFit="1"/>
    </xf>
    <xf numFmtId="2" fontId="3" fillId="6" borderId="24" xfId="2" applyNumberFormat="1" applyFill="1" applyBorder="1" applyAlignment="1">
      <alignment horizontal="center" vertical="center" shrinkToFit="1"/>
    </xf>
    <xf numFmtId="0" fontId="7" fillId="0" borderId="0" xfId="1" applyFont="1" applyAlignment="1">
      <alignment horizontal="center" wrapText="1"/>
    </xf>
    <xf numFmtId="0" fontId="7" fillId="0" borderId="0" xfId="1" applyFont="1" applyAlignment="1">
      <alignment horizontal="center"/>
    </xf>
    <xf numFmtId="0" fontId="2" fillId="0" borderId="22" xfId="1" applyFont="1" applyBorder="1" applyAlignment="1">
      <alignment horizontal="center"/>
    </xf>
    <xf numFmtId="0" fontId="1" fillId="0" borderId="0" xfId="1" applyFont="1" applyAlignment="1">
      <alignment horizontal="center"/>
    </xf>
  </cellXfs>
  <cellStyles count="3">
    <cellStyle name="Normal" xfId="0" builtinId="0"/>
    <cellStyle name="Normal 2" xfId="2" xr:uid="{47B47F82-3F7F-0642-A83F-AF77FE310C31}"/>
    <cellStyle name="Normal 4" xfId="1" xr:uid="{D6DE81B8-94DA-2E48-B16E-CD064FA94478}"/>
  </cellStyles>
  <dxfs count="0"/>
  <tableStyles count="0" defaultTableStyle="TableStyleMedium2" defaultPivotStyle="PivotStyleLight16"/>
  <colors>
    <mruColors>
      <color rgb="FFC79D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469900</xdr:colOff>
      <xdr:row>20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EF8C3F-0735-F64F-A284-575FF53E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6900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12</xdr:col>
      <xdr:colOff>482600</xdr:colOff>
      <xdr:row>56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74F15-19D0-E241-ABBB-29C9C3795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0388600" cy="720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F1FE-0CD4-CE41-AFE3-E2A6FCF6209A}">
  <dimension ref="B2:F50"/>
  <sheetViews>
    <sheetView showGridLines="0" zoomScale="60" zoomScaleNormal="60" workbookViewId="0">
      <selection activeCell="G49" sqref="G49"/>
    </sheetView>
  </sheetViews>
  <sheetFormatPr defaultColWidth="10.83203125" defaultRowHeight="14.5"/>
  <cols>
    <col min="1" max="1" width="10.83203125" style="2"/>
    <col min="2" max="2" width="10.83203125" style="3"/>
    <col min="3" max="3" width="13.33203125" style="3" bestFit="1" customWidth="1"/>
    <col min="4" max="4" width="10.83203125" style="3"/>
    <col min="5" max="5" width="30.83203125" style="4" bestFit="1" customWidth="1"/>
    <col min="6" max="6" width="13.5" style="2" hidden="1" customWidth="1"/>
    <col min="7" max="16384" width="10.83203125" style="2"/>
  </cols>
  <sheetData>
    <row r="2" spans="2:6">
      <c r="B2" s="18" t="s">
        <v>18</v>
      </c>
      <c r="C2" s="18" t="s">
        <v>19</v>
      </c>
      <c r="D2" s="18" t="s">
        <v>20</v>
      </c>
      <c r="E2" s="19" t="s">
        <v>94</v>
      </c>
      <c r="F2" s="20" t="s">
        <v>95</v>
      </c>
    </row>
    <row r="3" spans="2:6">
      <c r="B3" s="21" t="s">
        <v>154</v>
      </c>
      <c r="C3" s="21">
        <v>1036</v>
      </c>
      <c r="D3" s="21" t="s">
        <v>37</v>
      </c>
      <c r="E3" s="22">
        <v>215.66655273437601</v>
      </c>
      <c r="F3" s="80" t="e">
        <f>#REF!</f>
        <v>#REF!</v>
      </c>
    </row>
    <row r="4" spans="2:6">
      <c r="B4" s="23" t="s">
        <v>46</v>
      </c>
      <c r="C4" s="23">
        <v>1036</v>
      </c>
      <c r="D4" s="23" t="s">
        <v>22</v>
      </c>
      <c r="E4" s="24">
        <v>262.45839843750002</v>
      </c>
      <c r="F4" s="81"/>
    </row>
    <row r="5" spans="2:6">
      <c r="B5" s="21" t="s">
        <v>155</v>
      </c>
      <c r="C5" s="21">
        <v>1042</v>
      </c>
      <c r="D5" s="21" t="s">
        <v>37</v>
      </c>
      <c r="E5" s="22">
        <v>216.47182617187599</v>
      </c>
      <c r="F5" s="80" t="e">
        <f>#REF!</f>
        <v>#REF!</v>
      </c>
    </row>
    <row r="6" spans="2:6">
      <c r="B6" s="23" t="s">
        <v>47</v>
      </c>
      <c r="C6" s="23">
        <v>1042</v>
      </c>
      <c r="D6" s="23" t="s">
        <v>22</v>
      </c>
      <c r="E6" s="25">
        <v>337.17690429687599</v>
      </c>
      <c r="F6" s="81"/>
    </row>
    <row r="7" spans="2:6">
      <c r="B7" s="21" t="s">
        <v>156</v>
      </c>
      <c r="C7" s="21">
        <v>1047</v>
      </c>
      <c r="D7" s="21" t="s">
        <v>37</v>
      </c>
      <c r="E7" s="22">
        <v>219.74506835937601</v>
      </c>
      <c r="F7" s="80" t="e">
        <f>#REF!</f>
        <v>#REF!</v>
      </c>
    </row>
    <row r="8" spans="2:6">
      <c r="B8" s="23" t="s">
        <v>48</v>
      </c>
      <c r="C8" s="23">
        <v>1047</v>
      </c>
      <c r="D8" s="23" t="s">
        <v>22</v>
      </c>
      <c r="E8" s="25">
        <v>319.68549804687598</v>
      </c>
      <c r="F8" s="81"/>
    </row>
    <row r="9" spans="2:6">
      <c r="B9" s="21" t="s">
        <v>157</v>
      </c>
      <c r="C9" s="21">
        <v>1052</v>
      </c>
      <c r="D9" s="21" t="s">
        <v>37</v>
      </c>
      <c r="E9" s="22">
        <v>265.89238281249999</v>
      </c>
      <c r="F9" s="80" t="e">
        <f>#REF!</f>
        <v>#REF!</v>
      </c>
    </row>
    <row r="10" spans="2:6">
      <c r="B10" s="23" t="s">
        <v>49</v>
      </c>
      <c r="C10" s="23">
        <v>1052</v>
      </c>
      <c r="D10" s="23" t="s">
        <v>22</v>
      </c>
      <c r="E10" s="25">
        <v>395.12509765624998</v>
      </c>
      <c r="F10" s="81"/>
    </row>
    <row r="11" spans="2:6">
      <c r="B11" s="21" t="s">
        <v>158</v>
      </c>
      <c r="C11" s="21">
        <v>1053</v>
      </c>
      <c r="D11" s="21" t="s">
        <v>37</v>
      </c>
      <c r="E11" s="22">
        <v>230.16481933593801</v>
      </c>
      <c r="F11" s="80" t="e">
        <f>#REF!</f>
        <v>#REF!</v>
      </c>
    </row>
    <row r="12" spans="2:6">
      <c r="B12" s="23" t="s">
        <v>50</v>
      </c>
      <c r="C12" s="23">
        <v>1053</v>
      </c>
      <c r="D12" s="23" t="s">
        <v>22</v>
      </c>
      <c r="E12" s="25">
        <v>360.72019042968799</v>
      </c>
      <c r="F12" s="81"/>
    </row>
    <row r="13" spans="2:6">
      <c r="B13" s="21" t="s">
        <v>63</v>
      </c>
      <c r="C13" s="21" t="s">
        <v>165</v>
      </c>
      <c r="D13" s="21" t="s">
        <v>37</v>
      </c>
      <c r="E13" s="22">
        <v>412.10683593750002</v>
      </c>
      <c r="F13" s="80" t="e">
        <f>#REF!</f>
        <v>#REF!</v>
      </c>
    </row>
    <row r="14" spans="2:6">
      <c r="B14" s="23" t="s">
        <v>42</v>
      </c>
      <c r="C14" s="23" t="s">
        <v>165</v>
      </c>
      <c r="D14" s="23" t="s">
        <v>22</v>
      </c>
      <c r="E14" s="25">
        <v>581.32275390625</v>
      </c>
      <c r="F14" s="81"/>
    </row>
    <row r="15" spans="2:6">
      <c r="B15" s="21" t="s">
        <v>64</v>
      </c>
      <c r="C15" s="21" t="s">
        <v>166</v>
      </c>
      <c r="D15" s="21" t="s">
        <v>37</v>
      </c>
      <c r="E15" s="22">
        <v>399.80527343749998</v>
      </c>
      <c r="F15" s="82" t="e">
        <f>#REF!</f>
        <v>#REF!</v>
      </c>
    </row>
    <row r="16" spans="2:6">
      <c r="B16" s="23" t="s">
        <v>43</v>
      </c>
      <c r="C16" s="23" t="s">
        <v>166</v>
      </c>
      <c r="D16" s="23" t="s">
        <v>22</v>
      </c>
      <c r="E16" s="25">
        <v>548.27680664062598</v>
      </c>
      <c r="F16" s="83"/>
    </row>
    <row r="17" spans="2:6">
      <c r="B17" s="21" t="s">
        <v>65</v>
      </c>
      <c r="C17" s="21" t="s">
        <v>167</v>
      </c>
      <c r="D17" s="21" t="s">
        <v>37</v>
      </c>
      <c r="E17" s="22">
        <v>217.72797851562601</v>
      </c>
      <c r="F17" s="82" t="e">
        <f>#REF!</f>
        <v>#REF!</v>
      </c>
    </row>
    <row r="18" spans="2:6">
      <c r="B18" s="23" t="s">
        <v>44</v>
      </c>
      <c r="C18" s="23" t="s">
        <v>167</v>
      </c>
      <c r="D18" s="23" t="s">
        <v>22</v>
      </c>
      <c r="E18" s="25">
        <v>323.28535156250001</v>
      </c>
      <c r="F18" s="83"/>
    </row>
    <row r="19" spans="2:6">
      <c r="B19" s="21" t="s">
        <v>93</v>
      </c>
      <c r="C19" s="21" t="s">
        <v>168</v>
      </c>
      <c r="D19" s="21" t="s">
        <v>37</v>
      </c>
      <c r="E19" s="22">
        <v>214.96950683593801</v>
      </c>
      <c r="F19" s="82" t="e">
        <f>#REF!</f>
        <v>#REF!</v>
      </c>
    </row>
    <row r="20" spans="2:6">
      <c r="B20" s="23" t="s">
        <v>45</v>
      </c>
      <c r="C20" s="23" t="s">
        <v>168</v>
      </c>
      <c r="D20" s="23" t="s">
        <v>22</v>
      </c>
      <c r="E20" s="25">
        <v>318.39650878906201</v>
      </c>
      <c r="F20" s="83"/>
    </row>
    <row r="21" spans="2:6">
      <c r="B21" s="21" t="s">
        <v>153</v>
      </c>
      <c r="C21" s="21" t="s">
        <v>169</v>
      </c>
      <c r="D21" s="21" t="s">
        <v>37</v>
      </c>
      <c r="E21" s="22">
        <v>197.2234619140626</v>
      </c>
      <c r="F21" s="82" t="e">
        <f>#REF!</f>
        <v>#REF!</v>
      </c>
    </row>
    <row r="22" spans="2:6">
      <c r="B22" s="23" t="s">
        <v>150</v>
      </c>
      <c r="C22" s="23" t="s">
        <v>169</v>
      </c>
      <c r="D22" s="23" t="s">
        <v>22</v>
      </c>
      <c r="E22" s="25">
        <v>275.16254882812598</v>
      </c>
      <c r="F22" s="83"/>
    </row>
    <row r="23" spans="2:6">
      <c r="B23" s="21" t="s">
        <v>159</v>
      </c>
      <c r="C23" s="21" t="s">
        <v>170</v>
      </c>
      <c r="D23" s="21" t="s">
        <v>37</v>
      </c>
      <c r="E23" s="22">
        <v>464.637060546876</v>
      </c>
      <c r="F23" s="82" t="e">
        <f>#REF!</f>
        <v>#REF!</v>
      </c>
    </row>
    <row r="24" spans="2:6">
      <c r="B24" s="23" t="s">
        <v>51</v>
      </c>
      <c r="C24" s="23" t="s">
        <v>170</v>
      </c>
      <c r="D24" s="23" t="s">
        <v>22</v>
      </c>
      <c r="E24" s="25">
        <v>606.87216796874998</v>
      </c>
      <c r="F24" s="83"/>
    </row>
    <row r="25" spans="2:6">
      <c r="B25" s="21" t="s">
        <v>160</v>
      </c>
      <c r="C25" s="21" t="s">
        <v>171</v>
      </c>
      <c r="D25" s="21" t="s">
        <v>37</v>
      </c>
      <c r="E25" s="22">
        <v>396.15083007812598</v>
      </c>
      <c r="F25" s="82" t="e">
        <f>#REF!</f>
        <v>#REF!</v>
      </c>
    </row>
    <row r="26" spans="2:6">
      <c r="B26" s="23" t="s">
        <v>92</v>
      </c>
      <c r="C26" s="23" t="s">
        <v>171</v>
      </c>
      <c r="D26" s="23" t="s">
        <v>22</v>
      </c>
      <c r="E26" s="25">
        <v>619.76020507812598</v>
      </c>
      <c r="F26" s="83"/>
    </row>
    <row r="27" spans="2:6">
      <c r="B27" s="21" t="s">
        <v>186</v>
      </c>
      <c r="C27" s="21" t="s">
        <v>172</v>
      </c>
      <c r="D27" s="21" t="s">
        <v>37</v>
      </c>
      <c r="E27" s="22">
        <v>471.81303710937601</v>
      </c>
      <c r="F27" s="82" t="e">
        <f>#REF!</f>
        <v>#REF!</v>
      </c>
    </row>
    <row r="28" spans="2:6">
      <c r="B28" s="23" t="s">
        <v>52</v>
      </c>
      <c r="C28" s="23" t="s">
        <v>172</v>
      </c>
      <c r="D28" s="23" t="s">
        <v>22</v>
      </c>
      <c r="E28" s="25">
        <v>633.77392578125</v>
      </c>
      <c r="F28" s="83"/>
    </row>
    <row r="29" spans="2:6">
      <c r="B29" s="21" t="s">
        <v>187</v>
      </c>
      <c r="C29" s="21" t="s">
        <v>173</v>
      </c>
      <c r="D29" s="21" t="s">
        <v>37</v>
      </c>
      <c r="E29" s="22">
        <v>419.11967773437601</v>
      </c>
      <c r="F29" s="82" t="e">
        <f>#REF!</f>
        <v>#REF!</v>
      </c>
    </row>
    <row r="30" spans="2:6">
      <c r="B30" s="23" t="s">
        <v>53</v>
      </c>
      <c r="C30" s="23" t="s">
        <v>173</v>
      </c>
      <c r="D30" s="23" t="s">
        <v>22</v>
      </c>
      <c r="E30" s="25">
        <v>604.51801757812598</v>
      </c>
      <c r="F30" s="83"/>
    </row>
    <row r="31" spans="2:6">
      <c r="B31" s="21" t="s">
        <v>151</v>
      </c>
      <c r="C31" s="21" t="s">
        <v>161</v>
      </c>
      <c r="D31" s="21" t="s">
        <v>37</v>
      </c>
      <c r="E31" s="22">
        <v>242.295092773438</v>
      </c>
      <c r="F31" s="80" t="e">
        <f>#REF!</f>
        <v>#REF!</v>
      </c>
    </row>
    <row r="32" spans="2:6">
      <c r="B32" s="23" t="s">
        <v>38</v>
      </c>
      <c r="C32" s="23" t="s">
        <v>161</v>
      </c>
      <c r="D32" s="23" t="s">
        <v>22</v>
      </c>
      <c r="E32" s="25">
        <v>355.841796875</v>
      </c>
      <c r="F32" s="81"/>
    </row>
    <row r="33" spans="2:6">
      <c r="B33" s="21" t="s">
        <v>60</v>
      </c>
      <c r="C33" s="21" t="s">
        <v>162</v>
      </c>
      <c r="D33" s="21" t="s">
        <v>37</v>
      </c>
      <c r="E33" s="22">
        <v>183.94224853515621</v>
      </c>
      <c r="F33" s="80" t="e">
        <f>#REF!</f>
        <v>#REF!</v>
      </c>
    </row>
    <row r="34" spans="2:6">
      <c r="B34" s="23" t="s">
        <v>39</v>
      </c>
      <c r="C34" s="23" t="s">
        <v>162</v>
      </c>
      <c r="D34" s="23" t="s">
        <v>22</v>
      </c>
      <c r="E34" s="25">
        <v>232.53300781249999</v>
      </c>
      <c r="F34" s="81"/>
    </row>
    <row r="35" spans="2:6">
      <c r="B35" s="21" t="s">
        <v>61</v>
      </c>
      <c r="C35" s="21" t="s">
        <v>163</v>
      </c>
      <c r="D35" s="21" t="s">
        <v>37</v>
      </c>
      <c r="E35" s="22">
        <v>167.7512084960938</v>
      </c>
    </row>
    <row r="36" spans="2:6">
      <c r="B36" s="23" t="s">
        <v>40</v>
      </c>
      <c r="C36" s="23" t="s">
        <v>163</v>
      </c>
      <c r="D36" s="23" t="s">
        <v>22</v>
      </c>
      <c r="E36" s="24">
        <v>234.94199218750001</v>
      </c>
    </row>
    <row r="37" spans="2:6">
      <c r="B37" s="21" t="s">
        <v>62</v>
      </c>
      <c r="C37" s="21" t="s">
        <v>164</v>
      </c>
      <c r="D37" s="21" t="s">
        <v>37</v>
      </c>
      <c r="E37" s="22">
        <v>216.68364257812601</v>
      </c>
    </row>
    <row r="38" spans="2:6">
      <c r="B38" s="23" t="s">
        <v>41</v>
      </c>
      <c r="C38" s="23" t="s">
        <v>164</v>
      </c>
      <c r="D38" s="23" t="s">
        <v>22</v>
      </c>
      <c r="E38" s="25">
        <v>281.93210449218799</v>
      </c>
    </row>
    <row r="39" spans="2:6">
      <c r="B39" s="21" t="s">
        <v>188</v>
      </c>
      <c r="C39" s="21" t="s">
        <v>7</v>
      </c>
      <c r="D39" s="21" t="s">
        <v>37</v>
      </c>
      <c r="E39" s="22">
        <v>0</v>
      </c>
    </row>
    <row r="40" spans="2:6">
      <c r="B40" s="23" t="s">
        <v>189</v>
      </c>
      <c r="C40" s="23" t="s">
        <v>7</v>
      </c>
      <c r="D40" s="23" t="s">
        <v>37</v>
      </c>
      <c r="E40" s="25">
        <v>0</v>
      </c>
    </row>
    <row r="41" spans="2:6">
      <c r="B41" s="21" t="s">
        <v>190</v>
      </c>
      <c r="C41" s="21" t="s">
        <v>7</v>
      </c>
      <c r="D41" s="21" t="s">
        <v>37</v>
      </c>
      <c r="E41" s="22">
        <v>0</v>
      </c>
    </row>
    <row r="42" spans="2:6">
      <c r="B42" s="23" t="s">
        <v>191</v>
      </c>
      <c r="C42" s="23" t="s">
        <v>7</v>
      </c>
      <c r="D42" s="23" t="s">
        <v>37</v>
      </c>
      <c r="E42" s="25">
        <v>0.235712504386902</v>
      </c>
    </row>
    <row r="43" spans="2:6">
      <c r="B43" s="21" t="s">
        <v>192</v>
      </c>
      <c r="C43" s="21" t="s">
        <v>7</v>
      </c>
      <c r="D43" s="21" t="s">
        <v>37</v>
      </c>
      <c r="E43" s="22">
        <v>0</v>
      </c>
    </row>
    <row r="44" spans="2:6">
      <c r="B44" s="23" t="s">
        <v>54</v>
      </c>
      <c r="C44" s="23" t="s">
        <v>7</v>
      </c>
      <c r="D44" s="23" t="s">
        <v>22</v>
      </c>
      <c r="E44" s="25">
        <v>0.26036028861999599</v>
      </c>
    </row>
    <row r="45" spans="2:6">
      <c r="B45" s="21" t="s">
        <v>55</v>
      </c>
      <c r="C45" s="21" t="s">
        <v>7</v>
      </c>
      <c r="D45" s="21" t="s">
        <v>22</v>
      </c>
      <c r="E45" s="22">
        <v>0.741648292541504</v>
      </c>
    </row>
    <row r="46" spans="2:6">
      <c r="B46" s="23" t="s">
        <v>56</v>
      </c>
      <c r="C46" s="23" t="s">
        <v>7</v>
      </c>
      <c r="D46" s="23" t="s">
        <v>22</v>
      </c>
      <c r="E46" s="25">
        <v>0</v>
      </c>
    </row>
    <row r="47" spans="2:6">
      <c r="B47" s="21" t="s">
        <v>57</v>
      </c>
      <c r="C47" s="21" t="s">
        <v>7</v>
      </c>
      <c r="D47" s="21" t="s">
        <v>22</v>
      </c>
      <c r="E47" s="22">
        <v>0.27171006202697801</v>
      </c>
    </row>
    <row r="48" spans="2:6">
      <c r="B48" s="23" t="s">
        <v>58</v>
      </c>
      <c r="C48" s="23" t="s">
        <v>7</v>
      </c>
      <c r="D48" s="23" t="s">
        <v>22</v>
      </c>
      <c r="E48" s="25">
        <v>0.246930742263794</v>
      </c>
    </row>
    <row r="49" spans="2:5">
      <c r="B49" s="21" t="s">
        <v>193</v>
      </c>
      <c r="C49" s="21" t="s">
        <v>36</v>
      </c>
      <c r="D49" s="21" t="s">
        <v>37</v>
      </c>
      <c r="E49" s="22">
        <v>24.158592224121001</v>
      </c>
    </row>
    <row r="50" spans="2:5">
      <c r="B50" s="23" t="s">
        <v>59</v>
      </c>
      <c r="C50" s="23" t="s">
        <v>36</v>
      </c>
      <c r="D50" s="23" t="s">
        <v>22</v>
      </c>
      <c r="E50" s="25">
        <v>27.961041259765601</v>
      </c>
    </row>
  </sheetData>
  <autoFilter ref="B2:E2" xr:uid="{BE4C13B4-9CF4-C543-8589-61D70D2F1238}">
    <sortState xmlns:xlrd2="http://schemas.microsoft.com/office/spreadsheetml/2017/richdata2" ref="B3:E34">
      <sortCondition ref="C2:C34"/>
    </sortState>
  </autoFilter>
  <mergeCells count="16">
    <mergeCell ref="F27:F28"/>
    <mergeCell ref="F29:F30"/>
    <mergeCell ref="F31:F32"/>
    <mergeCell ref="F33:F34"/>
    <mergeCell ref="F15:F16"/>
    <mergeCell ref="F17:F18"/>
    <mergeCell ref="F19:F20"/>
    <mergeCell ref="F21:F22"/>
    <mergeCell ref="F23:F24"/>
    <mergeCell ref="F25:F26"/>
    <mergeCell ref="F13:F14"/>
    <mergeCell ref="F3:F4"/>
    <mergeCell ref="F5:F6"/>
    <mergeCell ref="F7:F8"/>
    <mergeCell ref="F9:F10"/>
    <mergeCell ref="F11:F12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9A86-4968-48B6-B26E-A5BE65370264}">
  <dimension ref="B1:D25"/>
  <sheetViews>
    <sheetView showGridLines="0" tabSelected="1" zoomScale="60" zoomScaleNormal="60" workbookViewId="0">
      <selection activeCell="B1" sqref="B1:D25"/>
    </sheetView>
  </sheetViews>
  <sheetFormatPr defaultColWidth="10.83203125" defaultRowHeight="14.5"/>
  <cols>
    <col min="1" max="1" width="10.83203125" style="2"/>
    <col min="2" max="2" width="13.33203125" style="3" bestFit="1" customWidth="1"/>
    <col min="3" max="3" width="11.4140625" style="4" customWidth="1"/>
    <col min="4" max="4" width="11.4140625" style="2" customWidth="1"/>
    <col min="5" max="16384" width="10.83203125" style="2"/>
  </cols>
  <sheetData>
    <row r="1" spans="2:4">
      <c r="C1" s="21" t="s">
        <v>37</v>
      </c>
      <c r="D1" s="23" t="s">
        <v>22</v>
      </c>
    </row>
    <row r="2" spans="2:4">
      <c r="B2" s="21">
        <v>1036</v>
      </c>
      <c r="C2" s="22">
        <v>215.66655273437601</v>
      </c>
      <c r="D2" s="24">
        <v>262.45839843750002</v>
      </c>
    </row>
    <row r="3" spans="2:4">
      <c r="B3" s="21">
        <v>1042</v>
      </c>
      <c r="C3" s="22">
        <v>216.47182617187599</v>
      </c>
      <c r="D3" s="25">
        <v>337.17690429687599</v>
      </c>
    </row>
    <row r="4" spans="2:4">
      <c r="B4" s="21">
        <v>1047</v>
      </c>
      <c r="C4" s="22">
        <v>219.74506835937601</v>
      </c>
      <c r="D4" s="25">
        <v>319.68549804687598</v>
      </c>
    </row>
    <row r="5" spans="2:4">
      <c r="B5" s="21">
        <v>1052</v>
      </c>
      <c r="C5" s="22">
        <v>265.89238281249999</v>
      </c>
      <c r="D5" s="25">
        <v>395.12509765624998</v>
      </c>
    </row>
    <row r="6" spans="2:4">
      <c r="B6" s="21">
        <v>1053</v>
      </c>
      <c r="C6" s="22">
        <v>230.16481933593801</v>
      </c>
      <c r="D6" s="25">
        <v>360.72019042968799</v>
      </c>
    </row>
    <row r="7" spans="2:4">
      <c r="B7" s="21" t="s">
        <v>165</v>
      </c>
      <c r="C7" s="22">
        <v>412.10683593750002</v>
      </c>
      <c r="D7" s="25">
        <v>581.32275390625</v>
      </c>
    </row>
    <row r="8" spans="2:4">
      <c r="B8" s="21" t="s">
        <v>166</v>
      </c>
      <c r="C8" s="22">
        <v>399.80527343749998</v>
      </c>
      <c r="D8" s="25">
        <v>548.27680664062598</v>
      </c>
    </row>
    <row r="9" spans="2:4">
      <c r="B9" s="21" t="s">
        <v>167</v>
      </c>
      <c r="C9" s="22">
        <v>217.72797851562601</v>
      </c>
      <c r="D9" s="25">
        <v>323.28535156250001</v>
      </c>
    </row>
    <row r="10" spans="2:4">
      <c r="B10" s="21" t="s">
        <v>168</v>
      </c>
      <c r="C10" s="22">
        <v>214.96950683593801</v>
      </c>
      <c r="D10" s="25">
        <v>318.39650878906201</v>
      </c>
    </row>
    <row r="11" spans="2:4">
      <c r="B11" s="21" t="s">
        <v>169</v>
      </c>
      <c r="C11" s="22">
        <v>197.2234619140626</v>
      </c>
      <c r="D11" s="25">
        <v>275.16254882812598</v>
      </c>
    </row>
    <row r="12" spans="2:4">
      <c r="B12" s="21" t="s">
        <v>170</v>
      </c>
      <c r="C12" s="22">
        <v>464.637060546876</v>
      </c>
      <c r="D12" s="25">
        <v>606.87216796874998</v>
      </c>
    </row>
    <row r="13" spans="2:4">
      <c r="B13" s="21" t="s">
        <v>171</v>
      </c>
      <c r="C13" s="22">
        <v>396.15083007812598</v>
      </c>
      <c r="D13" s="25">
        <v>619.76020507812598</v>
      </c>
    </row>
    <row r="14" spans="2:4">
      <c r="B14" s="21" t="s">
        <v>172</v>
      </c>
      <c r="C14" s="22">
        <v>471.81303710937601</v>
      </c>
      <c r="D14" s="25">
        <v>633.77392578125</v>
      </c>
    </row>
    <row r="15" spans="2:4">
      <c r="B15" s="21" t="s">
        <v>173</v>
      </c>
      <c r="C15" s="22">
        <v>419.11967773437601</v>
      </c>
      <c r="D15" s="25">
        <v>604.51801757812598</v>
      </c>
    </row>
    <row r="16" spans="2:4">
      <c r="B16" s="21" t="s">
        <v>161</v>
      </c>
      <c r="C16" s="22">
        <v>242.295092773438</v>
      </c>
      <c r="D16" s="25">
        <v>355.841796875</v>
      </c>
    </row>
    <row r="17" spans="2:4">
      <c r="B17" s="21" t="s">
        <v>162</v>
      </c>
      <c r="C17" s="22">
        <v>183.94224853515621</v>
      </c>
      <c r="D17" s="25">
        <v>232.53300781249999</v>
      </c>
    </row>
    <row r="18" spans="2:4">
      <c r="B18" s="21" t="s">
        <v>163</v>
      </c>
      <c r="C18" s="22">
        <v>167.7512084960938</v>
      </c>
      <c r="D18" s="24">
        <v>234.94199218750001</v>
      </c>
    </row>
    <row r="19" spans="2:4">
      <c r="B19" s="21" t="s">
        <v>164</v>
      </c>
      <c r="C19" s="22">
        <v>216.68364257812601</v>
      </c>
      <c r="D19" s="25">
        <v>281.93210449218799</v>
      </c>
    </row>
    <row r="20" spans="2:4">
      <c r="B20" s="21" t="s">
        <v>7</v>
      </c>
      <c r="C20" s="22">
        <v>0</v>
      </c>
      <c r="D20" s="25">
        <v>0</v>
      </c>
    </row>
    <row r="21" spans="2:4">
      <c r="B21" s="21" t="s">
        <v>7</v>
      </c>
      <c r="C21" s="22">
        <v>0</v>
      </c>
      <c r="D21" s="25">
        <v>0.235712504386902</v>
      </c>
    </row>
    <row r="22" spans="2:4">
      <c r="B22" s="21" t="s">
        <v>7</v>
      </c>
      <c r="C22" s="22">
        <v>0</v>
      </c>
      <c r="D22" s="25">
        <v>0.26036028861999599</v>
      </c>
    </row>
    <row r="23" spans="2:4">
      <c r="B23" s="21" t="s">
        <v>7</v>
      </c>
      <c r="C23" s="22">
        <v>0.741648292541504</v>
      </c>
      <c r="D23" s="25">
        <v>0</v>
      </c>
    </row>
    <row r="24" spans="2:4">
      <c r="B24" s="21" t="s">
        <v>7</v>
      </c>
      <c r="C24" s="22">
        <v>0.27171006202697801</v>
      </c>
      <c r="D24" s="25">
        <v>0.246930742263794</v>
      </c>
    </row>
    <row r="25" spans="2:4">
      <c r="B25" s="21" t="s">
        <v>36</v>
      </c>
      <c r="C25" s="22">
        <v>24.158592224121001</v>
      </c>
      <c r="D25" s="25">
        <v>27.961041259765601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373B-A5C6-AC46-9277-C22408EE8D64}">
  <dimension ref="A1:BN49"/>
  <sheetViews>
    <sheetView zoomScale="143" workbookViewId="0">
      <selection activeCell="A2" sqref="A2:D49"/>
    </sheetView>
  </sheetViews>
  <sheetFormatPr defaultColWidth="10.83203125" defaultRowHeight="15.5"/>
  <cols>
    <col min="1" max="1" width="10.83203125" style="1"/>
    <col min="2" max="2" width="10.83203125" style="17"/>
    <col min="3" max="16384" width="10.83203125" style="1"/>
  </cols>
  <sheetData>
    <row r="1" spans="1:66">
      <c r="A1" t="s">
        <v>18</v>
      </c>
      <c r="B1" s="26" t="s">
        <v>19</v>
      </c>
      <c r="C1" t="s">
        <v>20</v>
      </c>
      <c r="D1" t="s">
        <v>152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11</v>
      </c>
      <c r="K1" t="s">
        <v>179</v>
      </c>
      <c r="L1" t="s">
        <v>180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</row>
    <row r="2" spans="1:66">
      <c r="A2" t="s">
        <v>154</v>
      </c>
      <c r="B2" s="26">
        <v>1036</v>
      </c>
      <c r="C2" t="s">
        <v>37</v>
      </c>
      <c r="D2">
        <f t="shared" ref="D2:D49" si="0">L2/5</f>
        <v>215.66655273437601</v>
      </c>
      <c r="E2">
        <v>53.916637420654297</v>
      </c>
      <c r="F2" t="s">
        <v>181</v>
      </c>
      <c r="G2" t="s">
        <v>182</v>
      </c>
      <c r="H2" t="s">
        <v>183</v>
      </c>
      <c r="I2" t="s">
        <v>183</v>
      </c>
      <c r="J2" t="s">
        <v>184</v>
      </c>
      <c r="K2" t="s">
        <v>185</v>
      </c>
      <c r="L2">
        <v>1078.33276367188</v>
      </c>
      <c r="M2">
        <f t="shared" ref="M2:M49" si="1">O2*4</f>
        <v>230.44358825683599</v>
      </c>
      <c r="N2">
        <f t="shared" ref="N2:N49" si="2">P2*4</f>
        <v>200.9357910156252</v>
      </c>
      <c r="O2">
        <v>57.610897064208999</v>
      </c>
      <c r="P2">
        <v>50.2339477539063</v>
      </c>
      <c r="Q2">
        <v>18328</v>
      </c>
      <c r="R2">
        <v>821</v>
      </c>
      <c r="S2">
        <v>17507</v>
      </c>
      <c r="T2">
        <v>0</v>
      </c>
      <c r="U2">
        <v>0</v>
      </c>
      <c r="V2">
        <v>0</v>
      </c>
      <c r="W2">
        <v>0</v>
      </c>
      <c r="X2"/>
      <c r="Y2"/>
      <c r="Z2"/>
      <c r="AA2"/>
      <c r="AB2"/>
      <c r="AC2"/>
      <c r="AD2"/>
      <c r="AE2"/>
      <c r="AF2">
        <v>4291.4140625</v>
      </c>
      <c r="AG2"/>
      <c r="AH2"/>
      <c r="AI2"/>
      <c r="AJ2"/>
      <c r="AK2"/>
      <c r="AL2"/>
      <c r="AM2"/>
      <c r="AN2"/>
      <c r="AO2"/>
      <c r="AP2"/>
      <c r="AQ2"/>
      <c r="AR2"/>
      <c r="AS2"/>
      <c r="AT2">
        <v>5268.0177291888704</v>
      </c>
      <c r="AU2">
        <v>3506.9349081656401</v>
      </c>
      <c r="AV2">
        <v>3585.82234793321</v>
      </c>
      <c r="AW2"/>
      <c r="AX2"/>
      <c r="AY2"/>
      <c r="AZ2"/>
      <c r="BA2">
        <v>55.800014495849602</v>
      </c>
      <c r="BB2">
        <v>52.0362739562988</v>
      </c>
      <c r="BC2"/>
      <c r="BD2"/>
      <c r="BE2"/>
      <c r="BF2"/>
      <c r="BG2"/>
      <c r="BH2"/>
      <c r="BI2"/>
      <c r="BJ2"/>
      <c r="BK2"/>
      <c r="BL2"/>
      <c r="BM2"/>
      <c r="BN2"/>
    </row>
    <row r="3" spans="1:66">
      <c r="A3" t="s">
        <v>46</v>
      </c>
      <c r="B3" s="26">
        <v>1036</v>
      </c>
      <c r="C3" t="s">
        <v>22</v>
      </c>
      <c r="D3">
        <f t="shared" si="0"/>
        <v>262.45839843750002</v>
      </c>
      <c r="E3">
        <v>65.614601135253906</v>
      </c>
      <c r="F3" t="s">
        <v>181</v>
      </c>
      <c r="G3" t="s">
        <v>182</v>
      </c>
      <c r="H3" t="s">
        <v>183</v>
      </c>
      <c r="I3" t="s">
        <v>183</v>
      </c>
      <c r="J3" t="s">
        <v>184</v>
      </c>
      <c r="K3" t="s">
        <v>185</v>
      </c>
      <c r="L3">
        <v>1312.2919921875</v>
      </c>
      <c r="M3">
        <f t="shared" si="1"/>
        <v>278.31729125976563</v>
      </c>
      <c r="N3">
        <f t="shared" si="2"/>
        <v>246.65280151367199</v>
      </c>
      <c r="O3">
        <v>69.579322814941406</v>
      </c>
      <c r="P3">
        <v>61.663200378417997</v>
      </c>
      <c r="Q3">
        <v>19467</v>
      </c>
      <c r="R3">
        <v>1056</v>
      </c>
      <c r="S3">
        <v>18411</v>
      </c>
      <c r="T3">
        <v>0</v>
      </c>
      <c r="U3">
        <v>0</v>
      </c>
      <c r="V3">
        <v>0</v>
      </c>
      <c r="W3">
        <v>0</v>
      </c>
      <c r="X3"/>
      <c r="Y3"/>
      <c r="Z3"/>
      <c r="AA3"/>
      <c r="AB3"/>
      <c r="AC3"/>
      <c r="AD3"/>
      <c r="AE3"/>
      <c r="AF3">
        <v>4422.7275390625</v>
      </c>
      <c r="AG3"/>
      <c r="AH3"/>
      <c r="AI3"/>
      <c r="AJ3"/>
      <c r="AK3"/>
      <c r="AL3"/>
      <c r="AM3"/>
      <c r="AN3"/>
      <c r="AO3"/>
      <c r="AP3"/>
      <c r="AQ3"/>
      <c r="AR3"/>
      <c r="AS3"/>
      <c r="AT3">
        <v>4887.7005605986596</v>
      </c>
      <c r="AU3">
        <v>3739.5368628209499</v>
      </c>
      <c r="AV3">
        <v>3801.8197448702299</v>
      </c>
      <c r="AW3"/>
      <c r="AX3"/>
      <c r="AY3"/>
      <c r="AZ3"/>
      <c r="BA3">
        <v>67.635749816894503</v>
      </c>
      <c r="BB3">
        <v>63.596923828125</v>
      </c>
      <c r="BC3"/>
      <c r="BD3"/>
      <c r="BE3"/>
      <c r="BF3"/>
      <c r="BG3"/>
      <c r="BH3"/>
      <c r="BI3"/>
      <c r="BJ3"/>
      <c r="BK3"/>
      <c r="BL3"/>
      <c r="BM3"/>
      <c r="BN3"/>
    </row>
    <row r="4" spans="1:66">
      <c r="A4" t="s">
        <v>155</v>
      </c>
      <c r="B4" s="26">
        <v>1042</v>
      </c>
      <c r="C4" t="s">
        <v>37</v>
      </c>
      <c r="D4">
        <f t="shared" si="0"/>
        <v>216.47182617187599</v>
      </c>
      <c r="E4">
        <v>54.117954254150398</v>
      </c>
      <c r="F4" t="s">
        <v>181</v>
      </c>
      <c r="G4" t="s">
        <v>182</v>
      </c>
      <c r="H4" t="s">
        <v>183</v>
      </c>
      <c r="I4" t="s">
        <v>183</v>
      </c>
      <c r="J4" t="s">
        <v>184</v>
      </c>
      <c r="K4" t="s">
        <v>185</v>
      </c>
      <c r="L4">
        <v>1082.35913085938</v>
      </c>
      <c r="M4">
        <f t="shared" si="1"/>
        <v>230.8549041748048</v>
      </c>
      <c r="N4">
        <f t="shared" si="2"/>
        <v>202.13255310058599</v>
      </c>
      <c r="O4">
        <v>57.7137260437012</v>
      </c>
      <c r="P4">
        <v>50.533138275146499</v>
      </c>
      <c r="Q4">
        <v>19418</v>
      </c>
      <c r="R4">
        <v>873</v>
      </c>
      <c r="S4">
        <v>18545</v>
      </c>
      <c r="T4">
        <v>0</v>
      </c>
      <c r="U4">
        <v>0</v>
      </c>
      <c r="V4">
        <v>0</v>
      </c>
      <c r="W4">
        <v>0</v>
      </c>
      <c r="X4"/>
      <c r="Y4"/>
      <c r="Z4"/>
      <c r="AA4"/>
      <c r="AB4"/>
      <c r="AC4"/>
      <c r="AD4"/>
      <c r="AE4"/>
      <c r="AF4">
        <v>4291.4140625</v>
      </c>
      <c r="AG4"/>
      <c r="AH4"/>
      <c r="AI4"/>
      <c r="AJ4"/>
      <c r="AK4"/>
      <c r="AL4"/>
      <c r="AM4"/>
      <c r="AN4"/>
      <c r="AO4"/>
      <c r="AP4"/>
      <c r="AQ4"/>
      <c r="AR4"/>
      <c r="AS4"/>
      <c r="AT4">
        <v>5213.8297257570903</v>
      </c>
      <c r="AU4">
        <v>3452.8480352373399</v>
      </c>
      <c r="AV4">
        <v>3532.0187539428698</v>
      </c>
      <c r="AW4"/>
      <c r="AX4"/>
      <c r="AY4"/>
      <c r="AZ4"/>
      <c r="BA4">
        <v>55.951156616210902</v>
      </c>
      <c r="BB4">
        <v>52.287601470947301</v>
      </c>
      <c r="BC4"/>
      <c r="BD4"/>
      <c r="BE4"/>
      <c r="BF4"/>
      <c r="BG4"/>
      <c r="BH4"/>
      <c r="BI4"/>
      <c r="BJ4"/>
      <c r="BK4"/>
      <c r="BL4"/>
      <c r="BM4"/>
      <c r="BN4"/>
    </row>
    <row r="5" spans="1:66">
      <c r="A5" t="s">
        <v>47</v>
      </c>
      <c r="B5" s="26">
        <v>1042</v>
      </c>
      <c r="C5" t="s">
        <v>22</v>
      </c>
      <c r="D5">
        <f t="shared" si="0"/>
        <v>337.17690429687599</v>
      </c>
      <c r="E5">
        <v>84.294227600097699</v>
      </c>
      <c r="F5" t="s">
        <v>181</v>
      </c>
      <c r="G5" t="s">
        <v>182</v>
      </c>
      <c r="H5" t="s">
        <v>183</v>
      </c>
      <c r="I5" t="s">
        <v>183</v>
      </c>
      <c r="J5" t="s">
        <v>184</v>
      </c>
      <c r="K5" t="s">
        <v>185</v>
      </c>
      <c r="L5">
        <v>1685.88452148438</v>
      </c>
      <c r="M5">
        <f t="shared" si="1"/>
        <v>356.24963378906239</v>
      </c>
      <c r="N5">
        <f t="shared" si="2"/>
        <v>318.18115234375</v>
      </c>
      <c r="O5">
        <v>89.062408447265597</v>
      </c>
      <c r="P5">
        <v>79.5452880859375</v>
      </c>
      <c r="Q5">
        <v>17442</v>
      </c>
      <c r="R5">
        <v>1206</v>
      </c>
      <c r="S5">
        <v>16236</v>
      </c>
      <c r="T5">
        <v>0</v>
      </c>
      <c r="U5">
        <v>0</v>
      </c>
      <c r="V5">
        <v>0</v>
      </c>
      <c r="W5">
        <v>0</v>
      </c>
      <c r="X5"/>
      <c r="Y5"/>
      <c r="Z5"/>
      <c r="AA5"/>
      <c r="AB5"/>
      <c r="AC5"/>
      <c r="AD5"/>
      <c r="AE5"/>
      <c r="AF5">
        <v>4422.7275390625</v>
      </c>
      <c r="AG5"/>
      <c r="AH5"/>
      <c r="AI5"/>
      <c r="AJ5"/>
      <c r="AK5"/>
      <c r="AL5"/>
      <c r="AM5"/>
      <c r="AN5"/>
      <c r="AO5"/>
      <c r="AP5"/>
      <c r="AQ5"/>
      <c r="AR5"/>
      <c r="AS5"/>
      <c r="AT5">
        <v>4866.6596991442502</v>
      </c>
      <c r="AU5">
        <v>3693.09721168129</v>
      </c>
      <c r="AV5">
        <v>3774.2413671611798</v>
      </c>
      <c r="AW5"/>
      <c r="AX5"/>
      <c r="AY5"/>
      <c r="AZ5"/>
      <c r="BA5">
        <v>86.724555969238295</v>
      </c>
      <c r="BB5">
        <v>81.868904113769503</v>
      </c>
      <c r="BC5"/>
      <c r="BD5"/>
      <c r="BE5"/>
      <c r="BF5"/>
      <c r="BG5"/>
      <c r="BH5"/>
      <c r="BI5"/>
      <c r="BJ5"/>
      <c r="BK5"/>
      <c r="BL5"/>
      <c r="BM5"/>
      <c r="BN5"/>
    </row>
    <row r="6" spans="1:66">
      <c r="A6" t="s">
        <v>156</v>
      </c>
      <c r="B6" s="26">
        <v>1047</v>
      </c>
      <c r="C6" t="s">
        <v>37</v>
      </c>
      <c r="D6">
        <f t="shared" si="0"/>
        <v>219.74506835937601</v>
      </c>
      <c r="E6">
        <v>54.936264038085902</v>
      </c>
      <c r="F6" t="s">
        <v>181</v>
      </c>
      <c r="G6" t="s">
        <v>182</v>
      </c>
      <c r="H6" t="s">
        <v>183</v>
      </c>
      <c r="I6" t="s">
        <v>183</v>
      </c>
      <c r="J6" t="s">
        <v>184</v>
      </c>
      <c r="K6" t="s">
        <v>185</v>
      </c>
      <c r="L6">
        <v>1098.72534179688</v>
      </c>
      <c r="M6">
        <f t="shared" si="1"/>
        <v>234.73814392089841</v>
      </c>
      <c r="N6">
        <f t="shared" si="2"/>
        <v>204.79957580566401</v>
      </c>
      <c r="O6">
        <v>58.684535980224602</v>
      </c>
      <c r="P6">
        <v>51.199893951416001</v>
      </c>
      <c r="Q6">
        <v>18149</v>
      </c>
      <c r="R6">
        <v>828</v>
      </c>
      <c r="S6">
        <v>17321</v>
      </c>
      <c r="T6">
        <v>0</v>
      </c>
      <c r="U6">
        <v>0</v>
      </c>
      <c r="V6">
        <v>0</v>
      </c>
      <c r="W6">
        <v>0</v>
      </c>
      <c r="X6"/>
      <c r="Y6"/>
      <c r="Z6"/>
      <c r="AA6"/>
      <c r="AB6"/>
      <c r="AC6"/>
      <c r="AD6"/>
      <c r="AE6"/>
      <c r="AF6">
        <v>4291.4140625</v>
      </c>
      <c r="AG6"/>
      <c r="AH6"/>
      <c r="AI6"/>
      <c r="AJ6"/>
      <c r="AK6"/>
      <c r="AL6"/>
      <c r="AM6"/>
      <c r="AN6"/>
      <c r="AO6"/>
      <c r="AP6"/>
      <c r="AQ6"/>
      <c r="AR6"/>
      <c r="AS6"/>
      <c r="AT6">
        <v>5226.6779112884997</v>
      </c>
      <c r="AU6">
        <v>3469.5410040247598</v>
      </c>
      <c r="AV6">
        <v>3549.7057160868198</v>
      </c>
      <c r="AW6"/>
      <c r="AX6"/>
      <c r="AY6"/>
      <c r="AZ6"/>
      <c r="BA6">
        <v>56.847152709960902</v>
      </c>
      <c r="BB6">
        <v>53.028472900390597</v>
      </c>
      <c r="BC6"/>
      <c r="BD6"/>
      <c r="BE6"/>
      <c r="BF6"/>
      <c r="BG6"/>
      <c r="BH6"/>
      <c r="BI6"/>
      <c r="BJ6"/>
      <c r="BK6"/>
      <c r="BL6"/>
      <c r="BM6"/>
      <c r="BN6"/>
    </row>
    <row r="7" spans="1:66">
      <c r="A7" t="s">
        <v>48</v>
      </c>
      <c r="B7" s="26">
        <v>1047</v>
      </c>
      <c r="C7" t="s">
        <v>22</v>
      </c>
      <c r="D7">
        <f t="shared" si="0"/>
        <v>319.68549804687598</v>
      </c>
      <c r="E7">
        <v>79.921371459960895</v>
      </c>
      <c r="F7" t="s">
        <v>181</v>
      </c>
      <c r="G7" t="s">
        <v>182</v>
      </c>
      <c r="H7" t="s">
        <v>183</v>
      </c>
      <c r="I7" t="s">
        <v>183</v>
      </c>
      <c r="J7" t="s">
        <v>184</v>
      </c>
      <c r="K7" t="s">
        <v>185</v>
      </c>
      <c r="L7">
        <v>1598.42749023438</v>
      </c>
      <c r="M7">
        <f t="shared" si="1"/>
        <v>337.36706542968761</v>
      </c>
      <c r="N7">
        <f t="shared" si="2"/>
        <v>302.07009887695318</v>
      </c>
      <c r="O7">
        <v>84.341766357421903</v>
      </c>
      <c r="P7">
        <v>75.517524719238295</v>
      </c>
      <c r="Q7">
        <v>19200</v>
      </c>
      <c r="R7">
        <v>1261</v>
      </c>
      <c r="S7">
        <v>17939</v>
      </c>
      <c r="T7">
        <v>0</v>
      </c>
      <c r="U7">
        <v>0</v>
      </c>
      <c r="V7">
        <v>0</v>
      </c>
      <c r="W7">
        <v>0</v>
      </c>
      <c r="X7"/>
      <c r="Y7"/>
      <c r="Z7"/>
      <c r="AA7"/>
      <c r="AB7"/>
      <c r="AC7"/>
      <c r="AD7"/>
      <c r="AE7"/>
      <c r="AF7">
        <v>4422.7275390625</v>
      </c>
      <c r="AG7"/>
      <c r="AH7"/>
      <c r="AI7"/>
      <c r="AJ7"/>
      <c r="AK7"/>
      <c r="AL7"/>
      <c r="AM7"/>
      <c r="AN7"/>
      <c r="AO7"/>
      <c r="AP7"/>
      <c r="AQ7"/>
      <c r="AR7"/>
      <c r="AS7"/>
      <c r="AT7">
        <v>4971.6548370433902</v>
      </c>
      <c r="AU7">
        <v>3798.4405067172102</v>
      </c>
      <c r="AV7">
        <v>3875.4938020579002</v>
      </c>
      <c r="AW7"/>
      <c r="AX7"/>
      <c r="AY7"/>
      <c r="AZ7"/>
      <c r="BA7">
        <v>82.174598693847699</v>
      </c>
      <c r="BB7">
        <v>77.672454833984403</v>
      </c>
      <c r="BC7"/>
      <c r="BD7"/>
      <c r="BE7"/>
      <c r="BF7"/>
      <c r="BG7"/>
      <c r="BH7"/>
      <c r="BI7"/>
      <c r="BJ7"/>
      <c r="BK7"/>
      <c r="BL7"/>
      <c r="BM7"/>
      <c r="BN7"/>
    </row>
    <row r="8" spans="1:66">
      <c r="A8" t="s">
        <v>157</v>
      </c>
      <c r="B8" s="26">
        <v>1052</v>
      </c>
      <c r="C8" t="s">
        <v>37</v>
      </c>
      <c r="D8">
        <f t="shared" si="0"/>
        <v>265.89238281249999</v>
      </c>
      <c r="E8">
        <v>66.473098754882798</v>
      </c>
      <c r="F8" t="s">
        <v>181</v>
      </c>
      <c r="G8" t="s">
        <v>182</v>
      </c>
      <c r="H8" t="s">
        <v>183</v>
      </c>
      <c r="I8" t="s">
        <v>183</v>
      </c>
      <c r="J8" t="s">
        <v>184</v>
      </c>
      <c r="K8" t="s">
        <v>185</v>
      </c>
      <c r="L8">
        <v>1329.4619140625</v>
      </c>
      <c r="M8">
        <f t="shared" si="1"/>
        <v>281.79412841796881</v>
      </c>
      <c r="N8">
        <f t="shared" si="2"/>
        <v>250.04425048828119</v>
      </c>
      <c r="O8">
        <v>70.448532104492202</v>
      </c>
      <c r="P8">
        <v>62.511062622070298</v>
      </c>
      <c r="Q8">
        <v>19623</v>
      </c>
      <c r="R8">
        <v>1078</v>
      </c>
      <c r="S8">
        <v>18545</v>
      </c>
      <c r="T8">
        <v>0</v>
      </c>
      <c r="U8">
        <v>0</v>
      </c>
      <c r="V8">
        <v>0</v>
      </c>
      <c r="W8">
        <v>0</v>
      </c>
      <c r="X8"/>
      <c r="Y8"/>
      <c r="Z8"/>
      <c r="AA8"/>
      <c r="AB8"/>
      <c r="AC8"/>
      <c r="AD8"/>
      <c r="AE8"/>
      <c r="AF8">
        <v>4291.4140625</v>
      </c>
      <c r="AG8"/>
      <c r="AH8"/>
      <c r="AI8"/>
      <c r="AJ8"/>
      <c r="AK8"/>
      <c r="AL8"/>
      <c r="AM8"/>
      <c r="AN8"/>
      <c r="AO8"/>
      <c r="AP8"/>
      <c r="AQ8"/>
      <c r="AR8"/>
      <c r="AS8"/>
      <c r="AT8">
        <v>5219.4538075972596</v>
      </c>
      <c r="AU8">
        <v>3455.46491322048</v>
      </c>
      <c r="AV8">
        <v>3552.3705865700299</v>
      </c>
      <c r="AW8"/>
      <c r="AX8"/>
      <c r="AY8"/>
      <c r="AZ8"/>
      <c r="BA8">
        <v>68.499702453613295</v>
      </c>
      <c r="BB8">
        <v>64.449981689453097</v>
      </c>
      <c r="BC8"/>
      <c r="BD8"/>
      <c r="BE8"/>
      <c r="BF8"/>
      <c r="BG8"/>
      <c r="BH8"/>
      <c r="BI8"/>
      <c r="BJ8"/>
      <c r="BK8"/>
      <c r="BL8"/>
      <c r="BM8"/>
      <c r="BN8"/>
    </row>
    <row r="9" spans="1:66">
      <c r="A9" t="s">
        <v>49</v>
      </c>
      <c r="B9" s="26">
        <v>1052</v>
      </c>
      <c r="C9" t="s">
        <v>22</v>
      </c>
      <c r="D9">
        <f t="shared" si="0"/>
        <v>395.12509765624998</v>
      </c>
      <c r="E9">
        <v>98.781272888183594</v>
      </c>
      <c r="F9" t="s">
        <v>181</v>
      </c>
      <c r="G9" t="s">
        <v>182</v>
      </c>
      <c r="H9" t="s">
        <v>183</v>
      </c>
      <c r="I9" t="s">
        <v>183</v>
      </c>
      <c r="J9" t="s">
        <v>184</v>
      </c>
      <c r="K9" t="s">
        <v>185</v>
      </c>
      <c r="L9">
        <v>1975.62548828125</v>
      </c>
      <c r="M9">
        <f t="shared" si="1"/>
        <v>416.23287963867199</v>
      </c>
      <c r="N9">
        <f t="shared" si="2"/>
        <v>374.11154174804682</v>
      </c>
      <c r="O9">
        <v>104.058219909668</v>
      </c>
      <c r="P9">
        <v>93.527885437011705</v>
      </c>
      <c r="Q9">
        <v>16800</v>
      </c>
      <c r="R9">
        <v>1353</v>
      </c>
      <c r="S9">
        <v>15447</v>
      </c>
      <c r="T9">
        <v>0</v>
      </c>
      <c r="U9">
        <v>0</v>
      </c>
      <c r="V9">
        <v>0</v>
      </c>
      <c r="W9">
        <v>0</v>
      </c>
      <c r="X9"/>
      <c r="Y9"/>
      <c r="Z9"/>
      <c r="AA9"/>
      <c r="AB9"/>
      <c r="AC9"/>
      <c r="AD9"/>
      <c r="AE9"/>
      <c r="AF9">
        <v>4422.7275390625</v>
      </c>
      <c r="AG9"/>
      <c r="AH9"/>
      <c r="AI9"/>
      <c r="AJ9"/>
      <c r="AK9"/>
      <c r="AL9"/>
      <c r="AM9"/>
      <c r="AN9"/>
      <c r="AO9"/>
      <c r="AP9"/>
      <c r="AQ9"/>
      <c r="AR9"/>
      <c r="AS9"/>
      <c r="AT9">
        <v>4906.1906574077302</v>
      </c>
      <c r="AU9">
        <v>3749.4008205382002</v>
      </c>
      <c r="AV9">
        <v>3842.5637163289398</v>
      </c>
      <c r="AW9"/>
      <c r="AX9"/>
      <c r="AY9"/>
      <c r="AZ9"/>
      <c r="BA9">
        <v>101.47063446044901</v>
      </c>
      <c r="BB9">
        <v>96.098037719726605</v>
      </c>
      <c r="BC9"/>
      <c r="BD9"/>
      <c r="BE9"/>
      <c r="BF9"/>
      <c r="BG9"/>
      <c r="BH9"/>
      <c r="BI9"/>
      <c r="BJ9"/>
      <c r="BK9"/>
      <c r="BL9"/>
      <c r="BM9"/>
      <c r="BN9"/>
    </row>
    <row r="10" spans="1:66">
      <c r="A10" t="s">
        <v>158</v>
      </c>
      <c r="B10" s="26">
        <v>1053</v>
      </c>
      <c r="C10" t="s">
        <v>37</v>
      </c>
      <c r="D10">
        <f t="shared" si="0"/>
        <v>230.16481933593801</v>
      </c>
      <c r="E10">
        <v>57.541206359863303</v>
      </c>
      <c r="F10" t="s">
        <v>181</v>
      </c>
      <c r="G10" t="s">
        <v>182</v>
      </c>
      <c r="H10" t="s">
        <v>183</v>
      </c>
      <c r="I10" t="s">
        <v>183</v>
      </c>
      <c r="J10" t="s">
        <v>184</v>
      </c>
      <c r="K10" t="s">
        <v>185</v>
      </c>
      <c r="L10">
        <v>1150.82409667969</v>
      </c>
      <c r="M10">
        <f t="shared" si="1"/>
        <v>245.09548950195321</v>
      </c>
      <c r="N10">
        <f t="shared" si="2"/>
        <v>215.28137207031239</v>
      </c>
      <c r="O10">
        <v>61.273872375488303</v>
      </c>
      <c r="P10">
        <v>53.820343017578097</v>
      </c>
      <c r="Q10">
        <v>19190</v>
      </c>
      <c r="R10">
        <v>916</v>
      </c>
      <c r="S10">
        <v>18274</v>
      </c>
      <c r="T10">
        <v>0</v>
      </c>
      <c r="U10">
        <v>0</v>
      </c>
      <c r="V10">
        <v>0</v>
      </c>
      <c r="W10">
        <v>0</v>
      </c>
      <c r="X10"/>
      <c r="Y10"/>
      <c r="Z10"/>
      <c r="AA10"/>
      <c r="AB10"/>
      <c r="AC10"/>
      <c r="AD10"/>
      <c r="AE10"/>
      <c r="AF10">
        <v>4291.4140625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>
        <v>5244.8603291740601</v>
      </c>
      <c r="AU10">
        <v>3483.2162579994301</v>
      </c>
      <c r="AV10">
        <v>3567.30515686322</v>
      </c>
      <c r="AW10"/>
      <c r="AX10"/>
      <c r="AY10"/>
      <c r="AZ10"/>
      <c r="BA10">
        <v>59.444149017333999</v>
      </c>
      <c r="BB10">
        <v>55.641334533691399</v>
      </c>
      <c r="BC10"/>
      <c r="BD10"/>
      <c r="BE10"/>
      <c r="BF10"/>
      <c r="BG10"/>
      <c r="BH10"/>
      <c r="BI10"/>
      <c r="BJ10"/>
      <c r="BK10"/>
      <c r="BL10"/>
      <c r="BM10"/>
      <c r="BN10"/>
    </row>
    <row r="11" spans="1:66">
      <c r="A11" t="s">
        <v>50</v>
      </c>
      <c r="B11" s="26">
        <v>1053</v>
      </c>
      <c r="C11" t="s">
        <v>22</v>
      </c>
      <c r="D11">
        <f t="shared" si="0"/>
        <v>360.72019042968799</v>
      </c>
      <c r="E11">
        <v>90.180046081542997</v>
      </c>
      <c r="F11" t="s">
        <v>181</v>
      </c>
      <c r="G11" t="s">
        <v>182</v>
      </c>
      <c r="H11" t="s">
        <v>183</v>
      </c>
      <c r="I11" t="s">
        <v>183</v>
      </c>
      <c r="J11" t="s">
        <v>184</v>
      </c>
      <c r="K11" t="s">
        <v>185</v>
      </c>
      <c r="L11">
        <v>1803.60095214844</v>
      </c>
      <c r="M11">
        <f t="shared" si="1"/>
        <v>379.99963378906239</v>
      </c>
      <c r="N11">
        <f t="shared" si="2"/>
        <v>341.51943969726563</v>
      </c>
      <c r="O11">
        <v>94.999908447265597</v>
      </c>
      <c r="P11">
        <v>85.379859924316406</v>
      </c>
      <c r="Q11">
        <v>18309</v>
      </c>
      <c r="R11">
        <v>1351</v>
      </c>
      <c r="S11">
        <v>16958</v>
      </c>
      <c r="T11">
        <v>0</v>
      </c>
      <c r="U11">
        <v>0</v>
      </c>
      <c r="V11">
        <v>0</v>
      </c>
      <c r="W11">
        <v>0</v>
      </c>
      <c r="X11"/>
      <c r="Y11"/>
      <c r="Z11"/>
      <c r="AA11"/>
      <c r="AB11"/>
      <c r="AC11"/>
      <c r="AD11"/>
      <c r="AE11"/>
      <c r="AF11">
        <v>4422.7275390625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>
        <v>4879.7452866944604</v>
      </c>
      <c r="AU11">
        <v>3736.1791653863102</v>
      </c>
      <c r="AV11">
        <v>3820.5615909632102</v>
      </c>
      <c r="AW11"/>
      <c r="AX11"/>
      <c r="AY11"/>
      <c r="AZ11"/>
      <c r="BA11">
        <v>92.636695861816406</v>
      </c>
      <c r="BB11">
        <v>87.728523254394503</v>
      </c>
      <c r="BC11"/>
      <c r="BD11"/>
      <c r="BE11"/>
      <c r="BF11"/>
      <c r="BG11"/>
      <c r="BH11"/>
      <c r="BI11"/>
      <c r="BJ11"/>
      <c r="BK11"/>
      <c r="BL11"/>
      <c r="BM11"/>
      <c r="BN11"/>
    </row>
    <row r="12" spans="1:66">
      <c r="A12" t="s">
        <v>63</v>
      </c>
      <c r="B12" s="26" t="s">
        <v>165</v>
      </c>
      <c r="C12" t="s">
        <v>37</v>
      </c>
      <c r="D12">
        <f t="shared" si="0"/>
        <v>412.10683593750002</v>
      </c>
      <c r="E12">
        <v>103.02671051025401</v>
      </c>
      <c r="F12" t="s">
        <v>181</v>
      </c>
      <c r="G12" t="s">
        <v>182</v>
      </c>
      <c r="H12" t="s">
        <v>183</v>
      </c>
      <c r="I12" t="s">
        <v>183</v>
      </c>
      <c r="J12" t="s">
        <v>184</v>
      </c>
      <c r="K12" t="s">
        <v>185</v>
      </c>
      <c r="L12">
        <v>2060.5341796875</v>
      </c>
      <c r="M12">
        <f t="shared" si="1"/>
        <v>432.16244506836</v>
      </c>
      <c r="N12">
        <f t="shared" si="2"/>
        <v>392.13632202148438</v>
      </c>
      <c r="O12">
        <v>108.04061126709</v>
      </c>
      <c r="P12">
        <v>98.034080505371094</v>
      </c>
      <c r="Q12">
        <v>19440</v>
      </c>
      <c r="R12">
        <v>1630</v>
      </c>
      <c r="S12">
        <v>17810</v>
      </c>
      <c r="T12">
        <v>0</v>
      </c>
      <c r="U12">
        <v>0</v>
      </c>
      <c r="V12">
        <v>0</v>
      </c>
      <c r="W12">
        <v>0</v>
      </c>
      <c r="X12"/>
      <c r="Y12"/>
      <c r="Z12"/>
      <c r="AA12"/>
      <c r="AB12"/>
      <c r="AC12"/>
      <c r="AD12"/>
      <c r="AE12"/>
      <c r="AF12">
        <v>4291.4140625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>
        <v>5249.8106987514402</v>
      </c>
      <c r="AU12">
        <v>3512.5747892522199</v>
      </c>
      <c r="AV12">
        <v>3658.2380882482998</v>
      </c>
      <c r="AW12"/>
      <c r="AX12"/>
      <c r="AY12"/>
      <c r="AZ12"/>
      <c r="BA12">
        <v>105.582153320313</v>
      </c>
      <c r="BB12">
        <v>100.47679901123</v>
      </c>
      <c r="BC12"/>
      <c r="BD12"/>
      <c r="BE12"/>
      <c r="BF12"/>
      <c r="BG12"/>
      <c r="BH12"/>
      <c r="BI12"/>
      <c r="BJ12"/>
      <c r="BK12"/>
      <c r="BL12"/>
      <c r="BM12"/>
      <c r="BN12"/>
    </row>
    <row r="13" spans="1:66">
      <c r="A13" t="s">
        <v>42</v>
      </c>
      <c r="B13" s="26" t="s">
        <v>165</v>
      </c>
      <c r="C13" t="s">
        <v>22</v>
      </c>
      <c r="D13">
        <f t="shared" si="0"/>
        <v>581.32275390625</v>
      </c>
      <c r="E13">
        <v>145.33068847656301</v>
      </c>
      <c r="F13" t="s">
        <v>181</v>
      </c>
      <c r="G13" t="s">
        <v>182</v>
      </c>
      <c r="H13" t="s">
        <v>183</v>
      </c>
      <c r="I13" t="s">
        <v>183</v>
      </c>
      <c r="J13" t="s">
        <v>184</v>
      </c>
      <c r="K13" t="s">
        <v>185</v>
      </c>
      <c r="L13">
        <v>2906.61376953125</v>
      </c>
      <c r="M13">
        <f t="shared" si="1"/>
        <v>605.82183837890796</v>
      </c>
      <c r="N13">
        <f t="shared" si="2"/>
        <v>556.95050048828</v>
      </c>
      <c r="O13">
        <v>151.45545959472699</v>
      </c>
      <c r="P13">
        <v>139.23762512207</v>
      </c>
      <c r="Q13">
        <v>18734</v>
      </c>
      <c r="R13">
        <v>2177</v>
      </c>
      <c r="S13">
        <v>16557</v>
      </c>
      <c r="T13">
        <v>0</v>
      </c>
      <c r="U13">
        <v>0</v>
      </c>
      <c r="V13">
        <v>0</v>
      </c>
      <c r="W13">
        <v>0</v>
      </c>
      <c r="X13"/>
      <c r="Y13"/>
      <c r="Z13"/>
      <c r="AA13"/>
      <c r="AB13"/>
      <c r="AC13"/>
      <c r="AD13"/>
      <c r="AE13"/>
      <c r="AF13">
        <v>4422.7275390625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>
        <v>5057.5220101128298</v>
      </c>
      <c r="AU13">
        <v>3928.6870556602298</v>
      </c>
      <c r="AV13">
        <v>4059.8642573172901</v>
      </c>
      <c r="AW13"/>
      <c r="AX13"/>
      <c r="AY13"/>
      <c r="AZ13"/>
      <c r="BA13">
        <v>148.451583862305</v>
      </c>
      <c r="BB13">
        <v>142.21803283691401</v>
      </c>
      <c r="BC13"/>
      <c r="BD13"/>
      <c r="BE13"/>
      <c r="BF13"/>
      <c r="BG13"/>
      <c r="BH13"/>
      <c r="BI13"/>
      <c r="BJ13"/>
      <c r="BK13"/>
      <c r="BL13"/>
      <c r="BM13"/>
      <c r="BN13"/>
    </row>
    <row r="14" spans="1:66">
      <c r="A14" t="s">
        <v>64</v>
      </c>
      <c r="B14" s="26" t="s">
        <v>166</v>
      </c>
      <c r="C14" t="s">
        <v>37</v>
      </c>
      <c r="D14">
        <f t="shared" si="0"/>
        <v>399.80527343749998</v>
      </c>
      <c r="E14">
        <v>99.951316833496094</v>
      </c>
      <c r="F14" t="s">
        <v>181</v>
      </c>
      <c r="G14" t="s">
        <v>182</v>
      </c>
      <c r="H14" t="s">
        <v>183</v>
      </c>
      <c r="I14" t="s">
        <v>183</v>
      </c>
      <c r="J14" t="s">
        <v>184</v>
      </c>
      <c r="K14" t="s">
        <v>185</v>
      </c>
      <c r="L14">
        <v>1999.0263671875</v>
      </c>
      <c r="M14">
        <f t="shared" si="1"/>
        <v>420.21789550781199</v>
      </c>
      <c r="N14">
        <f t="shared" si="2"/>
        <v>379.48077392578119</v>
      </c>
      <c r="O14">
        <v>105.054473876953</v>
      </c>
      <c r="P14">
        <v>94.870193481445298</v>
      </c>
      <c r="Q14">
        <v>18183</v>
      </c>
      <c r="R14">
        <v>1481</v>
      </c>
      <c r="S14">
        <v>16702</v>
      </c>
      <c r="T14">
        <v>0</v>
      </c>
      <c r="U14">
        <v>0</v>
      </c>
      <c r="V14">
        <v>0</v>
      </c>
      <c r="W14">
        <v>0</v>
      </c>
      <c r="X14"/>
      <c r="Y14"/>
      <c r="Z14"/>
      <c r="AA14"/>
      <c r="AB14"/>
      <c r="AC14"/>
      <c r="AD14"/>
      <c r="AE14"/>
      <c r="AF14">
        <v>4291.4140625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>
        <v>5333.0515322997599</v>
      </c>
      <c r="AU14">
        <v>3579.6865967147701</v>
      </c>
      <c r="AV14">
        <v>3722.4976548240602</v>
      </c>
      <c r="AW14"/>
      <c r="AX14"/>
      <c r="AY14"/>
      <c r="AZ14"/>
      <c r="BA14">
        <v>102.552200317383</v>
      </c>
      <c r="BB14">
        <v>97.356163024902301</v>
      </c>
      <c r="BC14"/>
      <c r="BD14"/>
      <c r="BE14"/>
      <c r="BF14"/>
      <c r="BG14"/>
      <c r="BH14"/>
      <c r="BI14"/>
      <c r="BJ14"/>
      <c r="BK14"/>
      <c r="BL14"/>
      <c r="BM14"/>
      <c r="BN14"/>
    </row>
    <row r="15" spans="1:66">
      <c r="A15" t="s">
        <v>43</v>
      </c>
      <c r="B15" s="26" t="s">
        <v>166</v>
      </c>
      <c r="C15" t="s">
        <v>22</v>
      </c>
      <c r="D15">
        <f t="shared" si="0"/>
        <v>548.27680664062598</v>
      </c>
      <c r="E15">
        <v>137.06919860839801</v>
      </c>
      <c r="F15" t="s">
        <v>181</v>
      </c>
      <c r="G15" t="s">
        <v>182</v>
      </c>
      <c r="H15" t="s">
        <v>183</v>
      </c>
      <c r="I15" t="s">
        <v>183</v>
      </c>
      <c r="J15" t="s">
        <v>184</v>
      </c>
      <c r="K15" t="s">
        <v>185</v>
      </c>
      <c r="L15">
        <v>2741.38403320313</v>
      </c>
      <c r="M15">
        <f t="shared" si="1"/>
        <v>572.21984863281205</v>
      </c>
      <c r="N15">
        <f t="shared" si="2"/>
        <v>524.45501708984398</v>
      </c>
      <c r="O15">
        <v>143.05496215820301</v>
      </c>
      <c r="P15">
        <v>131.11375427246099</v>
      </c>
      <c r="Q15">
        <v>18431</v>
      </c>
      <c r="R15">
        <v>2027</v>
      </c>
      <c r="S15">
        <v>16404</v>
      </c>
      <c r="T15">
        <v>0</v>
      </c>
      <c r="U15">
        <v>0</v>
      </c>
      <c r="V15">
        <v>0</v>
      </c>
      <c r="W15">
        <v>0</v>
      </c>
      <c r="X15"/>
      <c r="Y15"/>
      <c r="Z15"/>
      <c r="AA15"/>
      <c r="AB15"/>
      <c r="AC15"/>
      <c r="AD15"/>
      <c r="AE15"/>
      <c r="AF15">
        <v>4422.7275390625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>
        <v>5033.01526029462</v>
      </c>
      <c r="AU15">
        <v>3901.6471348660002</v>
      </c>
      <c r="AV15">
        <v>4026.0724612315598</v>
      </c>
      <c r="AW15"/>
      <c r="AX15"/>
      <c r="AY15"/>
      <c r="AZ15"/>
      <c r="BA15">
        <v>140.11935424804699</v>
      </c>
      <c r="BB15">
        <v>134.026931762695</v>
      </c>
      <c r="BC15"/>
      <c r="BD15"/>
      <c r="BE15"/>
      <c r="BF15"/>
      <c r="BG15"/>
      <c r="BH15"/>
      <c r="BI15"/>
      <c r="BJ15"/>
      <c r="BK15"/>
      <c r="BL15"/>
      <c r="BM15"/>
      <c r="BN15"/>
    </row>
    <row r="16" spans="1:66">
      <c r="A16" t="s">
        <v>65</v>
      </c>
      <c r="B16" s="26" t="s">
        <v>167</v>
      </c>
      <c r="C16" t="s">
        <v>37</v>
      </c>
      <c r="D16">
        <f t="shared" si="0"/>
        <v>217.72797851562601</v>
      </c>
      <c r="E16">
        <v>54.431991577148402</v>
      </c>
      <c r="F16" t="s">
        <v>181</v>
      </c>
      <c r="G16" t="s">
        <v>182</v>
      </c>
      <c r="H16" t="s">
        <v>183</v>
      </c>
      <c r="I16" t="s">
        <v>183</v>
      </c>
      <c r="J16" t="s">
        <v>184</v>
      </c>
      <c r="K16" t="s">
        <v>185</v>
      </c>
      <c r="L16">
        <v>1088.63989257813</v>
      </c>
      <c r="M16">
        <f t="shared" si="1"/>
        <v>232.30377197265639</v>
      </c>
      <c r="N16">
        <f t="shared" si="2"/>
        <v>203.1971740722656</v>
      </c>
      <c r="O16">
        <v>58.075942993164098</v>
      </c>
      <c r="P16">
        <v>50.799293518066399</v>
      </c>
      <c r="Q16">
        <v>19021</v>
      </c>
      <c r="R16">
        <v>860</v>
      </c>
      <c r="S16">
        <v>18161</v>
      </c>
      <c r="T16">
        <v>0</v>
      </c>
      <c r="U16">
        <v>0</v>
      </c>
      <c r="V16">
        <v>0</v>
      </c>
      <c r="W16">
        <v>0</v>
      </c>
      <c r="X16"/>
      <c r="Y16"/>
      <c r="Z16"/>
      <c r="AA16"/>
      <c r="AB16"/>
      <c r="AC16"/>
      <c r="AD16"/>
      <c r="AE16"/>
      <c r="AF16">
        <v>4291.4140625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>
        <v>5268.7408946902297</v>
      </c>
      <c r="AU16">
        <v>3531.9723324185202</v>
      </c>
      <c r="AV16">
        <v>3610.4971714676499</v>
      </c>
      <c r="AW16"/>
      <c r="AX16"/>
      <c r="AY16"/>
      <c r="AZ16"/>
      <c r="BA16">
        <v>56.289741516113303</v>
      </c>
      <c r="BB16">
        <v>52.577175140380902</v>
      </c>
      <c r="BC16"/>
      <c r="BD16"/>
      <c r="BE16"/>
      <c r="BF16"/>
      <c r="BG16"/>
      <c r="BH16"/>
      <c r="BI16"/>
      <c r="BJ16"/>
      <c r="BK16"/>
      <c r="BL16"/>
      <c r="BM16"/>
      <c r="BN16"/>
    </row>
    <row r="17" spans="1:66">
      <c r="A17" t="s">
        <v>44</v>
      </c>
      <c r="B17" s="26" t="s">
        <v>167</v>
      </c>
      <c r="C17" t="s">
        <v>22</v>
      </c>
      <c r="D17">
        <f t="shared" si="0"/>
        <v>323.28535156250001</v>
      </c>
      <c r="E17">
        <v>80.821334838867202</v>
      </c>
      <c r="F17" t="s">
        <v>181</v>
      </c>
      <c r="G17" t="s">
        <v>182</v>
      </c>
      <c r="H17" t="s">
        <v>183</v>
      </c>
      <c r="I17" t="s">
        <v>183</v>
      </c>
      <c r="J17" t="s">
        <v>184</v>
      </c>
      <c r="K17" t="s">
        <v>185</v>
      </c>
      <c r="L17">
        <v>1616.4267578125</v>
      </c>
      <c r="M17">
        <f t="shared" si="1"/>
        <v>340.98458862304682</v>
      </c>
      <c r="N17">
        <f t="shared" si="2"/>
        <v>305.65240478515642</v>
      </c>
      <c r="O17">
        <v>85.246147155761705</v>
      </c>
      <c r="P17">
        <v>76.413101196289105</v>
      </c>
      <c r="Q17">
        <v>19385</v>
      </c>
      <c r="R17">
        <v>1287</v>
      </c>
      <c r="S17">
        <v>18098</v>
      </c>
      <c r="T17">
        <v>0</v>
      </c>
      <c r="U17">
        <v>0</v>
      </c>
      <c r="V17">
        <v>0</v>
      </c>
      <c r="W17">
        <v>0</v>
      </c>
      <c r="X17"/>
      <c r="Y17"/>
      <c r="Z17"/>
      <c r="AA17"/>
      <c r="AB17"/>
      <c r="AC17"/>
      <c r="AD17"/>
      <c r="AE17"/>
      <c r="AF17">
        <v>4422.7275390625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>
        <v>5045.2087658435303</v>
      </c>
      <c r="AU17">
        <v>3913.2967006697299</v>
      </c>
      <c r="AV17">
        <v>3988.4460856518599</v>
      </c>
      <c r="AW17"/>
      <c r="AX17"/>
      <c r="AY17"/>
      <c r="AZ17"/>
      <c r="BA17">
        <v>83.076812744140597</v>
      </c>
      <c r="BB17">
        <v>78.570175170898395</v>
      </c>
      <c r="BC17"/>
      <c r="BD17"/>
      <c r="BE17"/>
      <c r="BF17"/>
      <c r="BG17"/>
      <c r="BH17"/>
      <c r="BI17"/>
      <c r="BJ17"/>
      <c r="BK17"/>
      <c r="BL17"/>
      <c r="BM17"/>
      <c r="BN17"/>
    </row>
    <row r="18" spans="1:66">
      <c r="A18" t="s">
        <v>93</v>
      </c>
      <c r="B18" s="26" t="s">
        <v>168</v>
      </c>
      <c r="C18" t="s">
        <v>37</v>
      </c>
      <c r="D18">
        <f t="shared" si="0"/>
        <v>214.96950683593801</v>
      </c>
      <c r="E18">
        <v>53.742374420166001</v>
      </c>
      <c r="F18" t="s">
        <v>181</v>
      </c>
      <c r="G18" t="s">
        <v>182</v>
      </c>
      <c r="H18" t="s">
        <v>183</v>
      </c>
      <c r="I18" t="s">
        <v>183</v>
      </c>
      <c r="J18" t="s">
        <v>184</v>
      </c>
      <c r="K18" t="s">
        <v>185</v>
      </c>
      <c r="L18">
        <v>1074.84753417969</v>
      </c>
      <c r="M18">
        <f t="shared" si="1"/>
        <v>232.65220642089841</v>
      </c>
      <c r="N18">
        <f t="shared" si="2"/>
        <v>197.35298156738281</v>
      </c>
      <c r="O18">
        <v>58.163051605224602</v>
      </c>
      <c r="P18">
        <v>49.338245391845703</v>
      </c>
      <c r="Q18">
        <v>12765</v>
      </c>
      <c r="R18">
        <v>570</v>
      </c>
      <c r="S18">
        <v>12195</v>
      </c>
      <c r="T18">
        <v>0</v>
      </c>
      <c r="U18">
        <v>0</v>
      </c>
      <c r="V18">
        <v>0</v>
      </c>
      <c r="W18">
        <v>0</v>
      </c>
      <c r="X18"/>
      <c r="Y18"/>
      <c r="Z18"/>
      <c r="AA18"/>
      <c r="AB18"/>
      <c r="AC18"/>
      <c r="AD18"/>
      <c r="AE18"/>
      <c r="AF18">
        <v>4129.7978515625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>
        <v>4748.4777583607502</v>
      </c>
      <c r="AU18">
        <v>3190.6889580370398</v>
      </c>
      <c r="AV18">
        <v>3260.2494450080098</v>
      </c>
      <c r="AW18"/>
      <c r="AX18"/>
      <c r="AY18"/>
      <c r="AZ18"/>
      <c r="BA18">
        <v>55.995750427246101</v>
      </c>
      <c r="BB18">
        <v>51.493312835693402</v>
      </c>
      <c r="BC18"/>
      <c r="BD18"/>
      <c r="BE18"/>
      <c r="BF18"/>
      <c r="BG18"/>
      <c r="BH18"/>
      <c r="BI18"/>
      <c r="BJ18"/>
      <c r="BK18"/>
      <c r="BL18"/>
      <c r="BM18"/>
      <c r="BN18"/>
    </row>
    <row r="19" spans="1:66">
      <c r="A19" t="s">
        <v>45</v>
      </c>
      <c r="B19" s="26" t="s">
        <v>168</v>
      </c>
      <c r="C19" t="s">
        <v>22</v>
      </c>
      <c r="D19">
        <f t="shared" si="0"/>
        <v>318.39650878906201</v>
      </c>
      <c r="E19">
        <v>79.599128723144503</v>
      </c>
      <c r="F19" t="s">
        <v>181</v>
      </c>
      <c r="G19" t="s">
        <v>182</v>
      </c>
      <c r="H19" t="s">
        <v>183</v>
      </c>
      <c r="I19" t="s">
        <v>183</v>
      </c>
      <c r="J19" t="s">
        <v>184</v>
      </c>
      <c r="K19" t="s">
        <v>185</v>
      </c>
      <c r="L19">
        <v>1591.98254394531</v>
      </c>
      <c r="M19">
        <f t="shared" si="1"/>
        <v>337.53485107421881</v>
      </c>
      <c r="N19">
        <f t="shared" si="2"/>
        <v>299.33569335937523</v>
      </c>
      <c r="O19">
        <v>84.383712768554702</v>
      </c>
      <c r="P19">
        <v>74.833923339843807</v>
      </c>
      <c r="Q19">
        <v>16325</v>
      </c>
      <c r="R19">
        <v>1068</v>
      </c>
      <c r="S19">
        <v>15257</v>
      </c>
      <c r="T19">
        <v>0</v>
      </c>
      <c r="U19">
        <v>0</v>
      </c>
      <c r="V19">
        <v>0</v>
      </c>
      <c r="W19">
        <v>0</v>
      </c>
      <c r="X19"/>
      <c r="Y19"/>
      <c r="Z19"/>
      <c r="AA19"/>
      <c r="AB19"/>
      <c r="AC19"/>
      <c r="AD19"/>
      <c r="AE19"/>
      <c r="AF19">
        <v>4422.7275390625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>
        <v>5003.8977901158696</v>
      </c>
      <c r="AU19">
        <v>3869.2499531465101</v>
      </c>
      <c r="AV19">
        <v>3943.4799004594202</v>
      </c>
      <c r="AW19"/>
      <c r="AX19"/>
      <c r="AY19"/>
      <c r="AZ19"/>
      <c r="BA19">
        <v>82.037818908691406</v>
      </c>
      <c r="BB19">
        <v>77.165489196777301</v>
      </c>
      <c r="BC19"/>
      <c r="BD19"/>
      <c r="BE19"/>
      <c r="BF19"/>
      <c r="BG19"/>
      <c r="BH19"/>
      <c r="BI19"/>
      <c r="BJ19"/>
      <c r="BK19"/>
      <c r="BL19"/>
      <c r="BM19"/>
      <c r="BN19"/>
    </row>
    <row r="20" spans="1:66">
      <c r="A20" t="s">
        <v>153</v>
      </c>
      <c r="B20" s="26" t="s">
        <v>169</v>
      </c>
      <c r="C20" t="s">
        <v>37</v>
      </c>
      <c r="D20">
        <f t="shared" si="0"/>
        <v>197.2234619140626</v>
      </c>
      <c r="E20">
        <v>49.305866241455099</v>
      </c>
      <c r="F20" t="s">
        <v>181</v>
      </c>
      <c r="G20" t="s">
        <v>182</v>
      </c>
      <c r="H20" t="s">
        <v>183</v>
      </c>
      <c r="I20" t="s">
        <v>183</v>
      </c>
      <c r="J20" t="s">
        <v>184</v>
      </c>
      <c r="K20" t="s">
        <v>185</v>
      </c>
      <c r="L20">
        <v>986.11730957031295</v>
      </c>
      <c r="M20">
        <f t="shared" si="1"/>
        <v>211.82647705078119</v>
      </c>
      <c r="N20">
        <f t="shared" si="2"/>
        <v>182.66563415527361</v>
      </c>
      <c r="O20">
        <v>52.956619262695298</v>
      </c>
      <c r="P20">
        <v>45.666408538818402</v>
      </c>
      <c r="Q20">
        <v>17128</v>
      </c>
      <c r="R20">
        <v>703</v>
      </c>
      <c r="S20">
        <v>16425</v>
      </c>
      <c r="T20">
        <v>0</v>
      </c>
      <c r="U20">
        <v>0</v>
      </c>
      <c r="V20">
        <v>0</v>
      </c>
      <c r="W20">
        <v>0</v>
      </c>
      <c r="X20"/>
      <c r="Y20"/>
      <c r="Z20"/>
      <c r="AA20"/>
      <c r="AB20"/>
      <c r="AC20"/>
      <c r="AD20"/>
      <c r="AE20"/>
      <c r="AF20">
        <v>4291.4140625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>
        <v>5082.2265736130903</v>
      </c>
      <c r="AU20">
        <v>3374.1692322464801</v>
      </c>
      <c r="AV20">
        <v>3444.2745750174199</v>
      </c>
      <c r="AW20"/>
      <c r="AX20"/>
      <c r="AY20"/>
      <c r="AZ20"/>
      <c r="BA20">
        <v>51.167079925537102</v>
      </c>
      <c r="BB20">
        <v>47.447593688964801</v>
      </c>
      <c r="BC20"/>
      <c r="BD20"/>
      <c r="BE20"/>
      <c r="BF20"/>
      <c r="BG20"/>
      <c r="BH20"/>
      <c r="BI20"/>
      <c r="BJ20"/>
      <c r="BK20"/>
      <c r="BL20"/>
      <c r="BM20"/>
      <c r="BN20"/>
    </row>
    <row r="21" spans="1:66">
      <c r="A21" t="s">
        <v>150</v>
      </c>
      <c r="B21" s="26" t="s">
        <v>169</v>
      </c>
      <c r="C21" t="s">
        <v>22</v>
      </c>
      <c r="D21">
        <f t="shared" si="0"/>
        <v>275.16254882812598</v>
      </c>
      <c r="E21">
        <v>68.790634155273395</v>
      </c>
      <c r="F21" t="s">
        <v>181</v>
      </c>
      <c r="G21" t="s">
        <v>182</v>
      </c>
      <c r="H21" t="s">
        <v>183</v>
      </c>
      <c r="I21" t="s">
        <v>183</v>
      </c>
      <c r="J21" t="s">
        <v>184</v>
      </c>
      <c r="K21" t="s">
        <v>185</v>
      </c>
      <c r="L21">
        <v>1375.81274414063</v>
      </c>
      <c r="M21">
        <f t="shared" si="1"/>
        <v>293.11694335937523</v>
      </c>
      <c r="N21">
        <f t="shared" si="2"/>
        <v>257.27633666992199</v>
      </c>
      <c r="O21">
        <v>73.279235839843807</v>
      </c>
      <c r="P21">
        <v>64.319084167480497</v>
      </c>
      <c r="Q21">
        <v>15952</v>
      </c>
      <c r="R21">
        <v>906</v>
      </c>
      <c r="S21">
        <v>15046</v>
      </c>
      <c r="T21">
        <v>0</v>
      </c>
      <c r="U21">
        <v>0</v>
      </c>
      <c r="V21">
        <v>0</v>
      </c>
      <c r="W21">
        <v>0</v>
      </c>
      <c r="X21"/>
      <c r="Y21"/>
      <c r="Z21"/>
      <c r="AA21"/>
      <c r="AB21"/>
      <c r="AC21"/>
      <c r="AD21"/>
      <c r="AE21"/>
      <c r="AF21">
        <v>4422.7275390625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>
        <v>4936.6376225553604</v>
      </c>
      <c r="AU21">
        <v>3797.5569700996398</v>
      </c>
      <c r="AV21">
        <v>3862.25149562151</v>
      </c>
      <c r="AW21"/>
      <c r="AX21"/>
      <c r="AY21"/>
      <c r="AZ21"/>
      <c r="BA21">
        <v>71.078598022460895</v>
      </c>
      <c r="BB21">
        <v>66.507110595703097</v>
      </c>
      <c r="BC21"/>
      <c r="BD21"/>
      <c r="BE21"/>
      <c r="BF21"/>
      <c r="BG21"/>
      <c r="BH21"/>
      <c r="BI21"/>
      <c r="BJ21"/>
      <c r="BK21"/>
      <c r="BL21"/>
      <c r="BM21"/>
      <c r="BN21"/>
    </row>
    <row r="22" spans="1:66">
      <c r="A22" t="s">
        <v>159</v>
      </c>
      <c r="B22" s="26" t="s">
        <v>170</v>
      </c>
      <c r="C22" t="s">
        <v>37</v>
      </c>
      <c r="D22">
        <f t="shared" si="0"/>
        <v>464.637060546876</v>
      </c>
      <c r="E22">
        <v>116.15926361084</v>
      </c>
      <c r="F22" t="s">
        <v>181</v>
      </c>
      <c r="G22" t="s">
        <v>182</v>
      </c>
      <c r="H22" t="s">
        <v>183</v>
      </c>
      <c r="I22" t="s">
        <v>183</v>
      </c>
      <c r="J22" t="s">
        <v>184</v>
      </c>
      <c r="K22" t="s">
        <v>185</v>
      </c>
      <c r="L22">
        <v>2323.18530273438</v>
      </c>
      <c r="M22">
        <f t="shared" si="1"/>
        <v>487.06497192382801</v>
      </c>
      <c r="N22">
        <f t="shared" si="2"/>
        <v>442.31555175781199</v>
      </c>
      <c r="O22">
        <v>121.766242980957</v>
      </c>
      <c r="P22">
        <v>110.578887939453</v>
      </c>
      <c r="Q22">
        <v>17635</v>
      </c>
      <c r="R22">
        <v>1658</v>
      </c>
      <c r="S22">
        <v>15977</v>
      </c>
      <c r="T22">
        <v>0</v>
      </c>
      <c r="U22">
        <v>0</v>
      </c>
      <c r="V22">
        <v>0</v>
      </c>
      <c r="W22">
        <v>0</v>
      </c>
      <c r="X22"/>
      <c r="Y22"/>
      <c r="Z22"/>
      <c r="AA22"/>
      <c r="AB22"/>
      <c r="AC22"/>
      <c r="AD22"/>
      <c r="AE22"/>
      <c r="AF22">
        <v>4291.4140625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>
        <v>5166.0313012430297</v>
      </c>
      <c r="AU22">
        <v>3479.3549658603501</v>
      </c>
      <c r="AV22">
        <v>3637.9321909278001</v>
      </c>
      <c r="AW22"/>
      <c r="AX22"/>
      <c r="AY22"/>
      <c r="AZ22"/>
      <c r="BA22">
        <v>119.01662445068401</v>
      </c>
      <c r="BB22">
        <v>113.30882263183599</v>
      </c>
      <c r="BC22"/>
      <c r="BD22"/>
      <c r="BE22"/>
      <c r="BF22"/>
      <c r="BG22"/>
      <c r="BH22"/>
      <c r="BI22"/>
      <c r="BJ22"/>
      <c r="BK22"/>
      <c r="BL22"/>
      <c r="BM22"/>
      <c r="BN22"/>
    </row>
    <row r="23" spans="1:66">
      <c r="A23" t="s">
        <v>51</v>
      </c>
      <c r="B23" s="26" t="s">
        <v>170</v>
      </c>
      <c r="C23" t="s">
        <v>22</v>
      </c>
      <c r="D23">
        <f t="shared" si="0"/>
        <v>606.87216796874998</v>
      </c>
      <c r="E23">
        <v>151.71804809570301</v>
      </c>
      <c r="F23" t="s">
        <v>181</v>
      </c>
      <c r="G23" t="s">
        <v>182</v>
      </c>
      <c r="H23" t="s">
        <v>183</v>
      </c>
      <c r="I23" t="s">
        <v>183</v>
      </c>
      <c r="J23" t="s">
        <v>184</v>
      </c>
      <c r="K23" t="s">
        <v>185</v>
      </c>
      <c r="L23">
        <v>3034.36083984375</v>
      </c>
      <c r="M23">
        <f t="shared" si="1"/>
        <v>631.81158447265602</v>
      </c>
      <c r="N23">
        <f t="shared" si="2"/>
        <v>582.06427001953205</v>
      </c>
      <c r="O23">
        <v>157.95289611816401</v>
      </c>
      <c r="P23">
        <v>145.51606750488301</v>
      </c>
      <c r="Q23">
        <v>18927</v>
      </c>
      <c r="R23">
        <v>2290</v>
      </c>
      <c r="S23">
        <v>16637</v>
      </c>
      <c r="T23">
        <v>0</v>
      </c>
      <c r="U23">
        <v>0</v>
      </c>
      <c r="V23">
        <v>0</v>
      </c>
      <c r="W23">
        <v>0</v>
      </c>
      <c r="X23"/>
      <c r="Y23"/>
      <c r="Z23"/>
      <c r="AA23"/>
      <c r="AB23"/>
      <c r="AC23"/>
      <c r="AD23"/>
      <c r="AE23"/>
      <c r="AF23">
        <v>4422.7275390625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>
        <v>4908.8787412151996</v>
      </c>
      <c r="AU23">
        <v>3818.37838085679</v>
      </c>
      <c r="AV23">
        <v>3950.3193025676201</v>
      </c>
      <c r="AW23"/>
      <c r="AX23"/>
      <c r="AY23"/>
      <c r="AZ23"/>
      <c r="BA23">
        <v>154.89497375488301</v>
      </c>
      <c r="BB23">
        <v>148.54968261718801</v>
      </c>
      <c r="BC23"/>
      <c r="BD23"/>
      <c r="BE23"/>
      <c r="BF23"/>
      <c r="BG23"/>
      <c r="BH23"/>
      <c r="BI23"/>
      <c r="BJ23"/>
      <c r="BK23"/>
      <c r="BL23"/>
      <c r="BM23"/>
      <c r="BN23"/>
    </row>
    <row r="24" spans="1:66">
      <c r="A24" t="s">
        <v>160</v>
      </c>
      <c r="B24" s="26" t="s">
        <v>171</v>
      </c>
      <c r="C24" t="s">
        <v>37</v>
      </c>
      <c r="D24">
        <f t="shared" si="0"/>
        <v>396.15083007812598</v>
      </c>
      <c r="E24">
        <v>99.037704467773395</v>
      </c>
      <c r="F24" t="s">
        <v>181</v>
      </c>
      <c r="G24" t="s">
        <v>182</v>
      </c>
      <c r="H24" t="s">
        <v>183</v>
      </c>
      <c r="I24" t="s">
        <v>183</v>
      </c>
      <c r="J24" t="s">
        <v>184</v>
      </c>
      <c r="K24" t="s">
        <v>185</v>
      </c>
      <c r="L24">
        <v>1980.75415039063</v>
      </c>
      <c r="M24">
        <f t="shared" si="1"/>
        <v>415.76223754882801</v>
      </c>
      <c r="N24">
        <f t="shared" si="2"/>
        <v>376.62078857421881</v>
      </c>
      <c r="O24">
        <v>103.940559387207</v>
      </c>
      <c r="P24">
        <v>94.155197143554702</v>
      </c>
      <c r="Q24">
        <v>19508</v>
      </c>
      <c r="R24">
        <v>1575</v>
      </c>
      <c r="S24">
        <v>17933</v>
      </c>
      <c r="T24">
        <v>0</v>
      </c>
      <c r="U24">
        <v>0</v>
      </c>
      <c r="V24">
        <v>0</v>
      </c>
      <c r="W24">
        <v>0</v>
      </c>
      <c r="X24"/>
      <c r="Y24"/>
      <c r="Z24"/>
      <c r="AA24"/>
      <c r="AB24"/>
      <c r="AC24"/>
      <c r="AD24"/>
      <c r="AE24"/>
      <c r="AF24">
        <v>4291.4140625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>
        <v>5193.48700086806</v>
      </c>
      <c r="AU24">
        <v>3509.7656096569699</v>
      </c>
      <c r="AV24">
        <v>3645.7027221829899</v>
      </c>
      <c r="AW24"/>
      <c r="AX24"/>
      <c r="AY24"/>
      <c r="AZ24"/>
      <c r="BA24">
        <v>101.53660583496099</v>
      </c>
      <c r="BB24">
        <v>96.544097900390597</v>
      </c>
      <c r="BC24"/>
      <c r="BD24"/>
      <c r="BE24"/>
      <c r="BF24"/>
      <c r="BG24"/>
      <c r="BH24"/>
      <c r="BI24"/>
      <c r="BJ24"/>
      <c r="BK24"/>
      <c r="BL24"/>
      <c r="BM24"/>
      <c r="BN24"/>
    </row>
    <row r="25" spans="1:66">
      <c r="A25" t="s">
        <v>92</v>
      </c>
      <c r="B25" s="26" t="s">
        <v>171</v>
      </c>
      <c r="C25" t="s">
        <v>22</v>
      </c>
      <c r="D25">
        <f t="shared" si="0"/>
        <v>619.76020507812598</v>
      </c>
      <c r="E25">
        <v>154.94004821777301</v>
      </c>
      <c r="F25" t="s">
        <v>181</v>
      </c>
      <c r="G25" t="s">
        <v>182</v>
      </c>
      <c r="H25" t="s">
        <v>183</v>
      </c>
      <c r="I25" t="s">
        <v>183</v>
      </c>
      <c r="J25" t="s">
        <v>184</v>
      </c>
      <c r="K25" t="s">
        <v>185</v>
      </c>
      <c r="L25">
        <v>3098.80102539063</v>
      </c>
      <c r="M25">
        <f t="shared" si="1"/>
        <v>645.03302001953205</v>
      </c>
      <c r="N25">
        <f t="shared" si="2"/>
        <v>594.62231445312398</v>
      </c>
      <c r="O25">
        <v>161.25825500488301</v>
      </c>
      <c r="P25">
        <v>148.65557861328099</v>
      </c>
      <c r="Q25">
        <v>18850</v>
      </c>
      <c r="R25">
        <v>2326</v>
      </c>
      <c r="S25">
        <v>16524</v>
      </c>
      <c r="T25">
        <v>0</v>
      </c>
      <c r="U25">
        <v>0</v>
      </c>
      <c r="V25">
        <v>0</v>
      </c>
      <c r="W25">
        <v>0</v>
      </c>
      <c r="X25"/>
      <c r="Y25"/>
      <c r="Z25"/>
      <c r="AA25"/>
      <c r="AB25"/>
      <c r="AC25"/>
      <c r="AD25"/>
      <c r="AE25"/>
      <c r="AF25">
        <v>4422.7275390625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>
        <v>4743.9865915785504</v>
      </c>
      <c r="AU25">
        <v>3675.1584504570101</v>
      </c>
      <c r="AV25">
        <v>3807.0467399131699</v>
      </c>
      <c r="AW25"/>
      <c r="AX25"/>
      <c r="AY25"/>
      <c r="AZ25"/>
      <c r="BA25">
        <v>158.15939331054699</v>
      </c>
      <c r="BB25">
        <v>151.7294921875</v>
      </c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>
      <c r="A26" t="s">
        <v>186</v>
      </c>
      <c r="B26" s="26" t="s">
        <v>172</v>
      </c>
      <c r="C26" t="s">
        <v>37</v>
      </c>
      <c r="D26">
        <f t="shared" si="0"/>
        <v>471.81303710937601</v>
      </c>
      <c r="E26">
        <v>117.953254699707</v>
      </c>
      <c r="F26" t="s">
        <v>181</v>
      </c>
      <c r="G26" t="s">
        <v>182</v>
      </c>
      <c r="H26" t="s">
        <v>183</v>
      </c>
      <c r="I26" t="s">
        <v>183</v>
      </c>
      <c r="J26" t="s">
        <v>184</v>
      </c>
      <c r="K26" t="s">
        <v>185</v>
      </c>
      <c r="L26">
        <v>2359.06518554688</v>
      </c>
      <c r="M26">
        <f t="shared" si="1"/>
        <v>494.27816772460801</v>
      </c>
      <c r="N26">
        <f t="shared" si="2"/>
        <v>449.45462036132801</v>
      </c>
      <c r="O26">
        <v>123.569541931152</v>
      </c>
      <c r="P26">
        <v>112.363655090332</v>
      </c>
      <c r="Q26">
        <v>17862</v>
      </c>
      <c r="R26">
        <v>1704</v>
      </c>
      <c r="S26">
        <v>16158</v>
      </c>
      <c r="T26">
        <v>0</v>
      </c>
      <c r="U26">
        <v>0</v>
      </c>
      <c r="V26">
        <v>0</v>
      </c>
      <c r="W26">
        <v>0</v>
      </c>
      <c r="X26"/>
      <c r="Y26"/>
      <c r="Z26"/>
      <c r="AA26"/>
      <c r="AB26"/>
      <c r="AC26"/>
      <c r="AD26"/>
      <c r="AE26"/>
      <c r="AF26">
        <v>4291.4140625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>
        <v>5053.50410282332</v>
      </c>
      <c r="AU26">
        <v>3394.5881168607698</v>
      </c>
      <c r="AV26">
        <v>3552.8454699052299</v>
      </c>
      <c r="AW26"/>
      <c r="AX26"/>
      <c r="AY26"/>
      <c r="AZ26"/>
      <c r="BA26">
        <v>120.81536102294901</v>
      </c>
      <c r="BB26">
        <v>115.098098754883</v>
      </c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>
      <c r="A27" t="s">
        <v>52</v>
      </c>
      <c r="B27" s="26" t="s">
        <v>172</v>
      </c>
      <c r="C27" t="s">
        <v>22</v>
      </c>
      <c r="D27">
        <f t="shared" si="0"/>
        <v>633.77392578125</v>
      </c>
      <c r="E27">
        <v>158.44348144531301</v>
      </c>
      <c r="F27" t="s">
        <v>181</v>
      </c>
      <c r="G27" t="s">
        <v>182</v>
      </c>
      <c r="H27" t="s">
        <v>183</v>
      </c>
      <c r="I27" t="s">
        <v>183</v>
      </c>
      <c r="J27" t="s">
        <v>184</v>
      </c>
      <c r="K27" t="s">
        <v>185</v>
      </c>
      <c r="L27">
        <v>3168.86962890625</v>
      </c>
      <c r="M27">
        <f t="shared" si="1"/>
        <v>659.35736083984398</v>
      </c>
      <c r="N27">
        <f t="shared" si="2"/>
        <v>608.32891845703205</v>
      </c>
      <c r="O27">
        <v>164.83934020996099</v>
      </c>
      <c r="P27">
        <v>152.08222961425801</v>
      </c>
      <c r="Q27">
        <v>18841</v>
      </c>
      <c r="R27">
        <v>2374</v>
      </c>
      <c r="S27">
        <v>16467</v>
      </c>
      <c r="T27">
        <v>0</v>
      </c>
      <c r="U27">
        <v>0</v>
      </c>
      <c r="V27">
        <v>0</v>
      </c>
      <c r="W27">
        <v>0</v>
      </c>
      <c r="X27"/>
      <c r="Y27"/>
      <c r="Z27"/>
      <c r="AA27"/>
      <c r="AB27"/>
      <c r="AC27"/>
      <c r="AD27"/>
      <c r="AE27"/>
      <c r="AF27">
        <v>4422.7275390625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>
        <v>4948.2368838688699</v>
      </c>
      <c r="AU27">
        <v>3835.2126005977402</v>
      </c>
      <c r="AV27">
        <v>3975.4556688258399</v>
      </c>
      <c r="AW27"/>
      <c r="AX27"/>
      <c r="AY27"/>
      <c r="AZ27"/>
      <c r="BA27">
        <v>161.70233154296901</v>
      </c>
      <c r="BB27">
        <v>155.19364929199199</v>
      </c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>
      <c r="A28" t="s">
        <v>187</v>
      </c>
      <c r="B28" s="26" t="s">
        <v>173</v>
      </c>
      <c r="C28" t="s">
        <v>37</v>
      </c>
      <c r="D28">
        <f t="shared" si="0"/>
        <v>419.11967773437601</v>
      </c>
      <c r="E28">
        <v>104.779914855957</v>
      </c>
      <c r="F28" t="s">
        <v>181</v>
      </c>
      <c r="G28" t="s">
        <v>182</v>
      </c>
      <c r="H28" t="s">
        <v>183</v>
      </c>
      <c r="I28" t="s">
        <v>183</v>
      </c>
      <c r="J28" t="s">
        <v>184</v>
      </c>
      <c r="K28" t="s">
        <v>185</v>
      </c>
      <c r="L28">
        <v>2095.59838867188</v>
      </c>
      <c r="M28">
        <f t="shared" si="1"/>
        <v>439.40557861328</v>
      </c>
      <c r="N28">
        <f t="shared" si="2"/>
        <v>398.92080688476563</v>
      </c>
      <c r="O28">
        <v>109.85139465332</v>
      </c>
      <c r="P28">
        <v>99.730201721191406</v>
      </c>
      <c r="Q28">
        <v>19340</v>
      </c>
      <c r="R28">
        <v>1648</v>
      </c>
      <c r="S28">
        <v>17692</v>
      </c>
      <c r="T28">
        <v>0</v>
      </c>
      <c r="U28">
        <v>0</v>
      </c>
      <c r="V28">
        <v>0</v>
      </c>
      <c r="W28">
        <v>0</v>
      </c>
      <c r="X28"/>
      <c r="Y28"/>
      <c r="Z28"/>
      <c r="AA28"/>
      <c r="AB28"/>
      <c r="AC28"/>
      <c r="AD28"/>
      <c r="AE28"/>
      <c r="AF28">
        <v>4291.4140625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>
        <v>5057.9524702053604</v>
      </c>
      <c r="AU28">
        <v>3401.2480930894999</v>
      </c>
      <c r="AV28">
        <v>3542.41917961933</v>
      </c>
      <c r="AW28"/>
      <c r="AX28"/>
      <c r="AY28"/>
      <c r="AZ28"/>
      <c r="BA28">
        <v>107.364669799805</v>
      </c>
      <c r="BB28">
        <v>102.200820922852</v>
      </c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>
      <c r="A29" t="s">
        <v>53</v>
      </c>
      <c r="B29" s="26" t="s">
        <v>173</v>
      </c>
      <c r="C29" t="s">
        <v>22</v>
      </c>
      <c r="D29">
        <f t="shared" si="0"/>
        <v>604.51801757812598</v>
      </c>
      <c r="E29">
        <v>151.12950134277301</v>
      </c>
      <c r="F29" t="s">
        <v>181</v>
      </c>
      <c r="G29" t="s">
        <v>182</v>
      </c>
      <c r="H29" t="s">
        <v>183</v>
      </c>
      <c r="I29" t="s">
        <v>183</v>
      </c>
      <c r="J29" t="s">
        <v>184</v>
      </c>
      <c r="K29" t="s">
        <v>185</v>
      </c>
      <c r="L29">
        <v>3022.59008789063</v>
      </c>
      <c r="M29">
        <f t="shared" si="1"/>
        <v>629.07177734375205</v>
      </c>
      <c r="N29">
        <f t="shared" si="2"/>
        <v>580.09173583984398</v>
      </c>
      <c r="O29">
        <v>157.26794433593801</v>
      </c>
      <c r="P29">
        <v>145.02293395996099</v>
      </c>
      <c r="Q29">
        <v>19444</v>
      </c>
      <c r="R29">
        <v>2344</v>
      </c>
      <c r="S29">
        <v>17100</v>
      </c>
      <c r="T29">
        <v>0</v>
      </c>
      <c r="U29">
        <v>0</v>
      </c>
      <c r="V29">
        <v>0</v>
      </c>
      <c r="W29">
        <v>0</v>
      </c>
      <c r="X29"/>
      <c r="Y29"/>
      <c r="Z29"/>
      <c r="AA29"/>
      <c r="AB29"/>
      <c r="AC29"/>
      <c r="AD29"/>
      <c r="AE29"/>
      <c r="AF29">
        <v>4422.7275390625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>
        <v>4922.4006983005102</v>
      </c>
      <c r="AU29">
        <v>3818.81453026487</v>
      </c>
      <c r="AV29">
        <v>3951.8533071562301</v>
      </c>
      <c r="AW29"/>
      <c r="AX29"/>
      <c r="AY29"/>
      <c r="AZ29"/>
      <c r="BA29">
        <v>154.25733947753901</v>
      </c>
      <c r="BB29">
        <v>148.00993347168</v>
      </c>
      <c r="BC29"/>
      <c r="BD29"/>
      <c r="BE29"/>
      <c r="BF29"/>
      <c r="BG29"/>
      <c r="BH29"/>
      <c r="BI29"/>
      <c r="BJ29"/>
      <c r="BK29"/>
      <c r="BL29"/>
      <c r="BM29"/>
      <c r="BN29"/>
    </row>
    <row r="30" spans="1:66">
      <c r="A30" t="s">
        <v>151</v>
      </c>
      <c r="B30" s="26" t="s">
        <v>161</v>
      </c>
      <c r="C30" t="s">
        <v>37</v>
      </c>
      <c r="D30">
        <f t="shared" si="0"/>
        <v>242.295092773438</v>
      </c>
      <c r="E30">
        <v>60.573772430419901</v>
      </c>
      <c r="F30" t="s">
        <v>181</v>
      </c>
      <c r="G30" t="s">
        <v>182</v>
      </c>
      <c r="H30" t="s">
        <v>183</v>
      </c>
      <c r="I30" t="s">
        <v>183</v>
      </c>
      <c r="J30" t="s">
        <v>184</v>
      </c>
      <c r="K30" t="s">
        <v>185</v>
      </c>
      <c r="L30">
        <v>1211.47546386719</v>
      </c>
      <c r="M30">
        <f t="shared" si="1"/>
        <v>258.556640625</v>
      </c>
      <c r="N30">
        <f t="shared" si="2"/>
        <v>226.08955383300801</v>
      </c>
      <c r="O30">
        <v>64.63916015625</v>
      </c>
      <c r="P30">
        <v>56.522388458252003</v>
      </c>
      <c r="Q30">
        <v>17057</v>
      </c>
      <c r="R30">
        <v>856</v>
      </c>
      <c r="S30">
        <v>16201</v>
      </c>
      <c r="T30">
        <v>0</v>
      </c>
      <c r="U30">
        <v>0</v>
      </c>
      <c r="V30">
        <v>0</v>
      </c>
      <c r="W30">
        <v>0</v>
      </c>
      <c r="X30"/>
      <c r="Y30"/>
      <c r="Z30"/>
      <c r="AA30"/>
      <c r="AB30"/>
      <c r="AC30"/>
      <c r="AD30"/>
      <c r="AE30"/>
      <c r="AF30">
        <v>4291.4140625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>
        <v>5189.3698707651902</v>
      </c>
      <c r="AU30">
        <v>3438.5906967578399</v>
      </c>
      <c r="AV30">
        <v>3526.4529804507702</v>
      </c>
      <c r="AW30"/>
      <c r="AX30"/>
      <c r="AY30"/>
      <c r="AZ30"/>
      <c r="BA30">
        <v>62.646194458007798</v>
      </c>
      <c r="BB30">
        <v>58.504997253417997</v>
      </c>
      <c r="BC30"/>
      <c r="BD30"/>
      <c r="BE30"/>
      <c r="BF30"/>
      <c r="BG30"/>
      <c r="BH30"/>
      <c r="BI30"/>
      <c r="BJ30"/>
      <c r="BK30"/>
      <c r="BL30"/>
      <c r="BM30"/>
      <c r="BN30"/>
    </row>
    <row r="31" spans="1:66">
      <c r="A31" t="s">
        <v>38</v>
      </c>
      <c r="B31" s="26" t="s">
        <v>161</v>
      </c>
      <c r="C31" t="s">
        <v>22</v>
      </c>
      <c r="D31">
        <f t="shared" si="0"/>
        <v>355.841796875</v>
      </c>
      <c r="E31">
        <v>88.96044921875</v>
      </c>
      <c r="F31" t="s">
        <v>181</v>
      </c>
      <c r="G31" t="s">
        <v>182</v>
      </c>
      <c r="H31" t="s">
        <v>183</v>
      </c>
      <c r="I31" t="s">
        <v>183</v>
      </c>
      <c r="J31" t="s">
        <v>184</v>
      </c>
      <c r="K31" t="s">
        <v>185</v>
      </c>
      <c r="L31">
        <v>1779.208984375</v>
      </c>
      <c r="M31">
        <f t="shared" si="1"/>
        <v>375.33554077148438</v>
      </c>
      <c r="N31">
        <f t="shared" si="2"/>
        <v>336.42846679687523</v>
      </c>
      <c r="O31">
        <v>93.833885192871094</v>
      </c>
      <c r="P31">
        <v>84.107116699218807</v>
      </c>
      <c r="Q31">
        <v>17658</v>
      </c>
      <c r="R31">
        <v>1286</v>
      </c>
      <c r="S31">
        <v>16372</v>
      </c>
      <c r="T31">
        <v>0</v>
      </c>
      <c r="U31">
        <v>0</v>
      </c>
      <c r="V31">
        <v>0</v>
      </c>
      <c r="W31">
        <v>0</v>
      </c>
      <c r="X31"/>
      <c r="Y31"/>
      <c r="Z31"/>
      <c r="AA31"/>
      <c r="AB31"/>
      <c r="AC31"/>
      <c r="AD31"/>
      <c r="AE31"/>
      <c r="AF31">
        <v>4422.7275390625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>
        <v>4977.1424718118196</v>
      </c>
      <c r="AU31">
        <v>3853.7817392803599</v>
      </c>
      <c r="AV31">
        <v>3935.59405675887</v>
      </c>
      <c r="AW31"/>
      <c r="AX31"/>
      <c r="AY31"/>
      <c r="AZ31"/>
      <c r="BA31">
        <v>91.444366455078097</v>
      </c>
      <c r="BB31">
        <v>86.481758117675795</v>
      </c>
      <c r="BC31"/>
      <c r="BD31"/>
      <c r="BE31"/>
      <c r="BF31"/>
      <c r="BG31"/>
      <c r="BH31"/>
      <c r="BI31"/>
      <c r="BJ31"/>
      <c r="BK31"/>
      <c r="BL31"/>
      <c r="BM31"/>
      <c r="BN31"/>
    </row>
    <row r="32" spans="1:66">
      <c r="A32" t="s">
        <v>60</v>
      </c>
      <c r="B32" s="26" t="s">
        <v>162</v>
      </c>
      <c r="C32" t="s">
        <v>37</v>
      </c>
      <c r="D32">
        <f t="shared" si="0"/>
        <v>183.94224853515621</v>
      </c>
      <c r="E32">
        <v>45.985561370849602</v>
      </c>
      <c r="F32" t="s">
        <v>181</v>
      </c>
      <c r="G32" t="s">
        <v>182</v>
      </c>
      <c r="H32" t="s">
        <v>183</v>
      </c>
      <c r="I32" t="s">
        <v>183</v>
      </c>
      <c r="J32" t="s">
        <v>184</v>
      </c>
      <c r="K32" t="s">
        <v>185</v>
      </c>
      <c r="L32">
        <v>919.71124267578102</v>
      </c>
      <c r="M32">
        <f t="shared" si="1"/>
        <v>196.8366699218752</v>
      </c>
      <c r="N32">
        <f t="shared" si="2"/>
        <v>171.08305358886719</v>
      </c>
      <c r="O32">
        <v>49.2091674804688</v>
      </c>
      <c r="P32">
        <v>42.770763397216797</v>
      </c>
      <c r="Q32">
        <v>20452</v>
      </c>
      <c r="R32">
        <v>784</v>
      </c>
      <c r="S32">
        <v>19668</v>
      </c>
      <c r="T32">
        <v>0</v>
      </c>
      <c r="U32">
        <v>0</v>
      </c>
      <c r="V32">
        <v>0</v>
      </c>
      <c r="W32">
        <v>0</v>
      </c>
      <c r="X32"/>
      <c r="Y32"/>
      <c r="Z32"/>
      <c r="AA32"/>
      <c r="AB32"/>
      <c r="AC32"/>
      <c r="AD32"/>
      <c r="AE32"/>
      <c r="AF32">
        <v>4291.4140625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>
        <v>5169.18380924147</v>
      </c>
      <c r="AU32">
        <v>3382.8877801683702</v>
      </c>
      <c r="AV32">
        <v>3451.3630435554801</v>
      </c>
      <c r="AW32"/>
      <c r="AX32"/>
      <c r="AY32"/>
      <c r="AZ32"/>
      <c r="BA32">
        <v>47.629154205322301</v>
      </c>
      <c r="BB32">
        <v>44.344261169433601</v>
      </c>
      <c r="BC32"/>
      <c r="BD32"/>
      <c r="BE32"/>
      <c r="BF32"/>
      <c r="BG32"/>
      <c r="BH32"/>
      <c r="BI32"/>
      <c r="BJ32"/>
      <c r="BK32"/>
      <c r="BL32"/>
      <c r="BM32"/>
      <c r="BN32"/>
    </row>
    <row r="33" spans="1:66">
      <c r="A33" t="s">
        <v>39</v>
      </c>
      <c r="B33" s="26" t="s">
        <v>162</v>
      </c>
      <c r="C33" t="s">
        <v>22</v>
      </c>
      <c r="D33">
        <f t="shared" si="0"/>
        <v>232.53300781249999</v>
      </c>
      <c r="E33">
        <v>58.133251190185497</v>
      </c>
      <c r="F33" t="s">
        <v>181</v>
      </c>
      <c r="G33" t="s">
        <v>182</v>
      </c>
      <c r="H33" t="s">
        <v>183</v>
      </c>
      <c r="I33" t="s">
        <v>183</v>
      </c>
      <c r="J33" t="s">
        <v>184</v>
      </c>
      <c r="K33" t="s">
        <v>185</v>
      </c>
      <c r="L33">
        <v>1162.6650390625</v>
      </c>
      <c r="M33">
        <f t="shared" si="1"/>
        <v>248.0746307373048</v>
      </c>
      <c r="N33">
        <f t="shared" si="2"/>
        <v>217.04252624511719</v>
      </c>
      <c r="O33">
        <v>62.0186576843262</v>
      </c>
      <c r="P33">
        <v>54.260631561279297</v>
      </c>
      <c r="Q33">
        <v>17900</v>
      </c>
      <c r="R33">
        <v>863</v>
      </c>
      <c r="S33">
        <v>17037</v>
      </c>
      <c r="T33">
        <v>0</v>
      </c>
      <c r="U33">
        <v>0</v>
      </c>
      <c r="V33">
        <v>0</v>
      </c>
      <c r="W33">
        <v>0</v>
      </c>
      <c r="X33"/>
      <c r="Y33"/>
      <c r="Z33"/>
      <c r="AA33"/>
      <c r="AB33"/>
      <c r="AC33"/>
      <c r="AD33"/>
      <c r="AE33"/>
      <c r="AF33">
        <v>4422.7275390625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>
        <v>4982.98738276724</v>
      </c>
      <c r="AU33">
        <v>3818.3187773818099</v>
      </c>
      <c r="AV33">
        <v>3874.4701185241402</v>
      </c>
      <c r="AW33"/>
      <c r="AX33"/>
      <c r="AY33"/>
      <c r="AZ33"/>
      <c r="BA33">
        <v>60.113998413085902</v>
      </c>
      <c r="BB33">
        <v>56.155830383300803</v>
      </c>
      <c r="BC33"/>
      <c r="BD33"/>
      <c r="BE33"/>
      <c r="BF33"/>
      <c r="BG33"/>
      <c r="BH33"/>
      <c r="BI33"/>
      <c r="BJ33"/>
      <c r="BK33"/>
      <c r="BL33"/>
      <c r="BM33"/>
      <c r="BN33"/>
    </row>
    <row r="34" spans="1:66">
      <c r="A34" t="s">
        <v>61</v>
      </c>
      <c r="B34" s="26" t="s">
        <v>163</v>
      </c>
      <c r="C34" t="s">
        <v>37</v>
      </c>
      <c r="D34">
        <f t="shared" si="0"/>
        <v>167.7512084960938</v>
      </c>
      <c r="E34">
        <v>41.937801361083999</v>
      </c>
      <c r="F34" t="s">
        <v>181</v>
      </c>
      <c r="G34" t="s">
        <v>182</v>
      </c>
      <c r="H34" t="s">
        <v>183</v>
      </c>
      <c r="I34" t="s">
        <v>183</v>
      </c>
      <c r="J34" t="s">
        <v>184</v>
      </c>
      <c r="K34" t="s">
        <v>185</v>
      </c>
      <c r="L34">
        <v>838.75604248046898</v>
      </c>
      <c r="M34">
        <f t="shared" si="1"/>
        <v>180.35885620117199</v>
      </c>
      <c r="N34">
        <f t="shared" si="2"/>
        <v>155.1772308349608</v>
      </c>
      <c r="O34">
        <v>45.089714050292997</v>
      </c>
      <c r="P34">
        <v>38.794307708740199</v>
      </c>
      <c r="Q34">
        <v>19475</v>
      </c>
      <c r="R34">
        <v>682</v>
      </c>
      <c r="S34">
        <v>18793</v>
      </c>
      <c r="T34">
        <v>0</v>
      </c>
      <c r="U34">
        <v>0</v>
      </c>
      <c r="V34">
        <v>0</v>
      </c>
      <c r="W34">
        <v>0</v>
      </c>
      <c r="X34"/>
      <c r="Y34"/>
      <c r="Z34"/>
      <c r="AA34"/>
      <c r="AB34"/>
      <c r="AC34"/>
      <c r="AD34"/>
      <c r="AE34"/>
      <c r="AF34">
        <v>4291.4140625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>
        <v>5257.84464207982</v>
      </c>
      <c r="AU34">
        <v>3476.5336249440902</v>
      </c>
      <c r="AV34">
        <v>3538.9138104992298</v>
      </c>
      <c r="AW34"/>
      <c r="AX34"/>
      <c r="AY34"/>
      <c r="AZ34"/>
      <c r="BA34">
        <v>43.544864654541001</v>
      </c>
      <c r="BB34">
        <v>40.332927703857401</v>
      </c>
      <c r="BC34"/>
      <c r="BD34"/>
      <c r="BE34"/>
      <c r="BF34"/>
      <c r="BG34"/>
      <c r="BH34"/>
      <c r="BI34"/>
      <c r="BJ34"/>
      <c r="BK34"/>
      <c r="BL34"/>
      <c r="BM34"/>
      <c r="BN34"/>
    </row>
    <row r="35" spans="1:66">
      <c r="A35" t="s">
        <v>40</v>
      </c>
      <c r="B35" s="26" t="s">
        <v>163</v>
      </c>
      <c r="C35" t="s">
        <v>22</v>
      </c>
      <c r="D35">
        <f t="shared" si="0"/>
        <v>234.94199218750001</v>
      </c>
      <c r="E35">
        <v>58.735496520996101</v>
      </c>
      <c r="F35" t="s">
        <v>181</v>
      </c>
      <c r="G35" t="s">
        <v>182</v>
      </c>
      <c r="H35" t="s">
        <v>183</v>
      </c>
      <c r="I35" t="s">
        <v>183</v>
      </c>
      <c r="J35" t="s">
        <v>184</v>
      </c>
      <c r="K35" t="s">
        <v>185</v>
      </c>
      <c r="L35">
        <v>1174.7099609375</v>
      </c>
      <c r="M35">
        <f t="shared" si="1"/>
        <v>251.8222808837892</v>
      </c>
      <c r="N35">
        <f t="shared" si="2"/>
        <v>218.12202453613281</v>
      </c>
      <c r="O35">
        <v>62.955570220947301</v>
      </c>
      <c r="P35">
        <v>54.530506134033203</v>
      </c>
      <c r="Q35">
        <v>15339</v>
      </c>
      <c r="R35">
        <v>747</v>
      </c>
      <c r="S35">
        <v>14592</v>
      </c>
      <c r="T35">
        <v>0</v>
      </c>
      <c r="U35">
        <v>0</v>
      </c>
      <c r="V35">
        <v>0</v>
      </c>
      <c r="W35">
        <v>0</v>
      </c>
      <c r="X35"/>
      <c r="Y35"/>
      <c r="Z35"/>
      <c r="AA35"/>
      <c r="AB35"/>
      <c r="AC35"/>
      <c r="AD35"/>
      <c r="AE35"/>
      <c r="AF35">
        <v>4422.7275390625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>
        <v>4990.4213573042198</v>
      </c>
      <c r="AU35">
        <v>3814.6020611210902</v>
      </c>
      <c r="AV35">
        <v>3871.8637479487002</v>
      </c>
      <c r="AW35"/>
      <c r="AX35"/>
      <c r="AY35"/>
      <c r="AZ35"/>
      <c r="BA35">
        <v>60.886703491210902</v>
      </c>
      <c r="BB35">
        <v>56.588214874267599</v>
      </c>
      <c r="BC35"/>
      <c r="BD35"/>
      <c r="BE35"/>
      <c r="BF35"/>
      <c r="BG35"/>
      <c r="BH35"/>
      <c r="BI35"/>
      <c r="BJ35"/>
      <c r="BK35"/>
      <c r="BL35"/>
      <c r="BM35"/>
      <c r="BN35"/>
    </row>
    <row r="36" spans="1:66">
      <c r="A36" t="s">
        <v>62</v>
      </c>
      <c r="B36" s="26" t="s">
        <v>164</v>
      </c>
      <c r="C36" t="s">
        <v>37</v>
      </c>
      <c r="D36">
        <f t="shared" si="0"/>
        <v>216.68364257812601</v>
      </c>
      <c r="E36">
        <v>54.170913696289098</v>
      </c>
      <c r="F36" t="s">
        <v>181</v>
      </c>
      <c r="G36" t="s">
        <v>182</v>
      </c>
      <c r="H36" t="s">
        <v>183</v>
      </c>
      <c r="I36" t="s">
        <v>183</v>
      </c>
      <c r="J36" t="s">
        <v>184</v>
      </c>
      <c r="K36" t="s">
        <v>185</v>
      </c>
      <c r="L36">
        <v>1083.41821289063</v>
      </c>
      <c r="M36">
        <f t="shared" si="1"/>
        <v>231.02337646484361</v>
      </c>
      <c r="N36">
        <f t="shared" si="2"/>
        <v>202.38749694824199</v>
      </c>
      <c r="O36">
        <v>57.755844116210902</v>
      </c>
      <c r="P36">
        <v>50.596874237060497</v>
      </c>
      <c r="Q36">
        <v>19555</v>
      </c>
      <c r="R36">
        <v>880</v>
      </c>
      <c r="S36">
        <v>18675</v>
      </c>
      <c r="T36">
        <v>0</v>
      </c>
      <c r="U36">
        <v>0</v>
      </c>
      <c r="V36">
        <v>0</v>
      </c>
      <c r="W36">
        <v>0</v>
      </c>
      <c r="X36"/>
      <c r="Y36"/>
      <c r="Z36"/>
      <c r="AA36"/>
      <c r="AB36"/>
      <c r="AC36"/>
      <c r="AD36"/>
      <c r="AE36"/>
      <c r="AF36">
        <v>4291.4140625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>
        <v>5197.41713534268</v>
      </c>
      <c r="AU36">
        <v>3432.9038540097899</v>
      </c>
      <c r="AV36">
        <v>3512.3092075036802</v>
      </c>
      <c r="AW36"/>
      <c r="AX36"/>
      <c r="AY36"/>
      <c r="AZ36"/>
      <c r="BA36">
        <v>55.998592376708999</v>
      </c>
      <c r="BB36">
        <v>52.3460693359375</v>
      </c>
      <c r="BC36"/>
      <c r="BD36"/>
      <c r="BE36"/>
      <c r="BF36"/>
      <c r="BG36"/>
      <c r="BH36"/>
      <c r="BI36"/>
      <c r="BJ36"/>
      <c r="BK36"/>
      <c r="BL36"/>
      <c r="BM36"/>
      <c r="BN36"/>
    </row>
    <row r="37" spans="1:66">
      <c r="A37" t="s">
        <v>41</v>
      </c>
      <c r="B37" s="26" t="s">
        <v>164</v>
      </c>
      <c r="C37" t="s">
        <v>22</v>
      </c>
      <c r="D37">
        <f t="shared" si="0"/>
        <v>281.93210449218799</v>
      </c>
      <c r="E37">
        <v>70.483024597167997</v>
      </c>
      <c r="F37" t="s">
        <v>181</v>
      </c>
      <c r="G37" t="s">
        <v>182</v>
      </c>
      <c r="H37" t="s">
        <v>183</v>
      </c>
      <c r="I37" t="s">
        <v>183</v>
      </c>
      <c r="J37" t="s">
        <v>184</v>
      </c>
      <c r="K37" t="s">
        <v>185</v>
      </c>
      <c r="L37">
        <v>1409.66052246094</v>
      </c>
      <c r="M37">
        <f t="shared" si="1"/>
        <v>298.22229003906239</v>
      </c>
      <c r="N37">
        <f t="shared" si="2"/>
        <v>265.69812011718761</v>
      </c>
      <c r="O37">
        <v>74.555572509765597</v>
      </c>
      <c r="P37">
        <v>66.424530029296903</v>
      </c>
      <c r="Q37">
        <v>19862</v>
      </c>
      <c r="R37">
        <v>1155</v>
      </c>
      <c r="S37">
        <v>18707</v>
      </c>
      <c r="T37">
        <v>0</v>
      </c>
      <c r="U37">
        <v>0</v>
      </c>
      <c r="V37">
        <v>0</v>
      </c>
      <c r="W37">
        <v>0</v>
      </c>
      <c r="X37"/>
      <c r="Y37"/>
      <c r="Z37"/>
      <c r="AA37"/>
      <c r="AB37"/>
      <c r="AC37"/>
      <c r="AD37"/>
      <c r="AE37"/>
      <c r="AF37">
        <v>4422.7275390625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>
        <v>5007.8679290110904</v>
      </c>
      <c r="AU37">
        <v>3831.0673662119302</v>
      </c>
      <c r="AV37">
        <v>3899.49978238518</v>
      </c>
      <c r="AW37"/>
      <c r="AX37"/>
      <c r="AY37"/>
      <c r="AZ37"/>
      <c r="BA37">
        <v>72.559097290039105</v>
      </c>
      <c r="BB37">
        <v>68.410614013671903</v>
      </c>
      <c r="BC37"/>
      <c r="BD37"/>
      <c r="BE37"/>
      <c r="BF37"/>
      <c r="BG37"/>
      <c r="BH37"/>
      <c r="BI37"/>
      <c r="BJ37"/>
      <c r="BK37"/>
      <c r="BL37"/>
      <c r="BM37"/>
      <c r="BN37"/>
    </row>
    <row r="38" spans="1:66">
      <c r="A38" t="s">
        <v>188</v>
      </c>
      <c r="B38" s="26" t="s">
        <v>7</v>
      </c>
      <c r="C38" t="s">
        <v>37</v>
      </c>
      <c r="D38">
        <f t="shared" si="0"/>
        <v>0</v>
      </c>
      <c r="E38">
        <v>0</v>
      </c>
      <c r="F38" t="s">
        <v>181</v>
      </c>
      <c r="G38" t="s">
        <v>182</v>
      </c>
      <c r="H38" t="s">
        <v>183</v>
      </c>
      <c r="I38" t="s">
        <v>183</v>
      </c>
      <c r="J38" t="s">
        <v>184</v>
      </c>
      <c r="K38" t="s">
        <v>185</v>
      </c>
      <c r="L38">
        <v>0</v>
      </c>
      <c r="M38">
        <f t="shared" si="1"/>
        <v>0.77810215950012396</v>
      </c>
      <c r="N38">
        <f t="shared" si="2"/>
        <v>0</v>
      </c>
      <c r="O38">
        <v>0.19452553987503099</v>
      </c>
      <c r="P38">
        <v>0</v>
      </c>
      <c r="Q38">
        <v>18121</v>
      </c>
      <c r="R38">
        <v>0</v>
      </c>
      <c r="S38">
        <v>18121</v>
      </c>
      <c r="T38">
        <v>0</v>
      </c>
      <c r="U38">
        <v>0</v>
      </c>
      <c r="V38">
        <v>0</v>
      </c>
      <c r="W38">
        <v>0</v>
      </c>
      <c r="X38"/>
      <c r="Y38"/>
      <c r="Z38"/>
      <c r="AA38"/>
      <c r="AB38"/>
      <c r="AC38"/>
      <c r="AD38"/>
      <c r="AE38"/>
      <c r="AF38">
        <v>4291.4140625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>
        <v>0</v>
      </c>
      <c r="AU38">
        <v>3360.7772951872898</v>
      </c>
      <c r="AV38">
        <v>3360.7772951872898</v>
      </c>
      <c r="AW38"/>
      <c r="AX38"/>
      <c r="AY38"/>
      <c r="AZ38"/>
      <c r="BA38">
        <v>8.8883012533187894E-2</v>
      </c>
      <c r="BB38">
        <v>0</v>
      </c>
      <c r="BC38"/>
      <c r="BD38"/>
      <c r="BE38"/>
      <c r="BF38"/>
      <c r="BG38"/>
      <c r="BH38"/>
      <c r="BI38"/>
      <c r="BJ38"/>
      <c r="BK38"/>
      <c r="BL38"/>
      <c r="BM38"/>
      <c r="BN38"/>
    </row>
    <row r="39" spans="1:66">
      <c r="A39" t="s">
        <v>189</v>
      </c>
      <c r="B39" s="26" t="s">
        <v>7</v>
      </c>
      <c r="C39" t="s">
        <v>37</v>
      </c>
      <c r="D39">
        <f t="shared" si="0"/>
        <v>0</v>
      </c>
      <c r="E39">
        <v>0</v>
      </c>
      <c r="F39" t="s">
        <v>181</v>
      </c>
      <c r="G39" t="s">
        <v>182</v>
      </c>
      <c r="H39" t="s">
        <v>183</v>
      </c>
      <c r="I39" t="s">
        <v>183</v>
      </c>
      <c r="J39" t="s">
        <v>184</v>
      </c>
      <c r="K39" t="s">
        <v>185</v>
      </c>
      <c r="L39">
        <v>0</v>
      </c>
      <c r="M39">
        <f t="shared" si="1"/>
        <v>0.74594974517822399</v>
      </c>
      <c r="N39">
        <f t="shared" si="2"/>
        <v>0</v>
      </c>
      <c r="O39">
        <v>0.186487436294556</v>
      </c>
      <c r="P39">
        <v>0</v>
      </c>
      <c r="Q39">
        <v>18902</v>
      </c>
      <c r="R39">
        <v>0</v>
      </c>
      <c r="S39">
        <v>18902</v>
      </c>
      <c r="T39">
        <v>0</v>
      </c>
      <c r="U39">
        <v>0</v>
      </c>
      <c r="V39">
        <v>0</v>
      </c>
      <c r="W39">
        <v>0</v>
      </c>
      <c r="X39"/>
      <c r="Y39"/>
      <c r="Z39"/>
      <c r="AA39"/>
      <c r="AB39"/>
      <c r="AC39"/>
      <c r="AD39"/>
      <c r="AE39"/>
      <c r="AF39">
        <v>4291.4140625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>
        <v>0</v>
      </c>
      <c r="AU39">
        <v>3334.4736820746102</v>
      </c>
      <c r="AV39">
        <v>3334.4736820746002</v>
      </c>
      <c r="AW39"/>
      <c r="AX39"/>
      <c r="AY39"/>
      <c r="AZ39"/>
      <c r="BA39">
        <v>8.5210375487804399E-2</v>
      </c>
      <c r="BB39">
        <v>0</v>
      </c>
      <c r="BC39"/>
      <c r="BD39"/>
      <c r="BE39"/>
      <c r="BF39"/>
      <c r="BG39"/>
      <c r="BH39"/>
      <c r="BI39"/>
      <c r="BJ39"/>
      <c r="BK39"/>
      <c r="BL39"/>
      <c r="BM39"/>
      <c r="BN39"/>
    </row>
    <row r="40" spans="1:66">
      <c r="A40" t="s">
        <v>190</v>
      </c>
      <c r="B40" s="26" t="s">
        <v>7</v>
      </c>
      <c r="C40" t="s">
        <v>37</v>
      </c>
      <c r="D40">
        <f t="shared" si="0"/>
        <v>0</v>
      </c>
      <c r="E40">
        <v>0</v>
      </c>
      <c r="F40" t="s">
        <v>181</v>
      </c>
      <c r="G40" t="s">
        <v>182</v>
      </c>
      <c r="H40" t="s">
        <v>183</v>
      </c>
      <c r="I40" t="s">
        <v>183</v>
      </c>
      <c r="J40" t="s">
        <v>184</v>
      </c>
      <c r="K40" t="s">
        <v>185</v>
      </c>
      <c r="L40">
        <v>0</v>
      </c>
      <c r="M40">
        <f t="shared" si="1"/>
        <v>0.74539756774902399</v>
      </c>
      <c r="N40">
        <f t="shared" si="2"/>
        <v>0</v>
      </c>
      <c r="O40">
        <v>0.186349391937256</v>
      </c>
      <c r="P40">
        <v>0</v>
      </c>
      <c r="Q40">
        <v>18916</v>
      </c>
      <c r="R40">
        <v>0</v>
      </c>
      <c r="S40">
        <v>18916</v>
      </c>
      <c r="T40">
        <v>0</v>
      </c>
      <c r="U40">
        <v>0</v>
      </c>
      <c r="V40">
        <v>0</v>
      </c>
      <c r="W40">
        <v>0</v>
      </c>
      <c r="X40"/>
      <c r="Y40"/>
      <c r="Z40"/>
      <c r="AA40"/>
      <c r="AB40"/>
      <c r="AC40"/>
      <c r="AD40"/>
      <c r="AE40"/>
      <c r="AF40">
        <v>4291.4140625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>
        <v>0</v>
      </c>
      <c r="AU40">
        <v>3339.7789583357398</v>
      </c>
      <c r="AV40">
        <v>3339.7789583357498</v>
      </c>
      <c r="AW40"/>
      <c r="AX40"/>
      <c r="AY40"/>
      <c r="AZ40"/>
      <c r="BA40">
        <v>8.5147306323051494E-2</v>
      </c>
      <c r="BB40">
        <v>0</v>
      </c>
      <c r="BC40"/>
      <c r="BD40"/>
      <c r="BE40"/>
      <c r="BF40"/>
      <c r="BG40"/>
      <c r="BH40"/>
      <c r="BI40"/>
      <c r="BJ40"/>
      <c r="BK40"/>
      <c r="BL40"/>
      <c r="BM40"/>
      <c r="BN40"/>
    </row>
    <row r="41" spans="1:66">
      <c r="A41" t="s">
        <v>191</v>
      </c>
      <c r="B41" s="26" t="s">
        <v>7</v>
      </c>
      <c r="C41" t="s">
        <v>37</v>
      </c>
      <c r="D41">
        <f t="shared" si="0"/>
        <v>0.235712504386902</v>
      </c>
      <c r="E41">
        <v>5.8928124606609303E-2</v>
      </c>
      <c r="F41" t="s">
        <v>181</v>
      </c>
      <c r="G41" t="s">
        <v>182</v>
      </c>
      <c r="H41" t="s">
        <v>183</v>
      </c>
      <c r="I41" t="s">
        <v>183</v>
      </c>
      <c r="J41" t="s">
        <v>184</v>
      </c>
      <c r="K41" t="s">
        <v>185</v>
      </c>
      <c r="L41">
        <v>1.1785625219345099</v>
      </c>
      <c r="M41">
        <f t="shared" si="1"/>
        <v>1.1258693933486921</v>
      </c>
      <c r="N41">
        <f t="shared" si="2"/>
        <v>9.8996870219707593E-3</v>
      </c>
      <c r="O41">
        <v>0.28146734833717302</v>
      </c>
      <c r="P41">
        <v>2.4749217554926898E-3</v>
      </c>
      <c r="Q41">
        <v>19965</v>
      </c>
      <c r="R41">
        <v>1</v>
      </c>
      <c r="S41">
        <v>19964</v>
      </c>
      <c r="T41">
        <v>0</v>
      </c>
      <c r="U41">
        <v>0</v>
      </c>
      <c r="V41">
        <v>0</v>
      </c>
      <c r="W41">
        <v>0</v>
      </c>
      <c r="X41"/>
      <c r="Y41"/>
      <c r="Z41"/>
      <c r="AA41"/>
      <c r="AB41"/>
      <c r="AC41"/>
      <c r="AD41"/>
      <c r="AE41"/>
      <c r="AF41">
        <v>4291.4140625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>
        <v>5109.8759765625</v>
      </c>
      <c r="AU41">
        <v>3392.01309499433</v>
      </c>
      <c r="AV41">
        <v>3392.0991387149102</v>
      </c>
      <c r="AW41"/>
      <c r="AX41"/>
      <c r="AY41"/>
      <c r="AZ41"/>
      <c r="BA41">
        <v>0.14667758345603901</v>
      </c>
      <c r="BB41">
        <v>1.5969231724739099E-2</v>
      </c>
      <c r="BC41"/>
      <c r="BD41"/>
      <c r="BE41"/>
      <c r="BF41"/>
      <c r="BG41"/>
      <c r="BH41"/>
      <c r="BI41"/>
      <c r="BJ41"/>
      <c r="BK41"/>
      <c r="BL41"/>
      <c r="BM41"/>
      <c r="BN41"/>
    </row>
    <row r="42" spans="1:66">
      <c r="A42" t="s">
        <v>192</v>
      </c>
      <c r="B42" s="26" t="s">
        <v>7</v>
      </c>
      <c r="C42" t="s">
        <v>37</v>
      </c>
      <c r="D42">
        <f t="shared" si="0"/>
        <v>0</v>
      </c>
      <c r="E42">
        <v>0</v>
      </c>
      <c r="F42" t="s">
        <v>181</v>
      </c>
      <c r="G42" t="s">
        <v>182</v>
      </c>
      <c r="H42" t="s">
        <v>183</v>
      </c>
      <c r="I42" t="s">
        <v>183</v>
      </c>
      <c r="J42" t="s">
        <v>184</v>
      </c>
      <c r="K42" t="s">
        <v>185</v>
      </c>
      <c r="L42">
        <v>0</v>
      </c>
      <c r="M42">
        <f t="shared" si="1"/>
        <v>0.79093557596206798</v>
      </c>
      <c r="N42">
        <f t="shared" si="2"/>
        <v>0</v>
      </c>
      <c r="O42">
        <v>0.197733893990517</v>
      </c>
      <c r="P42">
        <v>0</v>
      </c>
      <c r="Q42">
        <v>17827</v>
      </c>
      <c r="R42">
        <v>0</v>
      </c>
      <c r="S42">
        <v>17827</v>
      </c>
      <c r="T42">
        <v>0</v>
      </c>
      <c r="U42">
        <v>0</v>
      </c>
      <c r="V42">
        <v>0</v>
      </c>
      <c r="W42">
        <v>0</v>
      </c>
      <c r="X42"/>
      <c r="Y42"/>
      <c r="Z42"/>
      <c r="AA42"/>
      <c r="AB42"/>
      <c r="AC42"/>
      <c r="AD42"/>
      <c r="AE42"/>
      <c r="AF42">
        <v>4291.4140625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>
        <v>0</v>
      </c>
      <c r="AU42">
        <v>3328.0874532891198</v>
      </c>
      <c r="AV42">
        <v>3328.0874532891298</v>
      </c>
      <c r="AW42"/>
      <c r="AX42"/>
      <c r="AY42"/>
      <c r="AZ42"/>
      <c r="BA42">
        <v>9.0348914265632602E-2</v>
      </c>
      <c r="BB42">
        <v>0</v>
      </c>
      <c r="BC42"/>
      <c r="BD42"/>
      <c r="BE42"/>
      <c r="BF42"/>
      <c r="BG42"/>
      <c r="BH42"/>
      <c r="BI42"/>
      <c r="BJ42"/>
      <c r="BK42"/>
      <c r="BL42"/>
      <c r="BM42"/>
      <c r="BN42"/>
    </row>
    <row r="43" spans="1:66">
      <c r="A43" t="s">
        <v>54</v>
      </c>
      <c r="B43" s="26" t="s">
        <v>7</v>
      </c>
      <c r="C43" t="s">
        <v>22</v>
      </c>
      <c r="D43">
        <f t="shared" si="0"/>
        <v>0.26036028861999599</v>
      </c>
      <c r="E43">
        <v>6.5090075135231004E-2</v>
      </c>
      <c r="F43" t="s">
        <v>181</v>
      </c>
      <c r="G43" t="s">
        <v>182</v>
      </c>
      <c r="H43" t="s">
        <v>183</v>
      </c>
      <c r="I43" t="s">
        <v>183</v>
      </c>
      <c r="J43" t="s">
        <v>184</v>
      </c>
      <c r="K43" t="s">
        <v>185</v>
      </c>
      <c r="L43">
        <v>1.30180144309998</v>
      </c>
      <c r="M43">
        <f t="shared" si="1"/>
        <v>1.2436107397079481</v>
      </c>
      <c r="N43">
        <f t="shared" si="2"/>
        <v>1.0934842750430119E-2</v>
      </c>
      <c r="O43">
        <v>0.31090268492698703</v>
      </c>
      <c r="P43">
        <v>2.7337106876075298E-3</v>
      </c>
      <c r="Q43">
        <v>18075</v>
      </c>
      <c r="R43">
        <v>1</v>
      </c>
      <c r="S43">
        <v>18074</v>
      </c>
      <c r="T43">
        <v>0</v>
      </c>
      <c r="U43">
        <v>0</v>
      </c>
      <c r="V43">
        <v>0</v>
      </c>
      <c r="W43">
        <v>0</v>
      </c>
      <c r="X43"/>
      <c r="Y43"/>
      <c r="Z43"/>
      <c r="AA43"/>
      <c r="AB43"/>
      <c r="AC43"/>
      <c r="AD43"/>
      <c r="AE43"/>
      <c r="AF43">
        <v>4422.7275390625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>
        <v>5097.28173828125</v>
      </c>
      <c r="AU43">
        <v>3622.8474581575902</v>
      </c>
      <c r="AV43">
        <v>3622.9290312851199</v>
      </c>
      <c r="AW43"/>
      <c r="AX43"/>
      <c r="AY43"/>
      <c r="AZ43"/>
      <c r="BA43">
        <v>0.16201587021350899</v>
      </c>
      <c r="BB43">
        <v>1.7639053985476501E-2</v>
      </c>
      <c r="BC43"/>
      <c r="BD43"/>
      <c r="BE43"/>
      <c r="BF43"/>
      <c r="BG43"/>
      <c r="BH43"/>
      <c r="BI43"/>
      <c r="BJ43"/>
      <c r="BK43"/>
      <c r="BL43"/>
      <c r="BM43"/>
      <c r="BN43"/>
    </row>
    <row r="44" spans="1:66">
      <c r="A44" t="s">
        <v>55</v>
      </c>
      <c r="B44" s="26" t="s">
        <v>7</v>
      </c>
      <c r="C44" t="s">
        <v>22</v>
      </c>
      <c r="D44">
        <f t="shared" si="0"/>
        <v>0.741648292541504</v>
      </c>
      <c r="E44">
        <v>0.18541207909584001</v>
      </c>
      <c r="F44" t="s">
        <v>181</v>
      </c>
      <c r="G44" t="s">
        <v>182</v>
      </c>
      <c r="H44" t="s">
        <v>183</v>
      </c>
      <c r="I44" t="s">
        <v>183</v>
      </c>
      <c r="J44" t="s">
        <v>184</v>
      </c>
      <c r="K44" t="s">
        <v>185</v>
      </c>
      <c r="L44">
        <v>3.70824146270752</v>
      </c>
      <c r="M44">
        <f t="shared" si="1"/>
        <v>1.96587097644806</v>
      </c>
      <c r="N44">
        <f t="shared" si="2"/>
        <v>0.17600730061531081</v>
      </c>
      <c r="O44">
        <v>0.49146774411201499</v>
      </c>
      <c r="P44">
        <v>4.4001825153827702E-2</v>
      </c>
      <c r="Q44">
        <v>19037</v>
      </c>
      <c r="R44">
        <v>3</v>
      </c>
      <c r="S44">
        <v>19034</v>
      </c>
      <c r="T44">
        <v>0</v>
      </c>
      <c r="U44">
        <v>0</v>
      </c>
      <c r="V44">
        <v>0</v>
      </c>
      <c r="W44">
        <v>0</v>
      </c>
      <c r="X44"/>
      <c r="Y44"/>
      <c r="Z44"/>
      <c r="AA44"/>
      <c r="AB44"/>
      <c r="AC44"/>
      <c r="AD44"/>
      <c r="AE44"/>
      <c r="AF44">
        <v>4422.7275390625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>
        <v>15578.474121093799</v>
      </c>
      <c r="AU44">
        <v>3621.1595258633602</v>
      </c>
      <c r="AV44">
        <v>3623.0438534247201</v>
      </c>
      <c r="AW44"/>
      <c r="AX44"/>
      <c r="AY44"/>
      <c r="AZ44"/>
      <c r="BA44">
        <v>0.31744331121444702</v>
      </c>
      <c r="BB44">
        <v>9.6348837018013E-2</v>
      </c>
      <c r="BC44"/>
      <c r="BD44"/>
      <c r="BE44"/>
      <c r="BF44"/>
      <c r="BG44"/>
      <c r="BH44"/>
      <c r="BI44"/>
      <c r="BJ44"/>
      <c r="BK44"/>
      <c r="BL44"/>
      <c r="BM44"/>
      <c r="BN44"/>
    </row>
    <row r="45" spans="1:66">
      <c r="A45" t="s">
        <v>56</v>
      </c>
      <c r="B45" s="26" t="s">
        <v>7</v>
      </c>
      <c r="C45" t="s">
        <v>22</v>
      </c>
      <c r="D45">
        <f t="shared" si="0"/>
        <v>0</v>
      </c>
      <c r="E45">
        <v>0</v>
      </c>
      <c r="F45" t="s">
        <v>181</v>
      </c>
      <c r="G45" t="s">
        <v>182</v>
      </c>
      <c r="H45" t="s">
        <v>183</v>
      </c>
      <c r="I45" t="s">
        <v>183</v>
      </c>
      <c r="J45" t="s">
        <v>184</v>
      </c>
      <c r="K45" t="s">
        <v>185</v>
      </c>
      <c r="L45">
        <v>0</v>
      </c>
      <c r="M45">
        <f t="shared" si="1"/>
        <v>0.71143293380737205</v>
      </c>
      <c r="N45">
        <f t="shared" si="2"/>
        <v>0</v>
      </c>
      <c r="O45">
        <v>0.17785823345184301</v>
      </c>
      <c r="P45">
        <v>0</v>
      </c>
      <c r="Q45">
        <v>19819</v>
      </c>
      <c r="R45">
        <v>0</v>
      </c>
      <c r="S45">
        <v>19819</v>
      </c>
      <c r="T45">
        <v>0</v>
      </c>
      <c r="U45">
        <v>0</v>
      </c>
      <c r="V45">
        <v>0</v>
      </c>
      <c r="W45">
        <v>0</v>
      </c>
      <c r="X45"/>
      <c r="Y45"/>
      <c r="Z45"/>
      <c r="AA45"/>
      <c r="AB45"/>
      <c r="AC45"/>
      <c r="AD45"/>
      <c r="AE45"/>
      <c r="AF45">
        <v>4422.7275390625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>
        <v>0</v>
      </c>
      <c r="AU45">
        <v>3648.41981227718</v>
      </c>
      <c r="AV45">
        <v>3648.41981227718</v>
      </c>
      <c r="AW45"/>
      <c r="AX45"/>
      <c r="AY45"/>
      <c r="AZ45"/>
      <c r="BA45">
        <v>8.1267662346363095E-2</v>
      </c>
      <c r="BB45">
        <v>0</v>
      </c>
      <c r="BC45"/>
      <c r="BD45"/>
      <c r="BE45"/>
      <c r="BF45"/>
      <c r="BG45"/>
      <c r="BH45"/>
      <c r="BI45"/>
      <c r="BJ45"/>
      <c r="BK45"/>
      <c r="BL45"/>
      <c r="BM45"/>
      <c r="BN45"/>
    </row>
    <row r="46" spans="1:66">
      <c r="A46" t="s">
        <v>57</v>
      </c>
      <c r="B46" s="26" t="s">
        <v>7</v>
      </c>
      <c r="C46" t="s">
        <v>22</v>
      </c>
      <c r="D46">
        <f t="shared" si="0"/>
        <v>0.27171006202697801</v>
      </c>
      <c r="E46">
        <v>6.7927516996860504E-2</v>
      </c>
      <c r="F46" t="s">
        <v>181</v>
      </c>
      <c r="G46" t="s">
        <v>182</v>
      </c>
      <c r="H46" t="s">
        <v>183</v>
      </c>
      <c r="I46" t="s">
        <v>183</v>
      </c>
      <c r="J46" t="s">
        <v>184</v>
      </c>
      <c r="K46" t="s">
        <v>185</v>
      </c>
      <c r="L46">
        <v>1.3585503101348899</v>
      </c>
      <c r="M46">
        <f t="shared" si="1"/>
        <v>1.297828674316408</v>
      </c>
      <c r="N46">
        <f t="shared" si="2"/>
        <v>1.1411506682634361E-2</v>
      </c>
      <c r="O46">
        <v>0.32445716857910201</v>
      </c>
      <c r="P46">
        <v>2.8528766706585901E-3</v>
      </c>
      <c r="Q46">
        <v>17320</v>
      </c>
      <c r="R46">
        <v>1</v>
      </c>
      <c r="S46">
        <v>17319</v>
      </c>
      <c r="T46">
        <v>0</v>
      </c>
      <c r="U46">
        <v>0</v>
      </c>
      <c r="V46">
        <v>0</v>
      </c>
      <c r="W46">
        <v>0</v>
      </c>
      <c r="X46"/>
      <c r="Y46"/>
      <c r="Z46"/>
      <c r="AA46"/>
      <c r="AB46"/>
      <c r="AC46"/>
      <c r="AD46"/>
      <c r="AE46"/>
      <c r="AF46">
        <v>4422.7275390625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>
        <v>6088.86474609375</v>
      </c>
      <c r="AU46">
        <v>3620.9033580352502</v>
      </c>
      <c r="AV46">
        <v>3621.0458500322502</v>
      </c>
      <c r="AW46"/>
      <c r="AX46"/>
      <c r="AY46"/>
      <c r="AZ46"/>
      <c r="BA46">
        <v>0.16907885670661901</v>
      </c>
      <c r="BB46">
        <v>1.8407968804240199E-2</v>
      </c>
      <c r="BC46"/>
      <c r="BD46"/>
      <c r="BE46"/>
      <c r="BF46"/>
      <c r="BG46"/>
      <c r="BH46"/>
      <c r="BI46"/>
      <c r="BJ46"/>
      <c r="BK46"/>
      <c r="BL46"/>
      <c r="BM46"/>
      <c r="BN46"/>
    </row>
    <row r="47" spans="1:66">
      <c r="A47" t="s">
        <v>58</v>
      </c>
      <c r="B47" s="26" t="s">
        <v>7</v>
      </c>
      <c r="C47" t="s">
        <v>22</v>
      </c>
      <c r="D47">
        <f t="shared" si="0"/>
        <v>0.246930742263794</v>
      </c>
      <c r="E47">
        <v>6.17326833307743E-2</v>
      </c>
      <c r="F47" t="s">
        <v>181</v>
      </c>
      <c r="G47" t="s">
        <v>182</v>
      </c>
      <c r="H47" t="s">
        <v>183</v>
      </c>
      <c r="I47" t="s">
        <v>183</v>
      </c>
      <c r="J47" t="s">
        <v>184</v>
      </c>
      <c r="K47" t="s">
        <v>185</v>
      </c>
      <c r="L47">
        <v>1.2346537113189699</v>
      </c>
      <c r="M47">
        <f t="shared" si="1"/>
        <v>1.1794580221176161</v>
      </c>
      <c r="N47">
        <f t="shared" si="2"/>
        <v>1.037083007395268E-2</v>
      </c>
      <c r="O47">
        <v>0.29486450552940402</v>
      </c>
      <c r="P47">
        <v>2.59270751848817E-3</v>
      </c>
      <c r="Q47">
        <v>19058</v>
      </c>
      <c r="R47">
        <v>1</v>
      </c>
      <c r="S47">
        <v>19057</v>
      </c>
      <c r="T47">
        <v>0</v>
      </c>
      <c r="U47">
        <v>0</v>
      </c>
      <c r="V47">
        <v>0</v>
      </c>
      <c r="W47">
        <v>0</v>
      </c>
      <c r="X47"/>
      <c r="Y47"/>
      <c r="Z47"/>
      <c r="AA47"/>
      <c r="AB47"/>
      <c r="AC47"/>
      <c r="AD47"/>
      <c r="AE47"/>
      <c r="AF47">
        <v>4422.7275390625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>
        <v>5084.19140625</v>
      </c>
      <c r="AU47">
        <v>3597.45342563746</v>
      </c>
      <c r="AV47">
        <v>3597.5314368653299</v>
      </c>
      <c r="AW47"/>
      <c r="AX47"/>
      <c r="AY47"/>
      <c r="AZ47"/>
      <c r="BA47">
        <v>0.153658658266068</v>
      </c>
      <c r="BB47">
        <v>1.6729237511754001E-2</v>
      </c>
      <c r="BC47"/>
      <c r="BD47"/>
      <c r="BE47"/>
      <c r="BF47"/>
      <c r="BG47"/>
      <c r="BH47"/>
      <c r="BI47"/>
      <c r="BJ47"/>
      <c r="BK47"/>
      <c r="BL47"/>
      <c r="BM47"/>
      <c r="BN47"/>
    </row>
    <row r="48" spans="1:66">
      <c r="A48" t="s">
        <v>193</v>
      </c>
      <c r="B48" s="26" t="s">
        <v>36</v>
      </c>
      <c r="C48" t="s">
        <v>37</v>
      </c>
      <c r="D48">
        <f t="shared" si="0"/>
        <v>24.158592224121001</v>
      </c>
      <c r="E48">
        <v>6.0396480560302699</v>
      </c>
      <c r="F48" t="s">
        <v>181</v>
      </c>
      <c r="G48" t="s">
        <v>182</v>
      </c>
      <c r="H48" t="s">
        <v>183</v>
      </c>
      <c r="I48" t="s">
        <v>183</v>
      </c>
      <c r="J48" t="s">
        <v>184</v>
      </c>
      <c r="K48" t="s">
        <v>185</v>
      </c>
      <c r="L48">
        <v>120.792961120605</v>
      </c>
      <c r="M48">
        <f t="shared" si="1"/>
        <v>29.339883804321278</v>
      </c>
      <c r="N48">
        <f t="shared" si="2"/>
        <v>19.62948226928712</v>
      </c>
      <c r="O48">
        <v>7.3349709510803196</v>
      </c>
      <c r="P48">
        <v>4.90737056732178</v>
      </c>
      <c r="Q48">
        <v>18748</v>
      </c>
      <c r="R48">
        <v>96</v>
      </c>
      <c r="S48">
        <v>18652</v>
      </c>
      <c r="T48">
        <v>0</v>
      </c>
      <c r="U48">
        <v>0</v>
      </c>
      <c r="V48">
        <v>0</v>
      </c>
      <c r="W48">
        <v>0</v>
      </c>
      <c r="X48"/>
      <c r="Y48"/>
      <c r="Z48"/>
      <c r="AA48"/>
      <c r="AB48"/>
      <c r="AC48"/>
      <c r="AD48"/>
      <c r="AE48"/>
      <c r="AF48">
        <v>4291.4140625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>
        <v>5338.3060811360701</v>
      </c>
      <c r="AU48">
        <v>3346.1520226184298</v>
      </c>
      <c r="AV48">
        <v>3356.35293949583</v>
      </c>
      <c r="AW48"/>
      <c r="AX48"/>
      <c r="AY48"/>
      <c r="AZ48"/>
      <c r="BA48">
        <v>6.6759924888610804</v>
      </c>
      <c r="BB48">
        <v>5.4453186988830602</v>
      </c>
      <c r="BC48"/>
      <c r="BD48"/>
      <c r="BE48"/>
      <c r="BF48"/>
      <c r="BG48"/>
      <c r="BH48"/>
      <c r="BI48"/>
      <c r="BJ48"/>
      <c r="BK48"/>
      <c r="BL48"/>
      <c r="BM48"/>
      <c r="BN48"/>
    </row>
    <row r="49" spans="1:66">
      <c r="A49" t="s">
        <v>59</v>
      </c>
      <c r="B49" s="26" t="s">
        <v>36</v>
      </c>
      <c r="C49" t="s">
        <v>22</v>
      </c>
      <c r="D49">
        <f t="shared" si="0"/>
        <v>27.961041259765601</v>
      </c>
      <c r="E49">
        <v>6.9902606010437003</v>
      </c>
      <c r="F49" t="s">
        <v>181</v>
      </c>
      <c r="G49" t="s">
        <v>182</v>
      </c>
      <c r="H49" t="s">
        <v>183</v>
      </c>
      <c r="I49" t="s">
        <v>183</v>
      </c>
      <c r="J49" t="s">
        <v>184</v>
      </c>
      <c r="K49" t="s">
        <v>185</v>
      </c>
      <c r="L49">
        <v>139.80520629882801</v>
      </c>
      <c r="M49">
        <f t="shared" si="1"/>
        <v>33.287063598632798</v>
      </c>
      <c r="N49">
        <f t="shared" si="2"/>
        <v>22.6410427093506</v>
      </c>
      <c r="O49">
        <v>8.3217658996581996</v>
      </c>
      <c r="P49">
        <v>5.66026067733765</v>
      </c>
      <c r="Q49">
        <v>17893</v>
      </c>
      <c r="R49">
        <v>106</v>
      </c>
      <c r="S49">
        <v>17787</v>
      </c>
      <c r="T49">
        <v>0</v>
      </c>
      <c r="U49">
        <v>0</v>
      </c>
      <c r="V49">
        <v>0</v>
      </c>
      <c r="W49">
        <v>0</v>
      </c>
      <c r="X49"/>
      <c r="Y49"/>
      <c r="Z49"/>
      <c r="AA49"/>
      <c r="AB49"/>
      <c r="AC49"/>
      <c r="AD49"/>
      <c r="AE49"/>
      <c r="AF49">
        <v>4422.7275390625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>
        <v>4801.5155697228802</v>
      </c>
      <c r="AU49">
        <v>3561.47073347272</v>
      </c>
      <c r="AV49">
        <v>3568.8168885413302</v>
      </c>
      <c r="AW49"/>
      <c r="AX49"/>
      <c r="AY49"/>
      <c r="AZ49"/>
      <c r="BA49">
        <v>7.66941165924072</v>
      </c>
      <c r="BB49">
        <v>6.31150150299072</v>
      </c>
      <c r="BC49"/>
      <c r="BD49"/>
      <c r="BE49"/>
      <c r="BF49"/>
      <c r="BG49"/>
      <c r="BH49"/>
      <c r="BI49"/>
      <c r="BJ49"/>
      <c r="BK49"/>
      <c r="BL49"/>
      <c r="BM49"/>
      <c r="BN49"/>
    </row>
  </sheetData>
  <autoFilter ref="A1:BL1" xr:uid="{62B4373B-A5C6-AC46-9277-C22408EE8D64}">
    <sortState xmlns:xlrd2="http://schemas.microsoft.com/office/spreadsheetml/2017/richdata2" ref="A2:BL49">
      <sortCondition ref="B1:B49"/>
    </sortState>
  </autoFilter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6810F-B153-7C4F-A257-0215F38B6FE6}">
  <sheetPr>
    <pageSetUpPr fitToPage="1"/>
  </sheetPr>
  <dimension ref="A1:T37"/>
  <sheetViews>
    <sheetView topLeftCell="H1" zoomScale="144" workbookViewId="0">
      <selection activeCell="K7" sqref="K7:K14"/>
    </sheetView>
  </sheetViews>
  <sheetFormatPr defaultColWidth="10.83203125" defaultRowHeight="15.5"/>
  <cols>
    <col min="1" max="1" width="10.83203125" style="48"/>
    <col min="2" max="2" width="15.5" style="48" customWidth="1"/>
    <col min="3" max="3" width="17" style="48" customWidth="1"/>
    <col min="4" max="4" width="16.6640625" style="48" bestFit="1" customWidth="1"/>
    <col min="5" max="5" width="16.6640625" style="48" customWidth="1"/>
    <col min="6" max="6" width="16.6640625" style="48" bestFit="1" customWidth="1"/>
    <col min="7" max="7" width="15.83203125" style="48" customWidth="1"/>
    <col min="8" max="8" width="16.6640625" style="48" bestFit="1" customWidth="1"/>
    <col min="9" max="9" width="17.33203125" style="48" customWidth="1"/>
    <col min="10" max="10" width="16.6640625" style="48" bestFit="1" customWidth="1"/>
    <col min="11" max="11" width="17.1640625" style="48" customWidth="1"/>
    <col min="12" max="12" width="16.6640625" style="48" bestFit="1" customWidth="1"/>
    <col min="13" max="13" width="16.5" style="48" customWidth="1"/>
    <col min="14" max="14" width="16.6640625" style="48" bestFit="1" customWidth="1"/>
    <col min="15" max="16384" width="10.83203125" style="48"/>
  </cols>
  <sheetData>
    <row r="1" spans="1:14">
      <c r="A1" s="48" t="s">
        <v>66</v>
      </c>
    </row>
    <row r="3" spans="1:14">
      <c r="B3" s="48" t="s">
        <v>67</v>
      </c>
    </row>
    <row r="4" spans="1:14" ht="16" thickBot="1">
      <c r="C4" s="86"/>
      <c r="D4" s="86"/>
      <c r="E4" s="86"/>
      <c r="F4" s="86"/>
      <c r="I4" s="86" t="s">
        <v>91</v>
      </c>
      <c r="J4" s="86"/>
      <c r="K4" s="86"/>
      <c r="L4" s="86"/>
      <c r="M4" s="86"/>
      <c r="N4" s="86"/>
    </row>
    <row r="5" spans="1:14">
      <c r="B5" s="5" t="s">
        <v>0</v>
      </c>
      <c r="C5" s="6">
        <v>1</v>
      </c>
      <c r="D5" s="6">
        <v>2</v>
      </c>
      <c r="E5" s="6">
        <v>3</v>
      </c>
      <c r="F5" s="6">
        <v>4</v>
      </c>
      <c r="G5" s="6">
        <v>5</v>
      </c>
      <c r="H5" s="6">
        <v>6</v>
      </c>
      <c r="I5" s="6">
        <v>7</v>
      </c>
      <c r="J5" s="6">
        <v>8</v>
      </c>
      <c r="K5" s="6">
        <v>9</v>
      </c>
      <c r="L5" s="6">
        <v>10</v>
      </c>
      <c r="M5" s="6">
        <v>11</v>
      </c>
      <c r="N5" s="7">
        <v>12</v>
      </c>
    </row>
    <row r="6" spans="1:14" ht="16" thickBot="1">
      <c r="B6" s="8"/>
      <c r="C6" s="69"/>
      <c r="D6" s="69"/>
      <c r="E6" s="70"/>
      <c r="F6" s="70"/>
      <c r="G6" s="59"/>
      <c r="H6" s="69"/>
      <c r="I6" s="57" t="s">
        <v>22</v>
      </c>
      <c r="J6" s="57" t="s">
        <v>22</v>
      </c>
      <c r="K6" s="57" t="s">
        <v>22</v>
      </c>
      <c r="L6" s="58" t="s">
        <v>37</v>
      </c>
      <c r="M6" s="58" t="s">
        <v>37</v>
      </c>
      <c r="N6" s="58" t="s">
        <v>37</v>
      </c>
    </row>
    <row r="7" spans="1:14">
      <c r="B7" s="8" t="s">
        <v>1</v>
      </c>
      <c r="C7" s="71"/>
      <c r="D7" s="72"/>
      <c r="E7" s="73"/>
      <c r="F7" s="73"/>
      <c r="G7" s="61"/>
      <c r="H7" s="72"/>
      <c r="I7" s="60" t="s">
        <v>161</v>
      </c>
      <c r="J7" s="60" t="s">
        <v>169</v>
      </c>
      <c r="K7" s="60" t="s">
        <v>172</v>
      </c>
      <c r="L7" s="31" t="s">
        <v>161</v>
      </c>
      <c r="M7" s="62" t="s">
        <v>169</v>
      </c>
      <c r="N7" s="62" t="s">
        <v>172</v>
      </c>
    </row>
    <row r="8" spans="1:14">
      <c r="B8" s="8" t="s">
        <v>2</v>
      </c>
      <c r="C8" s="74"/>
      <c r="D8" s="75"/>
      <c r="E8" s="76"/>
      <c r="F8" s="76"/>
      <c r="G8" s="63"/>
      <c r="H8" s="75"/>
      <c r="I8" s="34" t="s">
        <v>162</v>
      </c>
      <c r="J8" s="64">
        <v>1036</v>
      </c>
      <c r="K8" s="64" t="s">
        <v>173</v>
      </c>
      <c r="L8" s="38" t="s">
        <v>162</v>
      </c>
      <c r="M8" s="38">
        <v>1036</v>
      </c>
      <c r="N8" s="38" t="s">
        <v>173</v>
      </c>
    </row>
    <row r="9" spans="1:14">
      <c r="B9" s="8" t="s">
        <v>3</v>
      </c>
      <c r="C9" s="74"/>
      <c r="D9" s="75"/>
      <c r="E9" s="76"/>
      <c r="F9" s="76"/>
      <c r="G9" s="63"/>
      <c r="H9" s="75"/>
      <c r="I9" s="34" t="s">
        <v>163</v>
      </c>
      <c r="J9" s="64">
        <v>1042</v>
      </c>
      <c r="K9" s="64" t="s">
        <v>7</v>
      </c>
      <c r="L9" s="38" t="s">
        <v>163</v>
      </c>
      <c r="M9" s="38">
        <v>1042</v>
      </c>
      <c r="N9" s="38" t="s">
        <v>7</v>
      </c>
    </row>
    <row r="10" spans="1:14">
      <c r="B10" s="8" t="s">
        <v>4</v>
      </c>
      <c r="C10" s="74"/>
      <c r="D10" s="75"/>
      <c r="E10" s="76"/>
      <c r="F10" s="76"/>
      <c r="G10" s="63"/>
      <c r="H10" s="75"/>
      <c r="I10" s="34" t="s">
        <v>164</v>
      </c>
      <c r="J10" s="64">
        <v>1047</v>
      </c>
      <c r="K10" s="64" t="s">
        <v>7</v>
      </c>
      <c r="L10" s="38" t="s">
        <v>164</v>
      </c>
      <c r="M10" s="38">
        <v>1047</v>
      </c>
      <c r="N10" s="38" t="s">
        <v>7</v>
      </c>
    </row>
    <row r="11" spans="1:14">
      <c r="B11" s="8" t="s">
        <v>5</v>
      </c>
      <c r="C11" s="74"/>
      <c r="D11" s="75"/>
      <c r="E11" s="76"/>
      <c r="F11" s="76"/>
      <c r="G11" s="63"/>
      <c r="H11" s="75"/>
      <c r="I11" s="34" t="s">
        <v>165</v>
      </c>
      <c r="J11" s="64">
        <v>1052</v>
      </c>
      <c r="K11" s="64" t="s">
        <v>7</v>
      </c>
      <c r="L11" s="38" t="s">
        <v>165</v>
      </c>
      <c r="M11" s="38">
        <v>1052</v>
      </c>
      <c r="N11" s="38" t="s">
        <v>7</v>
      </c>
    </row>
    <row r="12" spans="1:14">
      <c r="B12" s="8" t="s">
        <v>6</v>
      </c>
      <c r="C12" s="74"/>
      <c r="D12" s="75"/>
      <c r="E12" s="76"/>
      <c r="F12" s="76"/>
      <c r="G12" s="63"/>
      <c r="H12" s="75"/>
      <c r="I12" s="34" t="s">
        <v>166</v>
      </c>
      <c r="J12" s="64">
        <v>1053</v>
      </c>
      <c r="K12" s="64" t="s">
        <v>7</v>
      </c>
      <c r="L12" s="38" t="s">
        <v>166</v>
      </c>
      <c r="M12" s="38">
        <v>1053</v>
      </c>
      <c r="N12" s="38" t="s">
        <v>7</v>
      </c>
    </row>
    <row r="13" spans="1:14">
      <c r="B13" s="8" t="s">
        <v>8</v>
      </c>
      <c r="C13" s="74"/>
      <c r="D13" s="75"/>
      <c r="E13" s="76"/>
      <c r="F13" s="76"/>
      <c r="G13" s="63"/>
      <c r="H13" s="75"/>
      <c r="I13" s="34" t="s">
        <v>167</v>
      </c>
      <c r="J13" s="64" t="s">
        <v>170</v>
      </c>
      <c r="K13" s="64" t="s">
        <v>7</v>
      </c>
      <c r="L13" s="38" t="s">
        <v>167</v>
      </c>
      <c r="M13" s="38" t="s">
        <v>170</v>
      </c>
      <c r="N13" s="38" t="s">
        <v>7</v>
      </c>
    </row>
    <row r="14" spans="1:14" ht="16" thickBot="1">
      <c r="B14" s="9" t="s">
        <v>9</v>
      </c>
      <c r="C14" s="77"/>
      <c r="D14" s="78"/>
      <c r="E14" s="79"/>
      <c r="F14" s="79"/>
      <c r="G14" s="65"/>
      <c r="H14" s="78"/>
      <c r="I14" s="42" t="s">
        <v>168</v>
      </c>
      <c r="J14" s="42" t="s">
        <v>171</v>
      </c>
      <c r="K14" s="42" t="s">
        <v>36</v>
      </c>
      <c r="L14" s="46" t="s">
        <v>168</v>
      </c>
      <c r="M14" s="45" t="s">
        <v>171</v>
      </c>
      <c r="N14" s="45" t="s">
        <v>36</v>
      </c>
    </row>
    <row r="15" spans="1:14">
      <c r="C15" s="66"/>
      <c r="D15" s="66"/>
      <c r="E15" s="66"/>
      <c r="F15" s="66"/>
    </row>
    <row r="16" spans="1:14">
      <c r="B16" s="10" t="s">
        <v>68</v>
      </c>
      <c r="C16" s="66"/>
      <c r="D16" s="66"/>
      <c r="E16" s="66"/>
    </row>
    <row r="17" spans="2:20">
      <c r="C17" s="66"/>
      <c r="E17" s="66"/>
      <c r="F17" s="66"/>
    </row>
    <row r="18" spans="2:20" ht="16" hidden="1" thickBot="1">
      <c r="B18" s="5" t="s">
        <v>0</v>
      </c>
      <c r="C18" s="11">
        <v>1</v>
      </c>
      <c r="D18" s="11">
        <v>2</v>
      </c>
      <c r="E18" s="11">
        <v>3</v>
      </c>
      <c r="F18" s="11">
        <v>4</v>
      </c>
      <c r="G18" s="6">
        <v>5</v>
      </c>
      <c r="H18" s="6">
        <v>6</v>
      </c>
      <c r="I18" s="6">
        <v>7</v>
      </c>
      <c r="J18" s="6">
        <v>8</v>
      </c>
      <c r="K18" s="6">
        <v>9</v>
      </c>
      <c r="L18" s="6">
        <v>10</v>
      </c>
      <c r="M18" s="6">
        <v>11</v>
      </c>
      <c r="N18" s="7">
        <v>12</v>
      </c>
    </row>
    <row r="19" spans="2:20" hidden="1">
      <c r="B19" s="8"/>
      <c r="C19" s="27" t="s">
        <v>22</v>
      </c>
      <c r="D19" s="28" t="s">
        <v>22</v>
      </c>
      <c r="E19" s="28" t="s">
        <v>22</v>
      </c>
      <c r="F19" s="29" t="s">
        <v>22</v>
      </c>
      <c r="G19" s="28" t="s">
        <v>22</v>
      </c>
      <c r="H19" s="29" t="s">
        <v>22</v>
      </c>
      <c r="I19" s="30" t="s">
        <v>37</v>
      </c>
      <c r="J19" s="31" t="s">
        <v>37</v>
      </c>
      <c r="K19" s="31" t="s">
        <v>37</v>
      </c>
      <c r="L19" s="31" t="s">
        <v>37</v>
      </c>
      <c r="M19" s="31" t="s">
        <v>37</v>
      </c>
      <c r="N19" s="32" t="s">
        <v>37</v>
      </c>
      <c r="P19" s="48" t="str">
        <f>CONCATENATE(E20, "-5b")</f>
        <v>A08-8b-5b</v>
      </c>
      <c r="Q19" s="48" t="str">
        <f>CONCATENATE(F20, "-5b")</f>
        <v>NTC-8b-5b</v>
      </c>
      <c r="S19" s="30" t="s">
        <v>37</v>
      </c>
      <c r="T19" s="32" t="s">
        <v>37</v>
      </c>
    </row>
    <row r="20" spans="2:20" hidden="1">
      <c r="B20" s="8" t="s">
        <v>1</v>
      </c>
      <c r="C20" s="33" t="s">
        <v>69</v>
      </c>
      <c r="D20" s="34" t="s">
        <v>70</v>
      </c>
      <c r="E20" s="34" t="s">
        <v>71</v>
      </c>
      <c r="F20" s="35" t="s">
        <v>72</v>
      </c>
      <c r="G20" s="34" t="s">
        <v>73</v>
      </c>
      <c r="H20" s="35" t="s">
        <v>7</v>
      </c>
      <c r="I20" s="36" t="s">
        <v>69</v>
      </c>
      <c r="J20" s="37" t="s">
        <v>70</v>
      </c>
      <c r="K20" s="38" t="s">
        <v>71</v>
      </c>
      <c r="L20" s="37" t="s">
        <v>72</v>
      </c>
      <c r="M20" s="38" t="s">
        <v>73</v>
      </c>
      <c r="N20" s="39" t="s">
        <v>7</v>
      </c>
      <c r="P20" s="48" t="str">
        <f t="shared" ref="P20:Q27" si="0">CONCATENATE(E21, "-5b")</f>
        <v>B08-8b-5b</v>
      </c>
      <c r="Q20" s="48" t="str">
        <f t="shared" si="0"/>
        <v>A08-8b-5b</v>
      </c>
      <c r="S20" s="67" t="s">
        <v>21</v>
      </c>
      <c r="T20" s="39" t="s">
        <v>7</v>
      </c>
    </row>
    <row r="21" spans="2:20" hidden="1">
      <c r="B21" s="8" t="s">
        <v>2</v>
      </c>
      <c r="C21" s="33" t="s">
        <v>74</v>
      </c>
      <c r="D21" s="34" t="s">
        <v>69</v>
      </c>
      <c r="E21" s="34" t="s">
        <v>75</v>
      </c>
      <c r="F21" s="35" t="s">
        <v>71</v>
      </c>
      <c r="G21" s="34" t="s">
        <v>73</v>
      </c>
      <c r="H21" s="35" t="s">
        <v>73</v>
      </c>
      <c r="I21" s="36" t="s">
        <v>74</v>
      </c>
      <c r="J21" s="38" t="s">
        <v>69</v>
      </c>
      <c r="K21" s="38" t="s">
        <v>75</v>
      </c>
      <c r="L21" s="38" t="s">
        <v>71</v>
      </c>
      <c r="M21" s="38" t="s">
        <v>73</v>
      </c>
      <c r="N21" s="40" t="s">
        <v>73</v>
      </c>
      <c r="P21" s="48" t="str">
        <f t="shared" si="0"/>
        <v>C08-8b-5b</v>
      </c>
      <c r="Q21" s="48" t="str">
        <f t="shared" si="0"/>
        <v>B08-8b-5b</v>
      </c>
      <c r="S21" s="67" t="s">
        <v>23</v>
      </c>
      <c r="T21" s="39" t="s">
        <v>30</v>
      </c>
    </row>
    <row r="22" spans="2:20" hidden="1">
      <c r="B22" s="8" t="s">
        <v>3</v>
      </c>
      <c r="C22" s="33" t="s">
        <v>76</v>
      </c>
      <c r="D22" s="34" t="s">
        <v>74</v>
      </c>
      <c r="E22" s="34" t="s">
        <v>77</v>
      </c>
      <c r="F22" s="35" t="s">
        <v>75</v>
      </c>
      <c r="G22" s="34" t="s">
        <v>73</v>
      </c>
      <c r="H22" s="35" t="s">
        <v>73</v>
      </c>
      <c r="I22" s="36" t="s">
        <v>76</v>
      </c>
      <c r="J22" s="38" t="s">
        <v>74</v>
      </c>
      <c r="K22" s="38" t="s">
        <v>77</v>
      </c>
      <c r="L22" s="38" t="s">
        <v>75</v>
      </c>
      <c r="M22" s="38" t="s">
        <v>73</v>
      </c>
      <c r="N22" s="40" t="s">
        <v>73</v>
      </c>
      <c r="P22" s="48" t="str">
        <f t="shared" si="0"/>
        <v>D08-8b-5b</v>
      </c>
      <c r="Q22" s="48" t="str">
        <f t="shared" si="0"/>
        <v>C08-8b-5b</v>
      </c>
      <c r="S22" s="67" t="s">
        <v>24</v>
      </c>
      <c r="T22" s="39" t="s">
        <v>31</v>
      </c>
    </row>
    <row r="23" spans="2:20" hidden="1">
      <c r="B23" s="8" t="s">
        <v>4</v>
      </c>
      <c r="C23" s="33" t="s">
        <v>78</v>
      </c>
      <c r="D23" s="34" t="s">
        <v>76</v>
      </c>
      <c r="E23" s="34" t="s">
        <v>79</v>
      </c>
      <c r="F23" s="35" t="s">
        <v>77</v>
      </c>
      <c r="G23" s="34" t="s">
        <v>73</v>
      </c>
      <c r="H23" s="35" t="s">
        <v>73</v>
      </c>
      <c r="I23" s="36" t="s">
        <v>78</v>
      </c>
      <c r="J23" s="38" t="s">
        <v>76</v>
      </c>
      <c r="K23" s="38" t="s">
        <v>79</v>
      </c>
      <c r="L23" s="38" t="s">
        <v>77</v>
      </c>
      <c r="M23" s="38" t="s">
        <v>73</v>
      </c>
      <c r="N23" s="40" t="s">
        <v>73</v>
      </c>
      <c r="P23" s="48" t="str">
        <f t="shared" si="0"/>
        <v>E08-8b-5b</v>
      </c>
      <c r="Q23" s="48" t="str">
        <f t="shared" si="0"/>
        <v>D08-8b-5b</v>
      </c>
      <c r="S23" s="67" t="s">
        <v>25</v>
      </c>
      <c r="T23" s="39" t="s">
        <v>32</v>
      </c>
    </row>
    <row r="24" spans="2:20" hidden="1">
      <c r="B24" s="8" t="s">
        <v>5</v>
      </c>
      <c r="C24" s="33" t="s">
        <v>80</v>
      </c>
      <c r="D24" s="34" t="s">
        <v>78</v>
      </c>
      <c r="E24" s="34" t="s">
        <v>81</v>
      </c>
      <c r="F24" s="35" t="s">
        <v>79</v>
      </c>
      <c r="G24" s="34" t="s">
        <v>73</v>
      </c>
      <c r="H24" s="35" t="s">
        <v>73</v>
      </c>
      <c r="I24" s="36" t="s">
        <v>80</v>
      </c>
      <c r="J24" s="38" t="s">
        <v>78</v>
      </c>
      <c r="K24" s="38" t="s">
        <v>81</v>
      </c>
      <c r="L24" s="38" t="s">
        <v>79</v>
      </c>
      <c r="M24" s="38" t="s">
        <v>73</v>
      </c>
      <c r="N24" s="40" t="s">
        <v>73</v>
      </c>
      <c r="P24" s="48" t="str">
        <f t="shared" si="0"/>
        <v>F08-8b-5b</v>
      </c>
      <c r="Q24" s="48" t="str">
        <f t="shared" si="0"/>
        <v>E08-8b-5b</v>
      </c>
      <c r="S24" s="67" t="s">
        <v>26</v>
      </c>
      <c r="T24" s="39" t="s">
        <v>33</v>
      </c>
    </row>
    <row r="25" spans="2:20" hidden="1">
      <c r="B25" s="8" t="s">
        <v>6</v>
      </c>
      <c r="C25" s="33" t="s">
        <v>82</v>
      </c>
      <c r="D25" s="34" t="s">
        <v>80</v>
      </c>
      <c r="E25" s="34" t="s">
        <v>83</v>
      </c>
      <c r="F25" s="35" t="s">
        <v>81</v>
      </c>
      <c r="G25" s="34" t="s">
        <v>73</v>
      </c>
      <c r="H25" s="35" t="s">
        <v>73</v>
      </c>
      <c r="I25" s="36" t="s">
        <v>82</v>
      </c>
      <c r="J25" s="38" t="s">
        <v>80</v>
      </c>
      <c r="K25" s="38" t="s">
        <v>83</v>
      </c>
      <c r="L25" s="38" t="s">
        <v>81</v>
      </c>
      <c r="M25" s="38" t="s">
        <v>73</v>
      </c>
      <c r="N25" s="40" t="s">
        <v>73</v>
      </c>
      <c r="P25" s="48" t="str">
        <f t="shared" si="0"/>
        <v>G08-8b-5b</v>
      </c>
      <c r="Q25" s="48" t="str">
        <f t="shared" si="0"/>
        <v>F08-8b-5b</v>
      </c>
      <c r="S25" s="67" t="s">
        <v>27</v>
      </c>
      <c r="T25" s="39" t="s">
        <v>34</v>
      </c>
    </row>
    <row r="26" spans="2:20" hidden="1">
      <c r="B26" s="8" t="s">
        <v>8</v>
      </c>
      <c r="C26" s="33" t="s">
        <v>84</v>
      </c>
      <c r="D26" s="34" t="s">
        <v>82</v>
      </c>
      <c r="E26" s="34" t="s">
        <v>85</v>
      </c>
      <c r="F26" s="35" t="s">
        <v>83</v>
      </c>
      <c r="G26" s="34" t="s">
        <v>73</v>
      </c>
      <c r="H26" s="35" t="s">
        <v>73</v>
      </c>
      <c r="I26" s="36" t="s">
        <v>84</v>
      </c>
      <c r="J26" s="38" t="s">
        <v>82</v>
      </c>
      <c r="K26" s="38" t="s">
        <v>85</v>
      </c>
      <c r="L26" s="38" t="s">
        <v>83</v>
      </c>
      <c r="M26" s="38" t="s">
        <v>73</v>
      </c>
      <c r="N26" s="40" t="s">
        <v>73</v>
      </c>
      <c r="P26" s="48" t="str">
        <f t="shared" si="0"/>
        <v>H08-8b-5b</v>
      </c>
      <c r="Q26" s="48" t="str">
        <f t="shared" si="0"/>
        <v>Positive Control-8b-5b</v>
      </c>
      <c r="S26" s="67" t="s">
        <v>28</v>
      </c>
      <c r="T26" s="39" t="s">
        <v>35</v>
      </c>
    </row>
    <row r="27" spans="2:20" ht="16" hidden="1" thickBot="1">
      <c r="B27" s="9" t="s">
        <v>9</v>
      </c>
      <c r="C27" s="41" t="s">
        <v>86</v>
      </c>
      <c r="D27" s="42" t="s">
        <v>87</v>
      </c>
      <c r="E27" s="42" t="s">
        <v>88</v>
      </c>
      <c r="F27" s="43" t="s">
        <v>89</v>
      </c>
      <c r="G27" s="42" t="s">
        <v>73</v>
      </c>
      <c r="H27" s="43" t="s">
        <v>36</v>
      </c>
      <c r="I27" s="44" t="s">
        <v>86</v>
      </c>
      <c r="J27" s="45" t="s">
        <v>87</v>
      </c>
      <c r="K27" s="46" t="s">
        <v>88</v>
      </c>
      <c r="L27" s="45" t="s">
        <v>89</v>
      </c>
      <c r="M27" s="46" t="s">
        <v>73</v>
      </c>
      <c r="N27" s="47" t="s">
        <v>36</v>
      </c>
      <c r="P27" s="48" t="str">
        <f t="shared" si="0"/>
        <v>-5b</v>
      </c>
      <c r="Q27" s="48" t="str">
        <f t="shared" si="0"/>
        <v>-5b</v>
      </c>
      <c r="S27" s="68" t="s">
        <v>29</v>
      </c>
      <c r="T27" s="47" t="s">
        <v>36</v>
      </c>
    </row>
    <row r="28" spans="2:20" ht="16" thickBot="1"/>
    <row r="29" spans="2:20" ht="16" thickBot="1">
      <c r="B29" s="49"/>
      <c r="C29" s="6" t="s">
        <v>90</v>
      </c>
      <c r="D29" s="50"/>
      <c r="E29" s="12"/>
      <c r="F29" s="10"/>
      <c r="G29" s="10"/>
      <c r="H29" s="87"/>
      <c r="I29" s="87"/>
      <c r="J29" s="10"/>
      <c r="K29" s="10"/>
      <c r="L29" s="10"/>
      <c r="M29" s="10"/>
      <c r="N29" s="10"/>
    </row>
    <row r="30" spans="2:20">
      <c r="B30" s="5"/>
      <c r="C30" s="12" t="s">
        <v>10</v>
      </c>
      <c r="D30" s="51">
        <v>24</v>
      </c>
      <c r="E30" s="52"/>
      <c r="F30" s="53"/>
      <c r="G30" s="53"/>
      <c r="H30" s="85"/>
      <c r="I30" s="85"/>
      <c r="J30" s="53"/>
      <c r="K30" s="53"/>
      <c r="L30" s="53"/>
      <c r="M30" s="53"/>
      <c r="N30" s="53"/>
    </row>
    <row r="31" spans="2:20">
      <c r="B31" s="13" t="s">
        <v>11</v>
      </c>
      <c r="C31" s="14">
        <v>5</v>
      </c>
      <c r="D31" s="51">
        <f>(C31*$D$30) * 1.1</f>
        <v>132</v>
      </c>
      <c r="E31" s="52"/>
      <c r="F31" s="53"/>
      <c r="G31" s="53"/>
      <c r="H31" s="85"/>
      <c r="I31" s="85"/>
      <c r="J31" s="53"/>
      <c r="K31" s="53"/>
      <c r="L31" s="53"/>
      <c r="M31" s="53"/>
      <c r="N31" s="53"/>
    </row>
    <row r="32" spans="2:20">
      <c r="B32" s="13" t="s">
        <v>12</v>
      </c>
      <c r="C32" s="14">
        <v>2</v>
      </c>
      <c r="D32" s="51">
        <f>(C32*$D$30) * 1.1</f>
        <v>52.800000000000004</v>
      </c>
      <c r="E32" s="52"/>
      <c r="F32" s="53"/>
      <c r="G32" s="53"/>
      <c r="H32" s="84"/>
      <c r="I32" s="84"/>
      <c r="J32" s="53"/>
      <c r="K32" s="53"/>
      <c r="L32" s="53"/>
      <c r="M32" s="53"/>
      <c r="N32" s="53"/>
    </row>
    <row r="33" spans="2:14">
      <c r="B33" s="13" t="s">
        <v>13</v>
      </c>
      <c r="C33" s="14">
        <v>1</v>
      </c>
      <c r="D33" s="51">
        <f>(C33*$D$30) * 1.1</f>
        <v>26.400000000000002</v>
      </c>
      <c r="E33" s="52"/>
      <c r="F33" s="53"/>
      <c r="G33" s="53"/>
      <c r="H33" s="85"/>
      <c r="I33" s="85"/>
      <c r="J33" s="53"/>
      <c r="K33" s="53"/>
      <c r="L33" s="10"/>
      <c r="M33" s="10"/>
      <c r="N33" s="10"/>
    </row>
    <row r="34" spans="2:14">
      <c r="B34" s="13" t="s">
        <v>14</v>
      </c>
      <c r="C34" s="14">
        <v>2</v>
      </c>
      <c r="D34" s="51">
        <f>(C34*$D$30) * 1.1</f>
        <v>52.800000000000004</v>
      </c>
      <c r="E34" s="52"/>
      <c r="F34" s="53"/>
      <c r="G34" s="53"/>
      <c r="H34" s="53"/>
      <c r="I34" s="53"/>
      <c r="J34" s="53"/>
      <c r="K34" s="53"/>
      <c r="L34" s="10"/>
      <c r="M34" s="10"/>
      <c r="N34" s="10"/>
    </row>
    <row r="35" spans="2:14">
      <c r="B35" s="13" t="s">
        <v>15</v>
      </c>
      <c r="C35" s="14">
        <v>5</v>
      </c>
      <c r="D35" s="51">
        <f>(C35*$D$30) * 1.1</f>
        <v>132</v>
      </c>
      <c r="E35" s="52"/>
      <c r="F35" s="53"/>
      <c r="G35" s="53"/>
      <c r="H35" s="53"/>
      <c r="I35" s="53"/>
      <c r="J35" s="53"/>
      <c r="K35" s="53"/>
      <c r="L35" s="10"/>
      <c r="M35" s="10"/>
      <c r="N35" s="10"/>
    </row>
    <row r="36" spans="2:14">
      <c r="B36" s="13" t="s">
        <v>17</v>
      </c>
      <c r="C36" s="14">
        <v>5</v>
      </c>
      <c r="D36" s="54"/>
      <c r="E36" s="52"/>
      <c r="F36" s="53"/>
      <c r="G36" s="53"/>
      <c r="H36" s="53"/>
      <c r="I36" s="53"/>
      <c r="J36" s="53"/>
      <c r="K36" s="53"/>
      <c r="L36" s="10"/>
      <c r="M36" s="10"/>
      <c r="N36" s="10"/>
    </row>
    <row r="37" spans="2:14" ht="16" thickBot="1">
      <c r="B37" s="15" t="s">
        <v>16</v>
      </c>
      <c r="C37" s="16">
        <v>20</v>
      </c>
      <c r="D37" s="55">
        <f>SUM(D31:D35)</f>
        <v>396</v>
      </c>
      <c r="E37" s="56">
        <f>(D37/8) * 0.95</f>
        <v>47.024999999999999</v>
      </c>
      <c r="F37" s="53"/>
      <c r="G37" s="53"/>
      <c r="H37" s="53"/>
      <c r="I37" s="53"/>
      <c r="J37" s="53"/>
      <c r="K37" s="53"/>
      <c r="L37" s="10"/>
      <c r="M37" s="10"/>
      <c r="N37" s="10"/>
    </row>
  </sheetData>
  <mergeCells count="7">
    <mergeCell ref="H32:I32"/>
    <mergeCell ref="H33:I33"/>
    <mergeCell ref="C4:F4"/>
    <mergeCell ref="H29:I29"/>
    <mergeCell ref="H30:I30"/>
    <mergeCell ref="H31:I31"/>
    <mergeCell ref="I4:N4"/>
  </mergeCells>
  <pageMargins left="0.7" right="0.7" top="0.75" bottom="0.75" header="0.3" footer="0.3"/>
  <pageSetup scale="50" orientation="landscape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1F1C0-DDDC-9D4C-8B77-EC4FD4CF98DF}">
  <dimension ref="A1"/>
  <sheetViews>
    <sheetView topLeftCell="A26" workbookViewId="0">
      <selection activeCell="O51" sqref="O51"/>
    </sheetView>
  </sheetViews>
  <sheetFormatPr defaultColWidth="10.6640625" defaultRowHeight="15.5"/>
  <sheetData/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DBAC9A8EBB174AB39FEB39960190C6" ma:contentTypeVersion="8" ma:contentTypeDescription="Create a new document." ma:contentTypeScope="" ma:versionID="d44a9c050c48a48cee4108979da20280">
  <xsd:schema xmlns:xsd="http://www.w3.org/2001/XMLSchema" xmlns:xs="http://www.w3.org/2001/XMLSchema" xmlns:p="http://schemas.microsoft.com/office/2006/metadata/properties" xmlns:ns2="06fa3542-ff4e-480a-9c6d-be5310cdb800" targetNamespace="http://schemas.microsoft.com/office/2006/metadata/properties" ma:root="true" ma:fieldsID="495c0a36e685f0ba55e7a246b627121f" ns2:_="">
    <xsd:import namespace="06fa3542-ff4e-480a-9c6d-be5310cdb8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a3542-ff4e-480a-9c6d-be5310cdb8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325FC9-EDE4-4672-BE69-23A9218A66FD}"/>
</file>

<file path=customXml/itemProps2.xml><?xml version="1.0" encoding="utf-8"?>
<ds:datastoreItem xmlns:ds="http://schemas.openxmlformats.org/officeDocument/2006/customXml" ds:itemID="{EE11A439-EBFD-4135-84CD-BC46BBC666A8}"/>
</file>

<file path=customXml/itemProps3.xml><?xml version="1.0" encoding="utf-8"?>
<ds:datastoreItem xmlns:ds="http://schemas.openxmlformats.org/officeDocument/2006/customXml" ds:itemID="{6A6956A2-887F-44CF-AE16-E0EC26BD30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 N2 N1 "Regular" samples</vt:lpstr>
      <vt:lpstr>Results N2 N1 "Regular" sam (2)</vt:lpstr>
      <vt:lpstr>Regular N1 N2 ddPCR data</vt:lpstr>
      <vt:lpstr>Layout N1 N2</vt:lpstr>
      <vt:lpstr>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Balogh, Steve</cp:lastModifiedBy>
  <cp:lastPrinted>2022-01-03T17:23:12Z</cp:lastPrinted>
  <dcterms:created xsi:type="dcterms:W3CDTF">2020-09-04T15:22:02Z</dcterms:created>
  <dcterms:modified xsi:type="dcterms:W3CDTF">2022-01-09T13:16:05Z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0x010100B1DBAC9A8EBB174AB39FEB39960190C6</vt:lpwstr>
  </property>
</Properties>
</file>