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1-SARS-CoV-2/UMGC Raw Data/"/>
    </mc:Choice>
  </mc:AlternateContent>
  <xr:revisionPtr revIDLastSave="46" documentId="8_{A56BE13C-6A0C-4ACC-80BB-9A02B568E214}" xr6:coauthVersionLast="47" xr6:coauthVersionMax="47" xr10:uidLastSave="{C2AA9609-19CA-43AD-AD69-40B20785367E}"/>
  <bookViews>
    <workbookView xWindow="-110" yWindow="-110" windowWidth="19420" windowHeight="10420" activeTab="1" xr2:uid="{4C24BD07-EB3F-B14B-8165-8D6667A2ED71}"/>
  </bookViews>
  <sheets>
    <sheet name="Copies per ul" sheetId="2" r:id="rId1"/>
    <sheet name="Copies per ul (2)" sheetId="5" r:id="rId2"/>
    <sheet name="Figures" sheetId="3" r:id="rId3"/>
    <sheet name="Layout N1 N2" sheetId="1" r:id="rId4"/>
    <sheet name="ddPCR data" sheetId="4" r:id="rId5"/>
  </sheets>
  <definedNames>
    <definedName name="_xlnm._FilterDatabase" localSheetId="0" hidden="1">'Copies per ul'!$B$2:$E$2</definedName>
    <definedName name="_xlnm._FilterDatabase" localSheetId="4" hidden="1">'ddPCR data'!$A$1:$BN$1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4" l="1"/>
  <c r="D7" i="4"/>
  <c r="D9" i="4"/>
  <c r="D11" i="4"/>
  <c r="D13" i="4"/>
  <c r="D15" i="4"/>
  <c r="D17" i="4"/>
  <c r="D31" i="4"/>
  <c r="D19" i="4"/>
  <c r="D21" i="4"/>
  <c r="D23" i="4"/>
  <c r="D25" i="4"/>
  <c r="D27" i="4"/>
  <c r="D29" i="4"/>
  <c r="D33" i="4"/>
  <c r="D2" i="4"/>
  <c r="D4" i="4"/>
  <c r="D6" i="4"/>
  <c r="D8" i="4"/>
  <c r="D10" i="4"/>
  <c r="D12" i="4"/>
  <c r="D14" i="4"/>
  <c r="D16" i="4"/>
  <c r="D30" i="4"/>
  <c r="D18" i="4"/>
  <c r="D20" i="4"/>
  <c r="D22" i="4"/>
  <c r="D24" i="4"/>
  <c r="D26" i="4"/>
  <c r="D28" i="4"/>
  <c r="D32" i="4"/>
  <c r="D3" i="4"/>
  <c r="D35" i="1"/>
  <c r="D34" i="1"/>
  <c r="D33" i="1"/>
  <c r="D32" i="1"/>
  <c r="D37" i="1" s="1"/>
  <c r="E37" i="1" s="1"/>
  <c r="D31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</calcChain>
</file>

<file path=xl/sharedStrings.xml><?xml version="1.0" encoding="utf-8"?>
<sst xmlns="http://schemas.openxmlformats.org/spreadsheetml/2006/main" count="705" uniqueCount="195">
  <si>
    <t xml:space="preserve"> </t>
  </si>
  <si>
    <t>Sample ID layout:</t>
  </si>
  <si>
    <t>Regular samples</t>
  </si>
  <si>
    <t>Plate Map</t>
  </si>
  <si>
    <t>N2</t>
  </si>
  <si>
    <t>N1</t>
  </si>
  <si>
    <t>A</t>
  </si>
  <si>
    <t>NTC</t>
  </si>
  <si>
    <t>B</t>
  </si>
  <si>
    <t>C</t>
  </si>
  <si>
    <t>D</t>
  </si>
  <si>
    <t>E</t>
  </si>
  <si>
    <t>F</t>
  </si>
  <si>
    <t>G</t>
  </si>
  <si>
    <t>H</t>
  </si>
  <si>
    <t>Positive Control</t>
  </si>
  <si>
    <t>Well layout:</t>
  </si>
  <si>
    <t>A08-8a</t>
  </si>
  <si>
    <t>NTC-8a</t>
  </si>
  <si>
    <t>A08-8b</t>
  </si>
  <si>
    <t>NTC-8b</t>
  </si>
  <si>
    <t>Variant</t>
  </si>
  <si>
    <t>A01</t>
  </si>
  <si>
    <t>B08-8a</t>
  </si>
  <si>
    <t>B08-8b</t>
  </si>
  <si>
    <t>B01</t>
  </si>
  <si>
    <t>A02</t>
  </si>
  <si>
    <t>C08-8a</t>
  </si>
  <si>
    <t>C08-8b</t>
  </si>
  <si>
    <t>C01</t>
  </si>
  <si>
    <t>B02</t>
  </si>
  <si>
    <t>D08-8a</t>
  </si>
  <si>
    <t>D08-8b</t>
  </si>
  <si>
    <t>D01</t>
  </si>
  <si>
    <t>C02</t>
  </si>
  <si>
    <t>E08-8a</t>
  </si>
  <si>
    <t>E08-8b</t>
  </si>
  <si>
    <t>E01</t>
  </si>
  <si>
    <t>D02</t>
  </si>
  <si>
    <t>F08-8a</t>
  </si>
  <si>
    <t>F08-8b</t>
  </si>
  <si>
    <t>F01</t>
  </si>
  <si>
    <t>E02</t>
  </si>
  <si>
    <t>G08-8a</t>
  </si>
  <si>
    <t>G08-8b</t>
  </si>
  <si>
    <t>G01</t>
  </si>
  <si>
    <t>F02</t>
  </si>
  <si>
    <t>H08-8a</t>
  </si>
  <si>
    <t>Positive Control-8a</t>
  </si>
  <si>
    <t>H08-8b</t>
  </si>
  <si>
    <t>Positive Control-8b</t>
  </si>
  <si>
    <t>H01</t>
  </si>
  <si>
    <t>Per Assay (x3 for reagents needed)</t>
  </si>
  <si>
    <t>1x</t>
  </si>
  <si>
    <t>Supermix</t>
  </si>
  <si>
    <t>Reverse transcriptase</t>
  </si>
  <si>
    <t>300 mM DTT</t>
  </si>
  <si>
    <t>Target primers/probe</t>
  </si>
  <si>
    <t>RNase-/DNase-free water</t>
  </si>
  <si>
    <t>Sample RNA input</t>
  </si>
  <si>
    <t>Total</t>
  </si>
  <si>
    <t>Well</t>
  </si>
  <si>
    <t>Sample</t>
  </si>
  <si>
    <t>Target</t>
  </si>
  <si>
    <t>Conc(copies/µl of input sample)</t>
  </si>
  <si>
    <t>RG Conc. (ng/ul)</t>
  </si>
  <si>
    <t>Conc(copies/µL)</t>
  </si>
  <si>
    <t>Status</t>
  </si>
  <si>
    <t>Experiment</t>
  </si>
  <si>
    <t>SampleType</t>
  </si>
  <si>
    <t>TargetType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</si>
  <si>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</si>
  <si>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</si>
  <si>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</si>
  <si>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</si>
  <si>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</si>
  <si>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</si>
  <si>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</si>
  <si>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</si>
  <si>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</si>
  <si>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</si>
  <si>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</si>
  <si>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</si>
  <si>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</si>
  <si>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</si>
  <si>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</si>
  <si>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</si>
  <si>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</si>
  <si>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</si>
  <si>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</si>
  <si>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</si>
  <si>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</si>
  <si>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</si>
  <si>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</si>
  <si>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</si>
  <si>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</si>
  <si>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</si>
  <si>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</si>
  <si>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</si>
  <si>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</si>
  <si>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</si>
  <si>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</si>
  <si>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</si>
  <si>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</si>
  <si>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</si>
  <si>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</si>
  <si>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</si>
  <si>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</si>
  <si>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</si>
  <si>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</si>
  <si>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</si>
  <si>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</si>
  <si>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</si>
  <si>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</si>
  <si>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</si>
  <si>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</si>
  <si>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</si>
  <si>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</si>
  <si>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</si>
  <si>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</si>
  <si>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</si>
  <si>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</si>
  <si>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</si>
  <si>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</si>
  <si>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</si>
  <si>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</si>
  <si>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</si>
  <si>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Manual</t>
  </si>
  <si>
    <t>DQ</t>
  </si>
  <si>
    <t>Unknown</t>
  </si>
  <si>
    <t>One-Step RT-ddPCR Kit for Probes</t>
  </si>
  <si>
    <t>FAM</t>
  </si>
  <si>
    <t>Variant samples</t>
  </si>
  <si>
    <t>752</t>
  </si>
  <si>
    <t>8056</t>
  </si>
  <si>
    <t>762</t>
  </si>
  <si>
    <t>8075</t>
  </si>
  <si>
    <t>8057</t>
  </si>
  <si>
    <t>8091</t>
  </si>
  <si>
    <t>7296</t>
  </si>
  <si>
    <t>8082</t>
  </si>
  <si>
    <t>8061</t>
  </si>
  <si>
    <t>8094</t>
  </si>
  <si>
    <t>7302</t>
  </si>
  <si>
    <t>8104</t>
  </si>
  <si>
    <t>8062</t>
  </si>
  <si>
    <t>8102</t>
  </si>
  <si>
    <t>8013</t>
  </si>
  <si>
    <t>8111</t>
  </si>
  <si>
    <t>8071</t>
  </si>
  <si>
    <t>8103</t>
  </si>
  <si>
    <t>8038</t>
  </si>
  <si>
    <t>177+178</t>
  </si>
  <si>
    <t>8072</t>
  </si>
  <si>
    <t>8114</t>
  </si>
  <si>
    <t>8041</t>
  </si>
  <si>
    <t>193+194</t>
  </si>
  <si>
    <t>8083</t>
  </si>
  <si>
    <t>8115</t>
  </si>
  <si>
    <t>8067</t>
  </si>
  <si>
    <t>8084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</si>
  <si>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</si>
  <si>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</si>
  <si>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</si>
  <si>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</si>
  <si>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</si>
  <si>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</si>
  <si>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</si>
  <si>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</si>
  <si>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</si>
  <si>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OK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</si>
  <si>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</si>
  <si>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</si>
  <si>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</si>
  <si>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</si>
  <si>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</si>
  <si>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</si>
  <si>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</si>
  <si>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</si>
  <si>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</si>
  <si>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</si>
  <si>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</si>
  <si>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</si>
  <si>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</si>
  <si>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</si>
  <si>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</si>
  <si>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</si>
  <si>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</si>
  <si>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</si>
  <si>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</si>
  <si>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</si>
  <si>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</si>
  <si>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</si>
  <si>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</si>
  <si>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Data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</si>
</sst>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81">
    <xf numFmtId="0" fontId="0" fillId="0" borderId="0" xfId="0"/>
    <xf numFmtId="0" fontId="1" fillId="0" borderId="0" xfId="1"/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5" xfId="1" applyFont="1" applyBorder="1"/>
    <xf numFmtId="0" fontId="3" fillId="2" borderId="6" xfId="1" applyFont="1" applyFill="1" applyBorder="1" applyAlignment="1">
      <alignment horizontal="center" vertical="center"/>
    </xf>
    <xf numFmtId="0" fontId="1" fillId="3" borderId="6" xfId="1" applyFill="1" applyBorder="1" applyAlignment="1">
      <alignment horizontal="center" vertical="center"/>
    </xf>
    <xf numFmtId="0" fontId="1" fillId="0" borderId="6" xfId="1" applyBorder="1"/>
    <xf numFmtId="0" fontId="4" fillId="2" borderId="2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1" fillId="3" borderId="7" xfId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  <xf numFmtId="0" fontId="1" fillId="0" borderId="7" xfId="1" applyBorder="1"/>
    <xf numFmtId="0" fontId="1" fillId="0" borderId="8" xfId="1" applyBorder="1"/>
    <xf numFmtId="0" fontId="4" fillId="2" borderId="9" xfId="1" applyFont="1" applyFill="1" applyBorder="1" applyAlignment="1">
      <alignment horizontal="center" vertical="center"/>
    </xf>
    <xf numFmtId="49" fontId="4" fillId="2" borderId="10" xfId="1" applyNumberFormat="1" applyFont="1" applyFill="1" applyBorder="1" applyAlignment="1">
      <alignment horizontal="center" vertical="center"/>
    </xf>
    <xf numFmtId="0" fontId="1" fillId="3" borderId="10" xfId="1" applyFill="1" applyBorder="1" applyAlignment="1">
      <alignment horizontal="center" vertical="center"/>
    </xf>
    <xf numFmtId="0" fontId="1" fillId="0" borderId="10" xfId="1" applyBorder="1"/>
    <xf numFmtId="0" fontId="4" fillId="2" borderId="10" xfId="1" applyFont="1" applyFill="1" applyBorder="1" applyAlignment="1">
      <alignment horizontal="center" vertical="center"/>
    </xf>
    <xf numFmtId="0" fontId="1" fillId="0" borderId="11" xfId="1" applyBorder="1"/>
    <xf numFmtId="0" fontId="2" fillId="0" borderId="12" xfId="1" applyFont="1" applyBorder="1"/>
    <xf numFmtId="0" fontId="4" fillId="2" borderId="13" xfId="1" applyFont="1" applyFill="1" applyBorder="1" applyAlignment="1">
      <alignment horizontal="center" vertical="center"/>
    </xf>
    <xf numFmtId="0" fontId="4" fillId="2" borderId="14" xfId="1" applyFont="1" applyFill="1" applyBorder="1" applyAlignment="1">
      <alignment horizontal="center" vertical="center"/>
    </xf>
    <xf numFmtId="0" fontId="1" fillId="3" borderId="14" xfId="1" applyFill="1" applyBorder="1" applyAlignment="1">
      <alignment horizontal="center" vertical="center"/>
    </xf>
    <xf numFmtId="0" fontId="4" fillId="3" borderId="14" xfId="1" applyFont="1" applyFill="1" applyBorder="1" applyAlignment="1">
      <alignment horizontal="center" vertical="center"/>
    </xf>
    <xf numFmtId="0" fontId="1" fillId="0" borderId="14" xfId="1" applyBorder="1"/>
    <xf numFmtId="0" fontId="1" fillId="0" borderId="15" xfId="1" applyBorder="1"/>
    <xf numFmtId="0" fontId="1" fillId="0" borderId="0" xfId="1" applyAlignment="1">
      <alignment horizontal="center" vertical="center"/>
    </xf>
    <xf numFmtId="0" fontId="2" fillId="0" borderId="0" xfId="1" applyFont="1"/>
    <xf numFmtId="0" fontId="2" fillId="0" borderId="3" xfId="1" applyFont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8" xfId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center" vertical="center"/>
    </xf>
    <xf numFmtId="0" fontId="1" fillId="3" borderId="9" xfId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1" fillId="3" borderId="11" xfId="1" applyFill="1" applyBorder="1" applyAlignment="1">
      <alignment horizontal="center" vertical="center"/>
    </xf>
    <xf numFmtId="0" fontId="4" fillId="2" borderId="18" xfId="1" applyFont="1" applyFill="1" applyBorder="1" applyAlignment="1">
      <alignment horizontal="center" vertical="center"/>
    </xf>
    <xf numFmtId="0" fontId="1" fillId="3" borderId="13" xfId="1" applyFill="1" applyBorder="1" applyAlignment="1">
      <alignment horizontal="center" vertical="center"/>
    </xf>
    <xf numFmtId="0" fontId="4" fillId="3" borderId="15" xfId="1" applyFont="1" applyFill="1" applyBorder="1" applyAlignment="1">
      <alignment horizontal="center" vertical="center"/>
    </xf>
    <xf numFmtId="0" fontId="4" fillId="3" borderId="13" xfId="1" applyFont="1" applyFill="1" applyBorder="1" applyAlignment="1">
      <alignment horizontal="center" vertical="center"/>
    </xf>
    <xf numFmtId="0" fontId="1" fillId="0" borderId="19" xfId="1" applyBorder="1"/>
    <xf numFmtId="0" fontId="3" fillId="0" borderId="3" xfId="1" applyFont="1" applyBorder="1"/>
    <xf numFmtId="0" fontId="3" fillId="0" borderId="7" xfId="1" applyFont="1" applyBorder="1"/>
    <xf numFmtId="0" fontId="3" fillId="0" borderId="8" xfId="1" applyFont="1" applyBorder="1"/>
    <xf numFmtId="0" fontId="3" fillId="0" borderId="0" xfId="1" applyFont="1"/>
    <xf numFmtId="0" fontId="2" fillId="0" borderId="8" xfId="1" applyFont="1" applyBorder="1"/>
    <xf numFmtId="0" fontId="4" fillId="0" borderId="20" xfId="1" applyFont="1" applyBorder="1"/>
    <xf numFmtId="0" fontId="4" fillId="4" borderId="11" xfId="1" applyFont="1" applyFill="1" applyBorder="1"/>
    <xf numFmtId="0" fontId="4" fillId="0" borderId="0" xfId="1" applyFont="1"/>
    <xf numFmtId="0" fontId="2" fillId="0" borderId="9" xfId="1" applyFont="1" applyBorder="1"/>
    <xf numFmtId="0" fontId="2" fillId="0" borderId="11" xfId="1" applyFont="1" applyBorder="1"/>
    <xf numFmtId="0" fontId="4" fillId="4" borderId="20" xfId="1" applyFont="1" applyFill="1" applyBorder="1"/>
    <xf numFmtId="0" fontId="2" fillId="0" borderId="13" xfId="1" applyFont="1" applyBorder="1"/>
    <xf numFmtId="0" fontId="2" fillId="0" borderId="15" xfId="1" applyFont="1" applyBorder="1"/>
    <xf numFmtId="0" fontId="4" fillId="0" borderId="21" xfId="1" applyFont="1" applyBorder="1"/>
    <xf numFmtId="0" fontId="4" fillId="0" borderId="15" xfId="1" applyFont="1" applyBorder="1"/>
    <xf numFmtId="0" fontId="7" fillId="5" borderId="22" xfId="2" applyFont="1" applyFill="1" applyBorder="1" applyAlignment="1">
      <alignment horizontal="center" vertical="center"/>
    </xf>
    <xf numFmtId="2" fontId="7" fillId="5" borderId="22" xfId="2" applyNumberFormat="1" applyFont="1" applyFill="1" applyBorder="1" applyAlignment="1">
      <alignment horizontal="center" vertical="center"/>
    </xf>
    <xf numFmtId="0" fontId="7" fillId="5" borderId="10" xfId="2" applyFont="1" applyFill="1" applyBorder="1" applyAlignment="1">
      <alignment horizontal="center"/>
    </xf>
    <xf numFmtId="0" fontId="6" fillId="0" borderId="0" xfId="2"/>
    <xf numFmtId="0" fontId="6" fillId="3" borderId="22" xfId="2" applyFill="1" applyBorder="1" applyAlignment="1">
      <alignment horizontal="center" vertical="center"/>
    </xf>
    <xf numFmtId="2" fontId="6" fillId="3" borderId="22" xfId="2" applyNumberFormat="1" applyFill="1" applyBorder="1" applyAlignment="1">
      <alignment horizontal="center" vertical="center"/>
    </xf>
    <xf numFmtId="0" fontId="6" fillId="2" borderId="22" xfId="2" applyFill="1" applyBorder="1" applyAlignment="1">
      <alignment horizontal="center" vertical="center"/>
    </xf>
    <xf numFmtId="2" fontId="6" fillId="2" borderId="22" xfId="2" applyNumberFormat="1" applyFill="1" applyBorder="1" applyAlignment="1">
      <alignment horizontal="center" vertical="center"/>
    </xf>
    <xf numFmtId="0" fontId="6" fillId="0" borderId="0" xfId="2" applyAlignment="1">
      <alignment horizontal="center" vertical="center"/>
    </xf>
    <xf numFmtId="2" fontId="6" fillId="0" borderId="0" xfId="2" applyNumberFormat="1" applyAlignment="1">
      <alignment horizontal="center" vertical="center"/>
    </xf>
    <xf numFmtId="0" fontId="6" fillId="0" borderId="0" xfId="0" applyFont="1"/>
    <xf numFmtId="2" fontId="6" fillId="6" borderId="23" xfId="2" applyNumberFormat="1" applyFill="1" applyBorder="1" applyAlignment="1">
      <alignment horizontal="center" vertical="center"/>
    </xf>
    <xf numFmtId="2" fontId="6" fillId="6" borderId="24" xfId="2" applyNumberFormat="1" applyFill="1" applyBorder="1" applyAlignment="1">
      <alignment horizontal="center" vertical="center"/>
    </xf>
    <xf numFmtId="2" fontId="6" fillId="6" borderId="23" xfId="2" applyNumberFormat="1" applyFill="1" applyBorder="1" applyAlignment="1">
      <alignment horizontal="center" vertical="center" shrinkToFit="1"/>
    </xf>
    <xf numFmtId="2" fontId="6" fillId="6" borderId="24" xfId="2" applyNumberFormat="1" applyFill="1" applyBorder="1" applyAlignment="1">
      <alignment horizontal="center" vertical="center" shrinkToFit="1"/>
    </xf>
    <xf numFmtId="0" fontId="5" fillId="0" borderId="0" xfId="1" applyFont="1" applyAlignment="1">
      <alignment horizontal="center"/>
    </xf>
    <xf numFmtId="0" fontId="1" fillId="0" borderId="1" xfId="1" applyBorder="1" applyAlignment="1">
      <alignment horizontal="center"/>
    </xf>
    <xf numFmtId="0" fontId="3" fillId="0" borderId="0" xfId="1" applyFont="1" applyAlignment="1">
      <alignment horizontal="center"/>
    </xf>
    <xf numFmtId="0" fontId="5" fillId="0" borderId="0" xfId="1" applyFont="1" applyAlignment="1">
      <alignment horizontal="center" wrapText="1"/>
    </xf>
  </cellXfs>
  <cellStyles count="3">
    <cellStyle name="Normal" xfId="0" builtinId="0"/>
    <cellStyle name="Normal 2" xfId="2" xr:uid="{7CEB243F-190C-2D43-B6A1-223FB0FED28E}"/>
    <cellStyle name="Normal 4" xfId="1" xr:uid="{C67F0420-B929-A04D-AF5A-83F99C2CFB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15</xdr:col>
      <xdr:colOff>469900</xdr:colOff>
      <xdr:row>36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91BEE5-2989-7747-BD62-B57643850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203200"/>
          <a:ext cx="12026900" cy="7277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15</xdr:col>
      <xdr:colOff>469900</xdr:colOff>
      <xdr:row>73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4ECE12-5A28-9745-8C8A-BFD83671B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7721600"/>
          <a:ext cx="12026900" cy="723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26CB9-55BE-3949-80C4-83186BEF3537}">
  <dimension ref="B2:F34"/>
  <sheetViews>
    <sheetView showGridLines="0" zoomScale="130" zoomScaleNormal="130" workbookViewId="0">
      <selection activeCell="D3" sqref="D3"/>
    </sheetView>
  </sheetViews>
  <sheetFormatPr defaultColWidth="10.83203125" defaultRowHeight="14.5" x14ac:dyDescent="0.35"/>
  <cols>
    <col min="1" max="1" width="10.83203125" style="65"/>
    <col min="2" max="2" width="10.83203125" style="70"/>
    <col min="3" max="3" width="13.33203125" style="70" bestFit="1" customWidth="1"/>
    <col min="4" max="4" width="10.83203125" style="70"/>
    <col min="5" max="5" width="30.83203125" style="71" bestFit="1" customWidth="1"/>
    <col min="6" max="6" width="13.5" style="65" hidden="1" customWidth="1"/>
    <col min="7" max="16384" width="10.83203125" style="65"/>
  </cols>
  <sheetData>
    <row r="2" spans="2:6" x14ac:dyDescent="0.35">
      <c r="B2" s="62" t="s">
        <v>61</v>
      </c>
      <c r="C2" s="62" t="s">
        <v>62</v>
      </c>
      <c r="D2" s="62" t="s">
        <v>63</v>
      </c>
      <c r="E2" s="63" t="s">
        <v>64</v>
      </c>
      <c r="F2" s="64" t="s">
        <v>65</v>
      </c>
    </row>
    <row r="3" spans="2:6" x14ac:dyDescent="0.35">
      <c r="B3" s="66" t="s">
        <v>178</v>
      </c>
      <c r="C3" s="66" t="s">
        <v>134</v>
      </c>
      <c r="D3" s="66" t="s">
        <v>5</v>
      </c>
      <c r="E3" s="67">
        <v>27.431207275390602</v>
      </c>
      <c r="F3" s="73" t="e">
        <f>#REF!</f>
        <v>#REF!</v>
      </c>
    </row>
    <row r="4" spans="2:6" x14ac:dyDescent="0.35">
      <c r="B4" s="68" t="s">
        <v>161</v>
      </c>
      <c r="C4" s="68" t="s">
        <v>134</v>
      </c>
      <c r="D4" s="68" t="s">
        <v>4</v>
      </c>
      <c r="E4" s="69">
        <v>40.621490478515604</v>
      </c>
      <c r="F4" s="74"/>
    </row>
    <row r="5" spans="2:6" x14ac:dyDescent="0.35">
      <c r="B5" s="66" t="s">
        <v>179</v>
      </c>
      <c r="C5" s="66" t="s">
        <v>137</v>
      </c>
      <c r="D5" s="66" t="s">
        <v>5</v>
      </c>
      <c r="E5" s="67">
        <v>29.208245849609398</v>
      </c>
      <c r="F5" s="73" t="e">
        <f>#REF!</f>
        <v>#REF!</v>
      </c>
    </row>
    <row r="6" spans="2:6" x14ac:dyDescent="0.35">
      <c r="B6" s="68" t="s">
        <v>162</v>
      </c>
      <c r="C6" s="68" t="s">
        <v>137</v>
      </c>
      <c r="D6" s="68" t="s">
        <v>4</v>
      </c>
      <c r="E6" s="69">
        <v>34.763989257812604</v>
      </c>
      <c r="F6" s="74"/>
    </row>
    <row r="7" spans="2:6" x14ac:dyDescent="0.35">
      <c r="B7" s="66" t="s">
        <v>180</v>
      </c>
      <c r="C7" s="66" t="s">
        <v>141</v>
      </c>
      <c r="D7" s="66" t="s">
        <v>5</v>
      </c>
      <c r="E7" s="67">
        <v>34.325793457031196</v>
      </c>
      <c r="F7" s="73" t="e">
        <f>#REF!</f>
        <v>#REF!</v>
      </c>
    </row>
    <row r="8" spans="2:6" x14ac:dyDescent="0.35">
      <c r="B8" s="68" t="s">
        <v>163</v>
      </c>
      <c r="C8" s="68" t="s">
        <v>141</v>
      </c>
      <c r="D8" s="68" t="s">
        <v>4</v>
      </c>
      <c r="E8" s="69">
        <v>36.789184570312599</v>
      </c>
      <c r="F8" s="74"/>
    </row>
    <row r="9" spans="2:6" x14ac:dyDescent="0.35">
      <c r="B9" s="66" t="s">
        <v>181</v>
      </c>
      <c r="C9" s="66" t="s">
        <v>145</v>
      </c>
      <c r="D9" s="66" t="s">
        <v>5</v>
      </c>
      <c r="E9" s="67">
        <v>28.427749633788999</v>
      </c>
      <c r="F9" s="73" t="e">
        <f>#REF!</f>
        <v>#REF!</v>
      </c>
    </row>
    <row r="10" spans="2:6" x14ac:dyDescent="0.35">
      <c r="B10" s="68" t="s">
        <v>164</v>
      </c>
      <c r="C10" s="68" t="s">
        <v>145</v>
      </c>
      <c r="D10" s="68" t="s">
        <v>4</v>
      </c>
      <c r="E10" s="69">
        <v>40.061743164062605</v>
      </c>
      <c r="F10" s="74"/>
    </row>
    <row r="11" spans="2:6" x14ac:dyDescent="0.35">
      <c r="B11" s="66" t="s">
        <v>182</v>
      </c>
      <c r="C11" s="66" t="s">
        <v>149</v>
      </c>
      <c r="D11" s="66" t="s">
        <v>5</v>
      </c>
      <c r="E11" s="67">
        <v>38.156008911132801</v>
      </c>
      <c r="F11" s="73" t="e">
        <f>#REF!</f>
        <v>#REF!</v>
      </c>
    </row>
    <row r="12" spans="2:6" x14ac:dyDescent="0.35">
      <c r="B12" s="68" t="s">
        <v>165</v>
      </c>
      <c r="C12" s="68" t="s">
        <v>149</v>
      </c>
      <c r="D12" s="68" t="s">
        <v>4</v>
      </c>
      <c r="E12" s="69">
        <v>44.488558959960997</v>
      </c>
      <c r="F12" s="74"/>
    </row>
    <row r="13" spans="2:6" x14ac:dyDescent="0.35">
      <c r="B13" s="66" t="s">
        <v>183</v>
      </c>
      <c r="C13" s="66" t="s">
        <v>153</v>
      </c>
      <c r="D13" s="66" t="s">
        <v>5</v>
      </c>
      <c r="E13" s="67">
        <v>39.012149047851601</v>
      </c>
      <c r="F13" s="73" t="e">
        <f>#REF!</f>
        <v>#REF!</v>
      </c>
    </row>
    <row r="14" spans="2:6" x14ac:dyDescent="0.35">
      <c r="B14" s="68" t="s">
        <v>166</v>
      </c>
      <c r="C14" s="68" t="s">
        <v>153</v>
      </c>
      <c r="D14" s="68" t="s">
        <v>4</v>
      </c>
      <c r="E14" s="69">
        <v>41.945245361328197</v>
      </c>
      <c r="F14" s="74"/>
    </row>
    <row r="15" spans="2:6" x14ac:dyDescent="0.35">
      <c r="B15" s="66" t="s">
        <v>184</v>
      </c>
      <c r="C15" s="66" t="s">
        <v>157</v>
      </c>
      <c r="D15" s="66" t="s">
        <v>5</v>
      </c>
      <c r="E15" s="67">
        <v>48.172409057617202</v>
      </c>
      <c r="F15" s="75" t="e">
        <f>#REF!</f>
        <v>#REF!</v>
      </c>
    </row>
    <row r="16" spans="2:6" x14ac:dyDescent="0.35">
      <c r="B16" s="68" t="s">
        <v>167</v>
      </c>
      <c r="C16" s="68" t="s">
        <v>157</v>
      </c>
      <c r="D16" s="68" t="s">
        <v>4</v>
      </c>
      <c r="E16" s="69">
        <v>50.353808593750003</v>
      </c>
      <c r="F16" s="76"/>
    </row>
    <row r="17" spans="2:6" x14ac:dyDescent="0.35">
      <c r="B17" s="66" t="s">
        <v>185</v>
      </c>
      <c r="C17" s="66" t="s">
        <v>160</v>
      </c>
      <c r="D17" s="66" t="s">
        <v>5</v>
      </c>
      <c r="E17" s="67">
        <v>29.253598022460999</v>
      </c>
      <c r="F17" s="75" t="e">
        <f>#REF!</f>
        <v>#REF!</v>
      </c>
    </row>
    <row r="18" spans="2:6" x14ac:dyDescent="0.35">
      <c r="B18" s="68" t="s">
        <v>168</v>
      </c>
      <c r="C18" s="68" t="s">
        <v>160</v>
      </c>
      <c r="D18" s="68" t="s">
        <v>4</v>
      </c>
      <c r="E18" s="69">
        <v>44.241879272460999</v>
      </c>
      <c r="F18" s="76"/>
    </row>
    <row r="19" spans="2:6" x14ac:dyDescent="0.35">
      <c r="B19" s="66" t="s">
        <v>187</v>
      </c>
      <c r="C19" s="66" t="s">
        <v>138</v>
      </c>
      <c r="D19" s="66" t="s">
        <v>5</v>
      </c>
      <c r="E19" s="67">
        <v>26.803524780273399</v>
      </c>
      <c r="F19" s="75" t="e">
        <f>#REF!</f>
        <v>#REF!</v>
      </c>
    </row>
    <row r="20" spans="2:6" x14ac:dyDescent="0.35">
      <c r="B20" s="68" t="s">
        <v>171</v>
      </c>
      <c r="C20" s="68" t="s">
        <v>138</v>
      </c>
      <c r="D20" s="68" t="s">
        <v>4</v>
      </c>
      <c r="E20" s="69">
        <v>36.141482543945401</v>
      </c>
      <c r="F20" s="76"/>
    </row>
    <row r="21" spans="2:6" x14ac:dyDescent="0.35">
      <c r="B21" s="66" t="s">
        <v>188</v>
      </c>
      <c r="C21" s="66" t="s">
        <v>142</v>
      </c>
      <c r="D21" s="66" t="s">
        <v>5</v>
      </c>
      <c r="E21" s="67">
        <v>34.201947021484401</v>
      </c>
      <c r="F21" s="75" t="e">
        <f>#REF!</f>
        <v>#REF!</v>
      </c>
    </row>
    <row r="22" spans="2:6" x14ac:dyDescent="0.35">
      <c r="B22" s="68" t="s">
        <v>172</v>
      </c>
      <c r="C22" s="68" t="s">
        <v>142</v>
      </c>
      <c r="D22" s="68" t="s">
        <v>4</v>
      </c>
      <c r="E22" s="69">
        <v>45.4895202636718</v>
      </c>
      <c r="F22" s="76"/>
    </row>
    <row r="23" spans="2:6" x14ac:dyDescent="0.35">
      <c r="B23" s="66" t="s">
        <v>189</v>
      </c>
      <c r="C23" s="66" t="s">
        <v>146</v>
      </c>
      <c r="D23" s="66" t="s">
        <v>5</v>
      </c>
      <c r="E23" s="67">
        <v>29.462237548828199</v>
      </c>
      <c r="F23" s="75" t="e">
        <f>#REF!</f>
        <v>#REF!</v>
      </c>
    </row>
    <row r="24" spans="2:6" x14ac:dyDescent="0.35">
      <c r="B24" s="68" t="s">
        <v>173</v>
      </c>
      <c r="C24" s="68" t="s">
        <v>146</v>
      </c>
      <c r="D24" s="68" t="s">
        <v>4</v>
      </c>
      <c r="E24" s="69">
        <v>24.5258270263672</v>
      </c>
      <c r="F24" s="76"/>
    </row>
    <row r="25" spans="2:6" x14ac:dyDescent="0.35">
      <c r="B25" s="66" t="s">
        <v>190</v>
      </c>
      <c r="C25" s="66" t="s">
        <v>150</v>
      </c>
      <c r="D25" s="66" t="s">
        <v>5</v>
      </c>
      <c r="E25" s="67">
        <v>31.402322387695399</v>
      </c>
      <c r="F25" s="75" t="e">
        <f>#REF!</f>
        <v>#REF!</v>
      </c>
    </row>
    <row r="26" spans="2:6" x14ac:dyDescent="0.35">
      <c r="B26" s="68" t="s">
        <v>174</v>
      </c>
      <c r="C26" s="68" t="s">
        <v>150</v>
      </c>
      <c r="D26" s="68" t="s">
        <v>4</v>
      </c>
      <c r="E26" s="69">
        <v>35.370651245117202</v>
      </c>
      <c r="F26" s="76"/>
    </row>
    <row r="27" spans="2:6" x14ac:dyDescent="0.35">
      <c r="B27" s="66" t="s">
        <v>191</v>
      </c>
      <c r="C27" s="66" t="s">
        <v>154</v>
      </c>
      <c r="D27" s="66" t="s">
        <v>5</v>
      </c>
      <c r="E27" s="67">
        <v>31.4295867919922</v>
      </c>
      <c r="F27" s="75" t="e">
        <f>#REF!</f>
        <v>#REF!</v>
      </c>
    </row>
    <row r="28" spans="2:6" x14ac:dyDescent="0.35">
      <c r="B28" s="68" t="s">
        <v>175</v>
      </c>
      <c r="C28" s="68" t="s">
        <v>154</v>
      </c>
      <c r="D28" s="68" t="s">
        <v>4</v>
      </c>
      <c r="E28" s="69">
        <v>36.050195312500001</v>
      </c>
      <c r="F28" s="76"/>
    </row>
    <row r="29" spans="2:6" x14ac:dyDescent="0.35">
      <c r="B29" s="66" t="s">
        <v>192</v>
      </c>
      <c r="C29" s="66" t="s">
        <v>158</v>
      </c>
      <c r="D29" s="66" t="s">
        <v>5</v>
      </c>
      <c r="E29" s="67">
        <v>34.827337646484395</v>
      </c>
      <c r="F29" s="75" t="e">
        <f>#REF!</f>
        <v>#REF!</v>
      </c>
    </row>
    <row r="30" spans="2:6" x14ac:dyDescent="0.35">
      <c r="B30" s="68" t="s">
        <v>176</v>
      </c>
      <c r="C30" s="68" t="s">
        <v>158</v>
      </c>
      <c r="D30" s="68" t="s">
        <v>4</v>
      </c>
      <c r="E30" s="69">
        <v>43.487728881835999</v>
      </c>
      <c r="F30" s="76"/>
    </row>
    <row r="31" spans="2:6" x14ac:dyDescent="0.35">
      <c r="B31" s="66" t="s">
        <v>186</v>
      </c>
      <c r="C31" s="66" t="s">
        <v>7</v>
      </c>
      <c r="D31" s="66" t="s">
        <v>5</v>
      </c>
      <c r="E31" s="67">
        <v>0</v>
      </c>
      <c r="F31" s="73" t="e">
        <f>#REF!</f>
        <v>#REF!</v>
      </c>
    </row>
    <row r="32" spans="2:6" x14ac:dyDescent="0.35">
      <c r="B32" s="68" t="s">
        <v>169</v>
      </c>
      <c r="C32" s="68" t="s">
        <v>7</v>
      </c>
      <c r="D32" s="68" t="s">
        <v>4</v>
      </c>
      <c r="E32" s="69" t="s">
        <v>194</v>
      </c>
      <c r="F32" s="74"/>
    </row>
    <row r="33" spans="2:6" x14ac:dyDescent="0.35">
      <c r="B33" s="66" t="s">
        <v>193</v>
      </c>
      <c r="C33" s="66" t="s">
        <v>15</v>
      </c>
      <c r="D33" s="66" t="s">
        <v>5</v>
      </c>
      <c r="E33" s="67">
        <v>35.248171997070401</v>
      </c>
      <c r="F33" s="73" t="e">
        <f>#REF!</f>
        <v>#REF!</v>
      </c>
    </row>
    <row r="34" spans="2:6" x14ac:dyDescent="0.35">
      <c r="B34" s="68" t="s">
        <v>177</v>
      </c>
      <c r="C34" s="68" t="s">
        <v>15</v>
      </c>
      <c r="D34" s="68" t="s">
        <v>4</v>
      </c>
      <c r="E34" s="69">
        <v>31.431652832031197</v>
      </c>
      <c r="F34" s="74"/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mergeCells count="16">
    <mergeCell ref="F27:F28"/>
    <mergeCell ref="F29:F30"/>
    <mergeCell ref="F31:F32"/>
    <mergeCell ref="F33:F34"/>
    <mergeCell ref="F15:F16"/>
    <mergeCell ref="F17:F18"/>
    <mergeCell ref="F19:F20"/>
    <mergeCell ref="F21:F22"/>
    <mergeCell ref="F23:F24"/>
    <mergeCell ref="F25:F26"/>
    <mergeCell ref="F13:F14"/>
    <mergeCell ref="F3:F4"/>
    <mergeCell ref="F5:F6"/>
    <mergeCell ref="F7:F8"/>
    <mergeCell ref="F9:F10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6E26-01F4-4DED-9F1F-E1FE25017937}">
  <dimension ref="B1:D17"/>
  <sheetViews>
    <sheetView showGridLines="0" tabSelected="1" zoomScale="80" zoomScaleNormal="80" workbookViewId="0">
      <selection activeCell="D1" sqref="D1:D1048576"/>
    </sheetView>
  </sheetViews>
  <sheetFormatPr defaultColWidth="10.83203125" defaultRowHeight="14.5" x14ac:dyDescent="0.35"/>
  <cols>
    <col min="1" max="1" width="10.83203125" style="65"/>
    <col min="2" max="2" width="13.33203125" style="70" bestFit="1" customWidth="1"/>
    <col min="3" max="3" width="13.58203125" style="71" customWidth="1"/>
    <col min="4" max="16384" width="10.83203125" style="65"/>
  </cols>
  <sheetData>
    <row r="1" spans="2:4" x14ac:dyDescent="0.35">
      <c r="C1" s="66" t="s">
        <v>5</v>
      </c>
      <c r="D1" s="68" t="s">
        <v>4</v>
      </c>
    </row>
    <row r="2" spans="2:4" x14ac:dyDescent="0.35">
      <c r="B2" s="66" t="s">
        <v>134</v>
      </c>
      <c r="C2" s="67">
        <v>27.431207275390602</v>
      </c>
      <c r="D2" s="69">
        <v>40.621490478515604</v>
      </c>
    </row>
    <row r="3" spans="2:4" x14ac:dyDescent="0.35">
      <c r="B3" s="66" t="s">
        <v>137</v>
      </c>
      <c r="C3" s="67">
        <v>29.208245849609398</v>
      </c>
      <c r="D3" s="69">
        <v>34.763989257812604</v>
      </c>
    </row>
    <row r="4" spans="2:4" x14ac:dyDescent="0.35">
      <c r="B4" s="66" t="s">
        <v>141</v>
      </c>
      <c r="C4" s="67">
        <v>34.325793457031196</v>
      </c>
      <c r="D4" s="69">
        <v>36.789184570312599</v>
      </c>
    </row>
    <row r="5" spans="2:4" x14ac:dyDescent="0.35">
      <c r="B5" s="66" t="s">
        <v>145</v>
      </c>
      <c r="C5" s="67">
        <v>28.427749633788999</v>
      </c>
      <c r="D5" s="69">
        <v>40.061743164062605</v>
      </c>
    </row>
    <row r="6" spans="2:4" x14ac:dyDescent="0.35">
      <c r="B6" s="66" t="s">
        <v>149</v>
      </c>
      <c r="C6" s="67">
        <v>38.156008911132801</v>
      </c>
      <c r="D6" s="69">
        <v>44.488558959960997</v>
      </c>
    </row>
    <row r="7" spans="2:4" x14ac:dyDescent="0.35">
      <c r="B7" s="66" t="s">
        <v>153</v>
      </c>
      <c r="C7" s="67">
        <v>39.012149047851601</v>
      </c>
      <c r="D7" s="69">
        <v>41.945245361328197</v>
      </c>
    </row>
    <row r="8" spans="2:4" x14ac:dyDescent="0.35">
      <c r="B8" s="66" t="s">
        <v>157</v>
      </c>
      <c r="C8" s="67">
        <v>48.172409057617202</v>
      </c>
      <c r="D8" s="69">
        <v>50.353808593750003</v>
      </c>
    </row>
    <row r="9" spans="2:4" x14ac:dyDescent="0.35">
      <c r="B9" s="66" t="s">
        <v>160</v>
      </c>
      <c r="C9" s="67">
        <v>29.253598022460999</v>
      </c>
      <c r="D9" s="69">
        <v>44.241879272460999</v>
      </c>
    </row>
    <row r="10" spans="2:4" x14ac:dyDescent="0.35">
      <c r="B10" s="66" t="s">
        <v>138</v>
      </c>
      <c r="C10" s="67">
        <v>26.803524780273399</v>
      </c>
      <c r="D10" s="69">
        <v>36.141482543945401</v>
      </c>
    </row>
    <row r="11" spans="2:4" x14ac:dyDescent="0.35">
      <c r="B11" s="66" t="s">
        <v>142</v>
      </c>
      <c r="C11" s="67">
        <v>34.201947021484401</v>
      </c>
      <c r="D11" s="69">
        <v>45.4895202636718</v>
      </c>
    </row>
    <row r="12" spans="2:4" x14ac:dyDescent="0.35">
      <c r="B12" s="66" t="s">
        <v>146</v>
      </c>
      <c r="C12" s="67">
        <v>29.462237548828199</v>
      </c>
      <c r="D12" s="69">
        <v>24.5258270263672</v>
      </c>
    </row>
    <row r="13" spans="2:4" x14ac:dyDescent="0.35">
      <c r="B13" s="66" t="s">
        <v>150</v>
      </c>
      <c r="C13" s="67">
        <v>31.402322387695399</v>
      </c>
      <c r="D13" s="69">
        <v>35.370651245117202</v>
      </c>
    </row>
    <row r="14" spans="2:4" x14ac:dyDescent="0.35">
      <c r="B14" s="66" t="s">
        <v>154</v>
      </c>
      <c r="C14" s="67">
        <v>31.4295867919922</v>
      </c>
      <c r="D14" s="69">
        <v>36.050195312500001</v>
      </c>
    </row>
    <row r="15" spans="2:4" x14ac:dyDescent="0.35">
      <c r="B15" s="66" t="s">
        <v>158</v>
      </c>
      <c r="C15" s="67">
        <v>34.827337646484395</v>
      </c>
      <c r="D15" s="69">
        <v>43.487728881835999</v>
      </c>
    </row>
    <row r="16" spans="2:4" x14ac:dyDescent="0.35">
      <c r="B16" s="66" t="s">
        <v>7</v>
      </c>
      <c r="C16" s="67">
        <v>0</v>
      </c>
      <c r="D16" s="69" t="s">
        <v>194</v>
      </c>
    </row>
    <row r="17" spans="2:4" x14ac:dyDescent="0.35">
      <c r="B17" s="66" t="s">
        <v>15</v>
      </c>
      <c r="C17" s="67">
        <v>35.248171997070401</v>
      </c>
      <c r="D17" s="69">
        <v>31.431652832031197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ADA2-D449-EA48-B840-4DC810F71054}">
  <dimension ref="A1"/>
  <sheetViews>
    <sheetView topLeftCell="A12" workbookViewId="0">
      <selection activeCell="B39" sqref="B39"/>
    </sheetView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B8F6-D545-C348-8EBA-3FB86EFB8B5D}">
  <dimension ref="A1:T37"/>
  <sheetViews>
    <sheetView topLeftCell="B1" workbookViewId="0">
      <selection activeCell="J7" sqref="J7:J14"/>
    </sheetView>
  </sheetViews>
  <sheetFormatPr defaultColWidth="10.83203125" defaultRowHeight="15.5" x14ac:dyDescent="0.35"/>
  <cols>
    <col min="1" max="1" width="10.83203125" style="1"/>
    <col min="2" max="2" width="15.5" style="1" customWidth="1"/>
    <col min="3" max="3" width="17" style="1" customWidth="1"/>
    <col min="4" max="4" width="16.6640625" style="1" bestFit="1" customWidth="1"/>
    <col min="5" max="5" width="16.6640625" style="1" customWidth="1"/>
    <col min="6" max="6" width="16.6640625" style="1" bestFit="1" customWidth="1"/>
    <col min="7" max="7" width="15.83203125" style="1" customWidth="1"/>
    <col min="8" max="8" width="16.6640625" style="1" bestFit="1" customWidth="1"/>
    <col min="9" max="9" width="17.33203125" style="1" customWidth="1"/>
    <col min="10" max="10" width="16.6640625" style="1" bestFit="1" customWidth="1"/>
    <col min="11" max="11" width="17.1640625" style="1" customWidth="1"/>
    <col min="12" max="12" width="16.6640625" style="1" bestFit="1" customWidth="1"/>
    <col min="13" max="13" width="16.5" style="1" customWidth="1"/>
    <col min="14" max="14" width="16.6640625" style="1" bestFit="1" customWidth="1"/>
    <col min="15" max="16384" width="10.83203125" style="1"/>
  </cols>
  <sheetData>
    <row r="1" spans="1:14" x14ac:dyDescent="0.35">
      <c r="A1" s="1" t="s">
        <v>0</v>
      </c>
    </row>
    <row r="3" spans="1:14" x14ac:dyDescent="0.35">
      <c r="B3" s="1" t="s">
        <v>1</v>
      </c>
    </row>
    <row r="4" spans="1:14" ht="16" thickBot="1" x14ac:dyDescent="0.4">
      <c r="C4" s="78" t="s">
        <v>132</v>
      </c>
      <c r="D4" s="78"/>
      <c r="E4" s="78"/>
      <c r="F4" s="78"/>
      <c r="I4" s="78" t="s">
        <v>2</v>
      </c>
      <c r="J4" s="78"/>
      <c r="K4" s="78"/>
      <c r="L4" s="78"/>
    </row>
    <row r="5" spans="1:14" x14ac:dyDescent="0.35">
      <c r="B5" s="2" t="s">
        <v>3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4">
        <v>12</v>
      </c>
    </row>
    <row r="6" spans="1:14" ht="16" thickBot="1" x14ac:dyDescent="0.4">
      <c r="B6" s="5"/>
      <c r="C6" s="6" t="s">
        <v>4</v>
      </c>
      <c r="D6" s="6" t="s">
        <v>4</v>
      </c>
      <c r="E6" s="7" t="s">
        <v>5</v>
      </c>
      <c r="F6" s="7" t="s">
        <v>5</v>
      </c>
      <c r="G6" s="8"/>
      <c r="H6" s="8"/>
      <c r="I6" s="6" t="s">
        <v>4</v>
      </c>
      <c r="J6" s="6" t="s">
        <v>4</v>
      </c>
      <c r="K6" s="7" t="s">
        <v>5</v>
      </c>
      <c r="L6" s="7" t="s">
        <v>5</v>
      </c>
      <c r="M6" s="8"/>
      <c r="N6" s="8"/>
    </row>
    <row r="7" spans="1:14" x14ac:dyDescent="0.35">
      <c r="B7" s="5" t="s">
        <v>6</v>
      </c>
      <c r="C7" s="9" t="s">
        <v>133</v>
      </c>
      <c r="D7" s="10" t="s">
        <v>7</v>
      </c>
      <c r="E7" s="11" t="s">
        <v>133</v>
      </c>
      <c r="F7" s="12" t="s">
        <v>7</v>
      </c>
      <c r="G7" s="13"/>
      <c r="H7" s="13"/>
      <c r="I7" s="10" t="s">
        <v>134</v>
      </c>
      <c r="J7" s="10" t="s">
        <v>7</v>
      </c>
      <c r="K7" s="11" t="s">
        <v>134</v>
      </c>
      <c r="L7" s="12" t="s">
        <v>7</v>
      </c>
      <c r="M7" s="13"/>
      <c r="N7" s="14"/>
    </row>
    <row r="8" spans="1:14" x14ac:dyDescent="0.35">
      <c r="B8" s="5" t="s">
        <v>8</v>
      </c>
      <c r="C8" s="15" t="s">
        <v>135</v>
      </c>
      <c r="D8" s="16" t="s">
        <v>136</v>
      </c>
      <c r="E8" s="17" t="s">
        <v>135</v>
      </c>
      <c r="F8" s="17" t="s">
        <v>136</v>
      </c>
      <c r="G8" s="18"/>
      <c r="H8" s="18"/>
      <c r="I8" s="19" t="s">
        <v>137</v>
      </c>
      <c r="J8" s="16" t="s">
        <v>138</v>
      </c>
      <c r="K8" s="17" t="s">
        <v>137</v>
      </c>
      <c r="L8" s="17" t="s">
        <v>138</v>
      </c>
      <c r="M8" s="18"/>
      <c r="N8" s="20"/>
    </row>
    <row r="9" spans="1:14" x14ac:dyDescent="0.35">
      <c r="B9" s="5" t="s">
        <v>9</v>
      </c>
      <c r="C9" s="15" t="s">
        <v>139</v>
      </c>
      <c r="D9" s="16" t="s">
        <v>140</v>
      </c>
      <c r="E9" s="17" t="s">
        <v>139</v>
      </c>
      <c r="F9" s="17" t="s">
        <v>140</v>
      </c>
      <c r="G9" s="18"/>
      <c r="H9" s="18"/>
      <c r="I9" s="19" t="s">
        <v>141</v>
      </c>
      <c r="J9" s="16" t="s">
        <v>142</v>
      </c>
      <c r="K9" s="17" t="s">
        <v>141</v>
      </c>
      <c r="L9" s="17" t="s">
        <v>142</v>
      </c>
      <c r="M9" s="18"/>
      <c r="N9" s="20"/>
    </row>
    <row r="10" spans="1:14" x14ac:dyDescent="0.35">
      <c r="B10" s="5" t="s">
        <v>10</v>
      </c>
      <c r="C10" s="15" t="s">
        <v>143</v>
      </c>
      <c r="D10" s="16" t="s">
        <v>144</v>
      </c>
      <c r="E10" s="17" t="s">
        <v>143</v>
      </c>
      <c r="F10" s="17" t="s">
        <v>144</v>
      </c>
      <c r="G10" s="18"/>
      <c r="H10" s="18"/>
      <c r="I10" s="19" t="s">
        <v>145</v>
      </c>
      <c r="J10" s="16" t="s">
        <v>146</v>
      </c>
      <c r="K10" s="17" t="s">
        <v>145</v>
      </c>
      <c r="L10" s="17" t="s">
        <v>146</v>
      </c>
      <c r="M10" s="18"/>
      <c r="N10" s="20"/>
    </row>
    <row r="11" spans="1:14" x14ac:dyDescent="0.35">
      <c r="B11" s="5" t="s">
        <v>11</v>
      </c>
      <c r="C11" s="15" t="s">
        <v>147</v>
      </c>
      <c r="D11" s="16" t="s">
        <v>148</v>
      </c>
      <c r="E11" s="17" t="s">
        <v>147</v>
      </c>
      <c r="F11" s="17" t="s">
        <v>148</v>
      </c>
      <c r="G11" s="18"/>
      <c r="H11" s="18"/>
      <c r="I11" s="19" t="s">
        <v>149</v>
      </c>
      <c r="J11" s="16" t="s">
        <v>150</v>
      </c>
      <c r="K11" s="17" t="s">
        <v>149</v>
      </c>
      <c r="L11" s="17" t="s">
        <v>150</v>
      </c>
      <c r="M11" s="18"/>
      <c r="N11" s="20"/>
    </row>
    <row r="12" spans="1:14" x14ac:dyDescent="0.35">
      <c r="B12" s="5" t="s">
        <v>12</v>
      </c>
      <c r="C12" s="15" t="s">
        <v>151</v>
      </c>
      <c r="D12" s="16" t="s">
        <v>152</v>
      </c>
      <c r="E12" s="17" t="s">
        <v>151</v>
      </c>
      <c r="F12" s="17" t="s">
        <v>152</v>
      </c>
      <c r="G12" s="18"/>
      <c r="H12" s="18"/>
      <c r="I12" s="19" t="s">
        <v>153</v>
      </c>
      <c r="J12" s="16" t="s">
        <v>154</v>
      </c>
      <c r="K12" s="17" t="s">
        <v>153</v>
      </c>
      <c r="L12" s="17" t="s">
        <v>154</v>
      </c>
      <c r="M12" s="18"/>
      <c r="N12" s="20"/>
    </row>
    <row r="13" spans="1:14" x14ac:dyDescent="0.35">
      <c r="B13" s="5" t="s">
        <v>13</v>
      </c>
      <c r="C13" s="15" t="s">
        <v>155</v>
      </c>
      <c r="D13" s="16" t="s">
        <v>156</v>
      </c>
      <c r="E13" s="17" t="s">
        <v>155</v>
      </c>
      <c r="F13" s="17" t="s">
        <v>156</v>
      </c>
      <c r="G13" s="18"/>
      <c r="H13" s="18"/>
      <c r="I13" s="19" t="s">
        <v>157</v>
      </c>
      <c r="J13" s="16" t="s">
        <v>158</v>
      </c>
      <c r="K13" s="17" t="s">
        <v>157</v>
      </c>
      <c r="L13" s="17" t="s">
        <v>158</v>
      </c>
      <c r="M13" s="18"/>
      <c r="N13" s="20"/>
    </row>
    <row r="14" spans="1:14" ht="16" thickBot="1" x14ac:dyDescent="0.4">
      <c r="B14" s="21" t="s">
        <v>14</v>
      </c>
      <c r="C14" s="22" t="s">
        <v>159</v>
      </c>
      <c r="D14" s="23" t="s">
        <v>15</v>
      </c>
      <c r="E14" s="24" t="s">
        <v>159</v>
      </c>
      <c r="F14" s="25" t="s">
        <v>15</v>
      </c>
      <c r="G14" s="26"/>
      <c r="H14" s="26"/>
      <c r="I14" s="23" t="s">
        <v>160</v>
      </c>
      <c r="J14" s="23" t="s">
        <v>15</v>
      </c>
      <c r="K14" s="24" t="s">
        <v>160</v>
      </c>
      <c r="L14" s="25" t="s">
        <v>15</v>
      </c>
      <c r="M14" s="26"/>
      <c r="N14" s="27"/>
    </row>
    <row r="15" spans="1:14" x14ac:dyDescent="0.35">
      <c r="C15" s="28"/>
      <c r="D15" s="28"/>
      <c r="E15" s="28"/>
      <c r="F15" s="28"/>
    </row>
    <row r="16" spans="1:14" x14ac:dyDescent="0.35">
      <c r="B16" s="29" t="s">
        <v>16</v>
      </c>
      <c r="C16" s="28"/>
      <c r="D16" s="28"/>
      <c r="E16" s="28"/>
    </row>
    <row r="17" spans="2:20" x14ac:dyDescent="0.35">
      <c r="C17" s="28"/>
      <c r="E17" s="28"/>
      <c r="F17" s="28"/>
    </row>
    <row r="18" spans="2:20" hidden="1" x14ac:dyDescent="0.35">
      <c r="B18" s="2" t="s">
        <v>3</v>
      </c>
      <c r="C18" s="30">
        <v>1</v>
      </c>
      <c r="D18" s="30">
        <v>2</v>
      </c>
      <c r="E18" s="30">
        <v>3</v>
      </c>
      <c r="F18" s="30">
        <v>4</v>
      </c>
      <c r="G18" s="3">
        <v>5</v>
      </c>
      <c r="H18" s="3">
        <v>6</v>
      </c>
      <c r="I18" s="3">
        <v>7</v>
      </c>
      <c r="J18" s="3">
        <v>8</v>
      </c>
      <c r="K18" s="3">
        <v>9</v>
      </c>
      <c r="L18" s="3">
        <v>10</v>
      </c>
      <c r="M18" s="3">
        <v>11</v>
      </c>
      <c r="N18" s="4">
        <v>12</v>
      </c>
    </row>
    <row r="19" spans="2:20" hidden="1" x14ac:dyDescent="0.35">
      <c r="B19" s="5"/>
      <c r="C19" s="31" t="s">
        <v>4</v>
      </c>
      <c r="D19" s="32" t="s">
        <v>4</v>
      </c>
      <c r="E19" s="32" t="s">
        <v>4</v>
      </c>
      <c r="F19" s="33" t="s">
        <v>4</v>
      </c>
      <c r="G19" s="32" t="s">
        <v>4</v>
      </c>
      <c r="H19" s="33" t="s">
        <v>4</v>
      </c>
      <c r="I19" s="34" t="s">
        <v>5</v>
      </c>
      <c r="J19" s="11" t="s">
        <v>5</v>
      </c>
      <c r="K19" s="11" t="s">
        <v>5</v>
      </c>
      <c r="L19" s="11" t="s">
        <v>5</v>
      </c>
      <c r="M19" s="11" t="s">
        <v>5</v>
      </c>
      <c r="N19" s="35" t="s">
        <v>5</v>
      </c>
      <c r="P19" s="1" t="str">
        <f>CONCATENATE(E20, "-5b")</f>
        <v>A08-8b-5b</v>
      </c>
      <c r="Q19" s="1" t="str">
        <f>CONCATENATE(F20, "-5b")</f>
        <v>NTC-8b-5b</v>
      </c>
      <c r="S19" s="34" t="s">
        <v>5</v>
      </c>
      <c r="T19" s="35" t="s">
        <v>5</v>
      </c>
    </row>
    <row r="20" spans="2:20" hidden="1" x14ac:dyDescent="0.35">
      <c r="B20" s="5" t="s">
        <v>6</v>
      </c>
      <c r="C20" s="15" t="s">
        <v>17</v>
      </c>
      <c r="D20" s="19" t="s">
        <v>18</v>
      </c>
      <c r="E20" s="19" t="s">
        <v>19</v>
      </c>
      <c r="F20" s="36" t="s">
        <v>20</v>
      </c>
      <c r="G20" s="19" t="s">
        <v>21</v>
      </c>
      <c r="H20" s="36" t="s">
        <v>7</v>
      </c>
      <c r="I20" s="37" t="s">
        <v>17</v>
      </c>
      <c r="J20" s="38" t="s">
        <v>18</v>
      </c>
      <c r="K20" s="17" t="s">
        <v>19</v>
      </c>
      <c r="L20" s="38" t="s">
        <v>20</v>
      </c>
      <c r="M20" s="17" t="s">
        <v>21</v>
      </c>
      <c r="N20" s="39" t="s">
        <v>7</v>
      </c>
      <c r="P20" s="1" t="str">
        <f t="shared" ref="P20:Q27" si="0">CONCATENATE(E21, "-5b")</f>
        <v>B08-8b-5b</v>
      </c>
      <c r="Q20" s="1" t="str">
        <f t="shared" si="0"/>
        <v>A08-8b-5b</v>
      </c>
      <c r="S20" s="40" t="s">
        <v>22</v>
      </c>
      <c r="T20" s="39" t="s">
        <v>7</v>
      </c>
    </row>
    <row r="21" spans="2:20" hidden="1" x14ac:dyDescent="0.35">
      <c r="B21" s="5" t="s">
        <v>8</v>
      </c>
      <c r="C21" s="15" t="s">
        <v>23</v>
      </c>
      <c r="D21" s="19" t="s">
        <v>17</v>
      </c>
      <c r="E21" s="19" t="s">
        <v>24</v>
      </c>
      <c r="F21" s="36" t="s">
        <v>19</v>
      </c>
      <c r="G21" s="19" t="s">
        <v>21</v>
      </c>
      <c r="H21" s="36" t="s">
        <v>21</v>
      </c>
      <c r="I21" s="37" t="s">
        <v>23</v>
      </c>
      <c r="J21" s="17" t="s">
        <v>17</v>
      </c>
      <c r="K21" s="17" t="s">
        <v>24</v>
      </c>
      <c r="L21" s="17" t="s">
        <v>19</v>
      </c>
      <c r="M21" s="17" t="s">
        <v>21</v>
      </c>
      <c r="N21" s="41" t="s">
        <v>21</v>
      </c>
      <c r="P21" s="1" t="str">
        <f t="shared" si="0"/>
        <v>C08-8b-5b</v>
      </c>
      <c r="Q21" s="1" t="str">
        <f t="shared" si="0"/>
        <v>B08-8b-5b</v>
      </c>
      <c r="S21" s="40" t="s">
        <v>25</v>
      </c>
      <c r="T21" s="39" t="s">
        <v>26</v>
      </c>
    </row>
    <row r="22" spans="2:20" hidden="1" x14ac:dyDescent="0.35">
      <c r="B22" s="5" t="s">
        <v>9</v>
      </c>
      <c r="C22" s="15" t="s">
        <v>27</v>
      </c>
      <c r="D22" s="19" t="s">
        <v>23</v>
      </c>
      <c r="E22" s="19" t="s">
        <v>28</v>
      </c>
      <c r="F22" s="36" t="s">
        <v>24</v>
      </c>
      <c r="G22" s="19" t="s">
        <v>21</v>
      </c>
      <c r="H22" s="36" t="s">
        <v>21</v>
      </c>
      <c r="I22" s="37" t="s">
        <v>27</v>
      </c>
      <c r="J22" s="17" t="s">
        <v>23</v>
      </c>
      <c r="K22" s="17" t="s">
        <v>28</v>
      </c>
      <c r="L22" s="17" t="s">
        <v>24</v>
      </c>
      <c r="M22" s="17" t="s">
        <v>21</v>
      </c>
      <c r="N22" s="41" t="s">
        <v>21</v>
      </c>
      <c r="P22" s="1" t="str">
        <f t="shared" si="0"/>
        <v>D08-8b-5b</v>
      </c>
      <c r="Q22" s="1" t="str">
        <f t="shared" si="0"/>
        <v>C08-8b-5b</v>
      </c>
      <c r="S22" s="40" t="s">
        <v>29</v>
      </c>
      <c r="T22" s="39" t="s">
        <v>30</v>
      </c>
    </row>
    <row r="23" spans="2:20" hidden="1" x14ac:dyDescent="0.35">
      <c r="B23" s="5" t="s">
        <v>10</v>
      </c>
      <c r="C23" s="15" t="s">
        <v>31</v>
      </c>
      <c r="D23" s="19" t="s">
        <v>27</v>
      </c>
      <c r="E23" s="19" t="s">
        <v>32</v>
      </c>
      <c r="F23" s="36" t="s">
        <v>28</v>
      </c>
      <c r="G23" s="19" t="s">
        <v>21</v>
      </c>
      <c r="H23" s="36" t="s">
        <v>21</v>
      </c>
      <c r="I23" s="37" t="s">
        <v>31</v>
      </c>
      <c r="J23" s="17" t="s">
        <v>27</v>
      </c>
      <c r="K23" s="17" t="s">
        <v>32</v>
      </c>
      <c r="L23" s="17" t="s">
        <v>28</v>
      </c>
      <c r="M23" s="17" t="s">
        <v>21</v>
      </c>
      <c r="N23" s="41" t="s">
        <v>21</v>
      </c>
      <c r="P23" s="1" t="str">
        <f t="shared" si="0"/>
        <v>E08-8b-5b</v>
      </c>
      <c r="Q23" s="1" t="str">
        <f t="shared" si="0"/>
        <v>D08-8b-5b</v>
      </c>
      <c r="S23" s="40" t="s">
        <v>33</v>
      </c>
      <c r="T23" s="39" t="s">
        <v>34</v>
      </c>
    </row>
    <row r="24" spans="2:20" hidden="1" x14ac:dyDescent="0.35">
      <c r="B24" s="5" t="s">
        <v>11</v>
      </c>
      <c r="C24" s="15" t="s">
        <v>35</v>
      </c>
      <c r="D24" s="19" t="s">
        <v>31</v>
      </c>
      <c r="E24" s="19" t="s">
        <v>36</v>
      </c>
      <c r="F24" s="36" t="s">
        <v>32</v>
      </c>
      <c r="G24" s="19" t="s">
        <v>21</v>
      </c>
      <c r="H24" s="36" t="s">
        <v>21</v>
      </c>
      <c r="I24" s="37" t="s">
        <v>35</v>
      </c>
      <c r="J24" s="17" t="s">
        <v>31</v>
      </c>
      <c r="K24" s="17" t="s">
        <v>36</v>
      </c>
      <c r="L24" s="17" t="s">
        <v>32</v>
      </c>
      <c r="M24" s="17" t="s">
        <v>21</v>
      </c>
      <c r="N24" s="41" t="s">
        <v>21</v>
      </c>
      <c r="P24" s="1" t="str">
        <f t="shared" si="0"/>
        <v>F08-8b-5b</v>
      </c>
      <c r="Q24" s="1" t="str">
        <f t="shared" si="0"/>
        <v>E08-8b-5b</v>
      </c>
      <c r="S24" s="40" t="s">
        <v>37</v>
      </c>
      <c r="T24" s="39" t="s">
        <v>38</v>
      </c>
    </row>
    <row r="25" spans="2:20" hidden="1" x14ac:dyDescent="0.35">
      <c r="B25" s="5" t="s">
        <v>12</v>
      </c>
      <c r="C25" s="15" t="s">
        <v>39</v>
      </c>
      <c r="D25" s="19" t="s">
        <v>35</v>
      </c>
      <c r="E25" s="19" t="s">
        <v>40</v>
      </c>
      <c r="F25" s="36" t="s">
        <v>36</v>
      </c>
      <c r="G25" s="19" t="s">
        <v>21</v>
      </c>
      <c r="H25" s="36" t="s">
        <v>21</v>
      </c>
      <c r="I25" s="37" t="s">
        <v>39</v>
      </c>
      <c r="J25" s="17" t="s">
        <v>35</v>
      </c>
      <c r="K25" s="17" t="s">
        <v>40</v>
      </c>
      <c r="L25" s="17" t="s">
        <v>36</v>
      </c>
      <c r="M25" s="17" t="s">
        <v>21</v>
      </c>
      <c r="N25" s="41" t="s">
        <v>21</v>
      </c>
      <c r="P25" s="1" t="str">
        <f t="shared" si="0"/>
        <v>G08-8b-5b</v>
      </c>
      <c r="Q25" s="1" t="str">
        <f t="shared" si="0"/>
        <v>F08-8b-5b</v>
      </c>
      <c r="S25" s="40" t="s">
        <v>41</v>
      </c>
      <c r="T25" s="39" t="s">
        <v>42</v>
      </c>
    </row>
    <row r="26" spans="2:20" hidden="1" x14ac:dyDescent="0.35">
      <c r="B26" s="5" t="s">
        <v>13</v>
      </c>
      <c r="C26" s="15" t="s">
        <v>43</v>
      </c>
      <c r="D26" s="19" t="s">
        <v>39</v>
      </c>
      <c r="E26" s="19" t="s">
        <v>44</v>
      </c>
      <c r="F26" s="36" t="s">
        <v>40</v>
      </c>
      <c r="G26" s="19" t="s">
        <v>21</v>
      </c>
      <c r="H26" s="36" t="s">
        <v>21</v>
      </c>
      <c r="I26" s="37" t="s">
        <v>43</v>
      </c>
      <c r="J26" s="17" t="s">
        <v>39</v>
      </c>
      <c r="K26" s="17" t="s">
        <v>44</v>
      </c>
      <c r="L26" s="17" t="s">
        <v>40</v>
      </c>
      <c r="M26" s="17" t="s">
        <v>21</v>
      </c>
      <c r="N26" s="41" t="s">
        <v>21</v>
      </c>
      <c r="P26" s="1" t="str">
        <f t="shared" si="0"/>
        <v>H08-8b-5b</v>
      </c>
      <c r="Q26" s="1" t="str">
        <f t="shared" si="0"/>
        <v>Positive Control-8b-5b</v>
      </c>
      <c r="S26" s="40" t="s">
        <v>45</v>
      </c>
      <c r="T26" s="39" t="s">
        <v>46</v>
      </c>
    </row>
    <row r="27" spans="2:20" ht="16" hidden="1" thickBot="1" x14ac:dyDescent="0.4">
      <c r="B27" s="21" t="s">
        <v>14</v>
      </c>
      <c r="C27" s="22" t="s">
        <v>47</v>
      </c>
      <c r="D27" s="23" t="s">
        <v>48</v>
      </c>
      <c r="E27" s="23" t="s">
        <v>49</v>
      </c>
      <c r="F27" s="42" t="s">
        <v>50</v>
      </c>
      <c r="G27" s="23" t="s">
        <v>21</v>
      </c>
      <c r="H27" s="42" t="s">
        <v>15</v>
      </c>
      <c r="I27" s="43" t="s">
        <v>47</v>
      </c>
      <c r="J27" s="25" t="s">
        <v>48</v>
      </c>
      <c r="K27" s="24" t="s">
        <v>49</v>
      </c>
      <c r="L27" s="25" t="s">
        <v>50</v>
      </c>
      <c r="M27" s="24" t="s">
        <v>21</v>
      </c>
      <c r="N27" s="44" t="s">
        <v>15</v>
      </c>
      <c r="P27" s="1" t="str">
        <f t="shared" si="0"/>
        <v>-5b</v>
      </c>
      <c r="Q27" s="1" t="str">
        <f t="shared" si="0"/>
        <v>-5b</v>
      </c>
      <c r="S27" s="45" t="s">
        <v>51</v>
      </c>
      <c r="T27" s="44" t="s">
        <v>15</v>
      </c>
    </row>
    <row r="28" spans="2:20" ht="16" thickBot="1" x14ac:dyDescent="0.4"/>
    <row r="29" spans="2:20" ht="16" thickBot="1" x14ac:dyDescent="0.4">
      <c r="B29" s="46"/>
      <c r="C29" s="47" t="s">
        <v>52</v>
      </c>
      <c r="D29" s="48"/>
      <c r="E29" s="49"/>
      <c r="F29" s="50"/>
      <c r="G29" s="50"/>
      <c r="H29" s="79"/>
      <c r="I29" s="79"/>
      <c r="J29" s="50"/>
      <c r="K29" s="50"/>
      <c r="L29" s="50"/>
      <c r="M29" s="50"/>
      <c r="N29" s="50"/>
    </row>
    <row r="30" spans="2:20" x14ac:dyDescent="0.35">
      <c r="B30" s="2"/>
      <c r="C30" s="51" t="s">
        <v>53</v>
      </c>
      <c r="D30" s="52">
        <v>34</v>
      </c>
      <c r="E30" s="53"/>
      <c r="F30" s="54"/>
      <c r="G30" s="54"/>
      <c r="H30" s="77"/>
      <c r="I30" s="77"/>
      <c r="J30" s="54"/>
      <c r="K30" s="54"/>
      <c r="L30" s="54"/>
      <c r="M30" s="54"/>
      <c r="N30" s="54"/>
    </row>
    <row r="31" spans="2:20" x14ac:dyDescent="0.35">
      <c r="B31" s="55" t="s">
        <v>54</v>
      </c>
      <c r="C31" s="56">
        <v>5</v>
      </c>
      <c r="D31" s="52">
        <f>(C31*$D$30) * 1.1</f>
        <v>187.00000000000003</v>
      </c>
      <c r="E31" s="53"/>
      <c r="F31" s="54"/>
      <c r="G31" s="54"/>
      <c r="H31" s="77"/>
      <c r="I31" s="77"/>
      <c r="J31" s="54"/>
      <c r="K31" s="54"/>
      <c r="L31" s="54"/>
      <c r="M31" s="54"/>
      <c r="N31" s="54"/>
    </row>
    <row r="32" spans="2:20" x14ac:dyDescent="0.35">
      <c r="B32" s="55" t="s">
        <v>55</v>
      </c>
      <c r="C32" s="56">
        <v>2</v>
      </c>
      <c r="D32" s="52">
        <f>(C32*$D$30) * 1.1</f>
        <v>74.800000000000011</v>
      </c>
      <c r="E32" s="53"/>
      <c r="F32" s="54"/>
      <c r="G32" s="54"/>
      <c r="H32" s="80"/>
      <c r="I32" s="80"/>
      <c r="J32" s="54"/>
      <c r="K32" s="54"/>
      <c r="L32" s="54"/>
      <c r="M32" s="54"/>
      <c r="N32" s="54"/>
    </row>
    <row r="33" spans="2:14" x14ac:dyDescent="0.35">
      <c r="B33" s="55" t="s">
        <v>56</v>
      </c>
      <c r="C33" s="56">
        <v>1</v>
      </c>
      <c r="D33" s="52">
        <f>(C33*$D$30) * 1.1</f>
        <v>37.400000000000006</v>
      </c>
      <c r="E33" s="53"/>
      <c r="F33" s="54"/>
      <c r="G33" s="54"/>
      <c r="H33" s="77"/>
      <c r="I33" s="77"/>
      <c r="J33" s="54"/>
      <c r="K33" s="54"/>
      <c r="L33" s="50"/>
      <c r="M33" s="50"/>
      <c r="N33" s="50"/>
    </row>
    <row r="34" spans="2:14" x14ac:dyDescent="0.35">
      <c r="B34" s="55" t="s">
        <v>57</v>
      </c>
      <c r="C34" s="56">
        <v>2</v>
      </c>
      <c r="D34" s="52">
        <f>(C34*$D$30) * 1.1</f>
        <v>74.800000000000011</v>
      </c>
      <c r="E34" s="53"/>
      <c r="F34" s="54"/>
      <c r="G34" s="54"/>
      <c r="H34" s="54"/>
      <c r="I34" s="54"/>
      <c r="J34" s="54"/>
      <c r="K34" s="54"/>
      <c r="L34" s="50"/>
      <c r="M34" s="50"/>
      <c r="N34" s="50"/>
    </row>
    <row r="35" spans="2:14" x14ac:dyDescent="0.35">
      <c r="B35" s="55" t="s">
        <v>58</v>
      </c>
      <c r="C35" s="56">
        <v>5</v>
      </c>
      <c r="D35" s="52">
        <f>(C35*$D$30) * 1.1</f>
        <v>187.00000000000003</v>
      </c>
      <c r="E35" s="53"/>
      <c r="F35" s="54"/>
      <c r="G35" s="54"/>
      <c r="H35" s="54"/>
      <c r="I35" s="54"/>
      <c r="J35" s="54"/>
      <c r="K35" s="54"/>
      <c r="L35" s="50"/>
      <c r="M35" s="50"/>
      <c r="N35" s="50"/>
    </row>
    <row r="36" spans="2:14" x14ac:dyDescent="0.35">
      <c r="B36" s="55" t="s">
        <v>59</v>
      </c>
      <c r="C36" s="56">
        <v>5</v>
      </c>
      <c r="D36" s="57"/>
      <c r="E36" s="53"/>
      <c r="F36" s="54"/>
      <c r="G36" s="54"/>
      <c r="H36" s="54"/>
      <c r="I36" s="54"/>
      <c r="J36" s="54"/>
      <c r="K36" s="54"/>
      <c r="L36" s="50"/>
      <c r="M36" s="50"/>
      <c r="N36" s="50"/>
    </row>
    <row r="37" spans="2:14" ht="16" thickBot="1" x14ac:dyDescent="0.4">
      <c r="B37" s="58" t="s">
        <v>60</v>
      </c>
      <c r="C37" s="59">
        <v>20</v>
      </c>
      <c r="D37" s="60">
        <f>SUM(D31:D35)</f>
        <v>561.00000000000011</v>
      </c>
      <c r="E37" s="61">
        <f>(D37/8) * 0.95</f>
        <v>66.618750000000006</v>
      </c>
      <c r="F37" s="54"/>
      <c r="G37" s="54"/>
      <c r="H37" s="54"/>
      <c r="I37" s="54"/>
      <c r="J37" s="54"/>
      <c r="K37" s="54"/>
      <c r="L37" s="50"/>
      <c r="M37" s="50"/>
      <c r="N37" s="50"/>
    </row>
  </sheetData>
  <mergeCells count="7">
    <mergeCell ref="H33:I33"/>
    <mergeCell ref="C4:F4"/>
    <mergeCell ref="H29:I29"/>
    <mergeCell ref="H30:I30"/>
    <mergeCell ref="H31:I31"/>
    <mergeCell ref="H32:I32"/>
    <mergeCell ref="I4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2095B-19ED-944A-AF4C-A6268A83A4CA}">
  <dimension ref="A1:BN33"/>
  <sheetViews>
    <sheetView workbookViewId="0">
      <selection activeCell="A2" sqref="A2:D33"/>
    </sheetView>
  </sheetViews>
  <sheetFormatPr defaultColWidth="10.6640625" defaultRowHeight="15.5" x14ac:dyDescent="0.35"/>
  <sheetData>
    <row r="1" spans="1:66" x14ac:dyDescent="0.35">
      <c r="A1" t="s">
        <v>61</v>
      </c>
      <c r="B1" t="s">
        <v>62</v>
      </c>
      <c r="C1" t="s">
        <v>63</v>
      </c>
      <c r="D1" s="72" t="s">
        <v>64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54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87</v>
      </c>
      <c r="AB1" t="s">
        <v>88</v>
      </c>
      <c r="AC1" t="s">
        <v>89</v>
      </c>
      <c r="AD1" t="s">
        <v>90</v>
      </c>
      <c r="AE1" t="s">
        <v>91</v>
      </c>
      <c r="AF1" t="s">
        <v>92</v>
      </c>
      <c r="AG1" t="s">
        <v>93</v>
      </c>
      <c r="AH1" t="s">
        <v>94</v>
      </c>
      <c r="AI1" t="s">
        <v>95</v>
      </c>
      <c r="AJ1" t="s">
        <v>96</v>
      </c>
      <c r="AK1" t="s">
        <v>97</v>
      </c>
      <c r="AL1" t="s">
        <v>98</v>
      </c>
      <c r="AM1" t="s">
        <v>99</v>
      </c>
      <c r="AN1" t="s">
        <v>100</v>
      </c>
      <c r="AO1" t="s">
        <v>101</v>
      </c>
      <c r="AP1" t="s">
        <v>102</v>
      </c>
      <c r="AQ1" t="s">
        <v>103</v>
      </c>
      <c r="AR1" t="s">
        <v>104</v>
      </c>
      <c r="AS1" t="s">
        <v>105</v>
      </c>
      <c r="AT1" t="s">
        <v>106</v>
      </c>
      <c r="AU1" t="s">
        <v>107</v>
      </c>
      <c r="AV1" t="s">
        <v>108</v>
      </c>
      <c r="AW1" t="s">
        <v>109</v>
      </c>
      <c r="AX1" t="s">
        <v>110</v>
      </c>
      <c r="AY1" t="s">
        <v>111</v>
      </c>
      <c r="AZ1" t="s">
        <v>112</v>
      </c>
      <c r="BA1" t="s">
        <v>113</v>
      </c>
      <c r="BB1" t="s">
        <v>114</v>
      </c>
      <c r="BC1" t="s">
        <v>115</v>
      </c>
      <c r="BD1" t="s">
        <v>116</v>
      </c>
      <c r="BE1" t="s">
        <v>117</v>
      </c>
      <c r="BF1" t="s">
        <v>118</v>
      </c>
      <c r="BG1" t="s">
        <v>119</v>
      </c>
      <c r="BH1" t="s">
        <v>120</v>
      </c>
      <c r="BI1" t="s">
        <v>121</v>
      </c>
      <c r="BJ1" t="s">
        <v>122</v>
      </c>
      <c r="BK1" t="s">
        <v>123</v>
      </c>
      <c r="BL1" t="s">
        <v>124</v>
      </c>
      <c r="BM1" t="s">
        <v>125</v>
      </c>
      <c r="BN1" t="s">
        <v>126</v>
      </c>
    </row>
    <row r="2" spans="1:66" x14ac:dyDescent="0.35">
      <c r="A2" t="s">
        <v>178</v>
      </c>
      <c r="B2" t="s">
        <v>134</v>
      </c>
      <c r="C2" t="s">
        <v>5</v>
      </c>
      <c r="D2">
        <f t="shared" ref="D2:D33" si="0">L2/5</f>
        <v>27.431207275390602</v>
      </c>
      <c r="E2">
        <v>6.8578014373779297</v>
      </c>
      <c r="F2" t="s">
        <v>127</v>
      </c>
      <c r="G2" t="s">
        <v>128</v>
      </c>
      <c r="H2" t="s">
        <v>129</v>
      </c>
      <c r="I2" t="s">
        <v>129</v>
      </c>
      <c r="J2" t="s">
        <v>130</v>
      </c>
      <c r="K2" t="s">
        <v>131</v>
      </c>
      <c r="L2">
        <v>137.15603637695301</v>
      </c>
      <c r="O2">
        <v>8.11736965179443</v>
      </c>
      <c r="P2">
        <v>5.5995807647705096</v>
      </c>
      <c r="Q2">
        <v>19614</v>
      </c>
      <c r="R2">
        <v>114</v>
      </c>
      <c r="S2">
        <v>19500</v>
      </c>
      <c r="T2">
        <v>0</v>
      </c>
      <c r="U2">
        <v>0</v>
      </c>
      <c r="V2">
        <v>0</v>
      </c>
      <c r="W2">
        <v>0</v>
      </c>
      <c r="AF2">
        <v>5200.5048828125</v>
      </c>
      <c r="AT2">
        <v>6323.7124623081099</v>
      </c>
      <c r="AU2">
        <v>4056.56023113231</v>
      </c>
      <c r="AV2">
        <v>4069.73731659953</v>
      </c>
      <c r="BA2">
        <v>7.5002698898315403</v>
      </c>
      <c r="BB2">
        <v>6.2156839370727504</v>
      </c>
    </row>
    <row r="3" spans="1:66" x14ac:dyDescent="0.35">
      <c r="A3" t="s">
        <v>161</v>
      </c>
      <c r="B3" t="s">
        <v>134</v>
      </c>
      <c r="C3" t="s">
        <v>4</v>
      </c>
      <c r="D3">
        <f t="shared" si="0"/>
        <v>40.621490478515604</v>
      </c>
      <c r="E3">
        <v>10.155372619628899</v>
      </c>
      <c r="F3" t="s">
        <v>127</v>
      </c>
      <c r="G3" t="s">
        <v>128</v>
      </c>
      <c r="H3" t="s">
        <v>129</v>
      </c>
      <c r="I3" t="s">
        <v>129</v>
      </c>
      <c r="J3" t="s">
        <v>130</v>
      </c>
      <c r="K3" t="s">
        <v>131</v>
      </c>
      <c r="L3">
        <v>203.10745239257801</v>
      </c>
      <c r="O3">
        <v>11.725121498107899</v>
      </c>
      <c r="P3">
        <v>8.5877161026000994</v>
      </c>
      <c r="Q3">
        <v>18732</v>
      </c>
      <c r="R3">
        <v>161</v>
      </c>
      <c r="S3">
        <v>18571</v>
      </c>
      <c r="T3">
        <v>0</v>
      </c>
      <c r="U3">
        <v>0</v>
      </c>
      <c r="V3">
        <v>0</v>
      </c>
      <c r="W3">
        <v>0</v>
      </c>
      <c r="AF3">
        <v>5705.5556640625</v>
      </c>
      <c r="AT3">
        <v>6573.3706175999596</v>
      </c>
      <c r="AU3">
        <v>4935.6402901365</v>
      </c>
      <c r="AV3">
        <v>4949.7164476595699</v>
      </c>
      <c r="BA3">
        <v>10.9560031890869</v>
      </c>
      <c r="BB3">
        <v>9.3552875518798793</v>
      </c>
    </row>
    <row r="4" spans="1:66" x14ac:dyDescent="0.35">
      <c r="A4" t="s">
        <v>179</v>
      </c>
      <c r="B4" t="s">
        <v>137</v>
      </c>
      <c r="C4" t="s">
        <v>5</v>
      </c>
      <c r="D4">
        <f t="shared" si="0"/>
        <v>29.208245849609398</v>
      </c>
      <c r="E4">
        <v>7.3020610809326199</v>
      </c>
      <c r="F4" t="s">
        <v>127</v>
      </c>
      <c r="G4" t="s">
        <v>128</v>
      </c>
      <c r="H4" t="s">
        <v>129</v>
      </c>
      <c r="I4" t="s">
        <v>129</v>
      </c>
      <c r="J4" t="s">
        <v>130</v>
      </c>
      <c r="K4" t="s">
        <v>131</v>
      </c>
      <c r="L4">
        <v>146.04122924804699</v>
      </c>
      <c r="O4">
        <v>8.6259565353393608</v>
      </c>
      <c r="P4">
        <v>5.97965383529663</v>
      </c>
      <c r="Q4">
        <v>18909</v>
      </c>
      <c r="R4">
        <v>117</v>
      </c>
      <c r="S4">
        <v>18792</v>
      </c>
      <c r="T4">
        <v>0</v>
      </c>
      <c r="U4">
        <v>0</v>
      </c>
      <c r="V4">
        <v>0</v>
      </c>
      <c r="W4">
        <v>0</v>
      </c>
      <c r="AF4">
        <v>5200.5048828125</v>
      </c>
      <c r="AT4">
        <v>6332.4642219217403</v>
      </c>
      <c r="AU4">
        <v>4072.04965061855</v>
      </c>
      <c r="AV4">
        <v>4086.03603302071</v>
      </c>
      <c r="BA4">
        <v>7.9773316383361799</v>
      </c>
      <c r="BB4">
        <v>6.6271772384643599</v>
      </c>
    </row>
    <row r="5" spans="1:66" x14ac:dyDescent="0.35">
      <c r="A5" t="s">
        <v>162</v>
      </c>
      <c r="B5" t="s">
        <v>137</v>
      </c>
      <c r="C5" t="s">
        <v>4</v>
      </c>
      <c r="D5">
        <f t="shared" si="0"/>
        <v>34.763989257812604</v>
      </c>
      <c r="E5">
        <v>8.6909971237182599</v>
      </c>
      <c r="F5" t="s">
        <v>127</v>
      </c>
      <c r="G5" t="s">
        <v>128</v>
      </c>
      <c r="H5" t="s">
        <v>129</v>
      </c>
      <c r="I5" t="s">
        <v>129</v>
      </c>
      <c r="J5" t="s">
        <v>130</v>
      </c>
      <c r="K5" t="s">
        <v>131</v>
      </c>
      <c r="L5">
        <v>173.81994628906301</v>
      </c>
      <c r="O5">
        <v>10.197604179382299</v>
      </c>
      <c r="P5">
        <v>7.18631839752197</v>
      </c>
      <c r="Q5">
        <v>17391</v>
      </c>
      <c r="R5">
        <v>128</v>
      </c>
      <c r="S5">
        <v>17263</v>
      </c>
      <c r="T5">
        <v>0</v>
      </c>
      <c r="U5">
        <v>0</v>
      </c>
      <c r="V5">
        <v>0</v>
      </c>
      <c r="W5">
        <v>0</v>
      </c>
      <c r="AF5">
        <v>5705.5556640625</v>
      </c>
      <c r="AT5">
        <v>6735.8884696960404</v>
      </c>
      <c r="AU5">
        <v>5132.5668895813997</v>
      </c>
      <c r="AV5">
        <v>5144.3675429224804</v>
      </c>
      <c r="BA5">
        <v>9.4594335556030291</v>
      </c>
      <c r="BB5">
        <v>7.9230642318725604</v>
      </c>
    </row>
    <row r="6" spans="1:66" x14ac:dyDescent="0.35">
      <c r="A6" t="s">
        <v>180</v>
      </c>
      <c r="B6" t="s">
        <v>141</v>
      </c>
      <c r="C6" t="s">
        <v>5</v>
      </c>
      <c r="D6">
        <f t="shared" si="0"/>
        <v>34.325793457031196</v>
      </c>
      <c r="E6">
        <v>8.5814485549926793</v>
      </c>
      <c r="F6" t="s">
        <v>127</v>
      </c>
      <c r="G6" t="s">
        <v>128</v>
      </c>
      <c r="H6" t="s">
        <v>129</v>
      </c>
      <c r="I6" t="s">
        <v>129</v>
      </c>
      <c r="J6" t="s">
        <v>130</v>
      </c>
      <c r="K6" t="s">
        <v>131</v>
      </c>
      <c r="L6">
        <v>171.62896728515599</v>
      </c>
      <c r="O6">
        <v>10.0808191299438</v>
      </c>
      <c r="P6">
        <v>7.0839862823486301</v>
      </c>
      <c r="Q6">
        <v>17337</v>
      </c>
      <c r="R6">
        <v>126</v>
      </c>
      <c r="S6">
        <v>17211</v>
      </c>
      <c r="T6">
        <v>0</v>
      </c>
      <c r="U6">
        <v>0</v>
      </c>
      <c r="V6">
        <v>0</v>
      </c>
      <c r="W6">
        <v>0</v>
      </c>
      <c r="AF6">
        <v>5200.5048828125</v>
      </c>
      <c r="AT6">
        <v>6324.2148127480204</v>
      </c>
      <c r="AU6">
        <v>4052.5887729271699</v>
      </c>
      <c r="AV6">
        <v>4069.0982544417102</v>
      </c>
      <c r="BA6">
        <v>9.3461952209472692</v>
      </c>
      <c r="BB6">
        <v>7.81719970703125</v>
      </c>
    </row>
    <row r="7" spans="1:66" x14ac:dyDescent="0.35">
      <c r="A7" t="s">
        <v>163</v>
      </c>
      <c r="B7" t="s">
        <v>141</v>
      </c>
      <c r="C7" t="s">
        <v>4</v>
      </c>
      <c r="D7">
        <f t="shared" si="0"/>
        <v>36.789184570312599</v>
      </c>
      <c r="E7">
        <v>9.1972961425781303</v>
      </c>
      <c r="F7" t="s">
        <v>127</v>
      </c>
      <c r="G7" t="s">
        <v>128</v>
      </c>
      <c r="H7" t="s">
        <v>129</v>
      </c>
      <c r="I7" t="s">
        <v>129</v>
      </c>
      <c r="J7" t="s">
        <v>130</v>
      </c>
      <c r="K7" t="s">
        <v>131</v>
      </c>
      <c r="L7">
        <v>183.94592285156301</v>
      </c>
      <c r="O7">
        <v>10.7110404968262</v>
      </c>
      <c r="P7">
        <v>7.6854963302612296</v>
      </c>
      <c r="Q7">
        <v>18235</v>
      </c>
      <c r="R7">
        <v>142</v>
      </c>
      <c r="S7">
        <v>18093</v>
      </c>
      <c r="T7">
        <v>0</v>
      </c>
      <c r="U7">
        <v>0</v>
      </c>
      <c r="V7">
        <v>0</v>
      </c>
      <c r="W7">
        <v>0</v>
      </c>
      <c r="AF7">
        <v>5705.5556640625</v>
      </c>
      <c r="AT7">
        <v>6542.1526188380303</v>
      </c>
      <c r="AU7">
        <v>4967.2720868125398</v>
      </c>
      <c r="AV7">
        <v>4979.5360317287896</v>
      </c>
      <c r="BA7">
        <v>9.9693708419799805</v>
      </c>
      <c r="BB7">
        <v>8.4257268905639595</v>
      </c>
    </row>
    <row r="8" spans="1:66" x14ac:dyDescent="0.35">
      <c r="A8" t="s">
        <v>181</v>
      </c>
      <c r="B8" t="s">
        <v>145</v>
      </c>
      <c r="C8" t="s">
        <v>5</v>
      </c>
      <c r="D8">
        <f t="shared" si="0"/>
        <v>28.427749633788999</v>
      </c>
      <c r="E8">
        <v>7.1069374084472701</v>
      </c>
      <c r="F8" t="s">
        <v>127</v>
      </c>
      <c r="G8" t="s">
        <v>128</v>
      </c>
      <c r="H8" t="s">
        <v>129</v>
      </c>
      <c r="I8" t="s">
        <v>129</v>
      </c>
      <c r="J8" t="s">
        <v>130</v>
      </c>
      <c r="K8" t="s">
        <v>131</v>
      </c>
      <c r="L8">
        <v>142.138748168945</v>
      </c>
      <c r="O8">
        <v>8.4802646636962908</v>
      </c>
      <c r="P8">
        <v>5.7352113723754901</v>
      </c>
      <c r="Q8">
        <v>17102</v>
      </c>
      <c r="R8">
        <v>103</v>
      </c>
      <c r="S8">
        <v>16999</v>
      </c>
      <c r="T8">
        <v>0</v>
      </c>
      <c r="U8">
        <v>0</v>
      </c>
      <c r="V8">
        <v>0</v>
      </c>
      <c r="W8">
        <v>0</v>
      </c>
      <c r="AF8">
        <v>5200.5048828125</v>
      </c>
      <c r="AT8">
        <v>6205.2833880081898</v>
      </c>
      <c r="AU8">
        <v>3950.65563070806</v>
      </c>
      <c r="AV8">
        <v>3964.2345489048698</v>
      </c>
      <c r="BA8">
        <v>7.8074145317077601</v>
      </c>
      <c r="BB8">
        <v>6.4068775177001998</v>
      </c>
    </row>
    <row r="9" spans="1:66" x14ac:dyDescent="0.35">
      <c r="A9" t="s">
        <v>164</v>
      </c>
      <c r="B9" t="s">
        <v>145</v>
      </c>
      <c r="C9" t="s">
        <v>4</v>
      </c>
      <c r="D9">
        <f t="shared" si="0"/>
        <v>40.061743164062605</v>
      </c>
      <c r="E9">
        <v>10.0154361724854</v>
      </c>
      <c r="F9" t="s">
        <v>127</v>
      </c>
      <c r="G9" t="s">
        <v>128</v>
      </c>
      <c r="H9" t="s">
        <v>129</v>
      </c>
      <c r="I9" t="s">
        <v>129</v>
      </c>
      <c r="J9" t="s">
        <v>130</v>
      </c>
      <c r="K9" t="s">
        <v>131</v>
      </c>
      <c r="L9">
        <v>200.30871582031301</v>
      </c>
      <c r="O9">
        <v>11.6247148513794</v>
      </c>
      <c r="P9">
        <v>8.4083566665649396</v>
      </c>
      <c r="Q9">
        <v>17577</v>
      </c>
      <c r="R9">
        <v>149</v>
      </c>
      <c r="S9">
        <v>17428</v>
      </c>
      <c r="T9">
        <v>0</v>
      </c>
      <c r="U9">
        <v>0</v>
      </c>
      <c r="V9">
        <v>0</v>
      </c>
      <c r="W9">
        <v>0</v>
      </c>
      <c r="AF9">
        <v>5705.5556640625</v>
      </c>
      <c r="AT9">
        <v>6505.16463598469</v>
      </c>
      <c r="AU9">
        <v>4910.6349455505297</v>
      </c>
      <c r="AV9">
        <v>4924.1517529621697</v>
      </c>
      <c r="BA9">
        <v>10.8362216949463</v>
      </c>
      <c r="BB9">
        <v>9.1952238082885707</v>
      </c>
    </row>
    <row r="10" spans="1:66" x14ac:dyDescent="0.35">
      <c r="A10" t="s">
        <v>182</v>
      </c>
      <c r="B10" t="s">
        <v>149</v>
      </c>
      <c r="C10" t="s">
        <v>5</v>
      </c>
      <c r="D10">
        <f t="shared" si="0"/>
        <v>38.156008911132801</v>
      </c>
      <c r="E10">
        <v>9.53900241851807</v>
      </c>
      <c r="F10" t="s">
        <v>127</v>
      </c>
      <c r="G10" t="s">
        <v>128</v>
      </c>
      <c r="H10" t="s">
        <v>129</v>
      </c>
      <c r="I10" t="s">
        <v>129</v>
      </c>
      <c r="J10" t="s">
        <v>130</v>
      </c>
      <c r="K10" t="s">
        <v>131</v>
      </c>
      <c r="L10">
        <v>190.78004455566401</v>
      </c>
      <c r="O10">
        <v>11.0980768203735</v>
      </c>
      <c r="P10">
        <v>7.9819922447204599</v>
      </c>
      <c r="Q10">
        <v>17832</v>
      </c>
      <c r="R10">
        <v>144</v>
      </c>
      <c r="S10">
        <v>17688</v>
      </c>
      <c r="T10">
        <v>0</v>
      </c>
      <c r="U10">
        <v>0</v>
      </c>
      <c r="V10">
        <v>0</v>
      </c>
      <c r="W10">
        <v>0</v>
      </c>
      <c r="AF10">
        <v>5200.5048828125</v>
      </c>
      <c r="AT10">
        <v>6239.9435458713097</v>
      </c>
      <c r="AU10">
        <v>4010.9906791780199</v>
      </c>
      <c r="AV10">
        <v>4028.9902985591202</v>
      </c>
      <c r="BA10">
        <v>10.334190368652299</v>
      </c>
      <c r="BB10">
        <v>8.7443523406982404</v>
      </c>
    </row>
    <row r="11" spans="1:66" x14ac:dyDescent="0.35">
      <c r="A11" t="s">
        <v>165</v>
      </c>
      <c r="B11" t="s">
        <v>149</v>
      </c>
      <c r="C11" t="s">
        <v>4</v>
      </c>
      <c r="D11">
        <f t="shared" si="0"/>
        <v>44.488558959960997</v>
      </c>
      <c r="E11">
        <v>11.122139930725099</v>
      </c>
      <c r="F11" t="s">
        <v>127</v>
      </c>
      <c r="G11" t="s">
        <v>128</v>
      </c>
      <c r="H11" t="s">
        <v>129</v>
      </c>
      <c r="I11" t="s">
        <v>129</v>
      </c>
      <c r="J11" t="s">
        <v>130</v>
      </c>
      <c r="K11" t="s">
        <v>131</v>
      </c>
      <c r="L11">
        <v>222.442794799805</v>
      </c>
      <c r="O11">
        <v>12.8974952697754</v>
      </c>
      <c r="P11">
        <v>9.3494596481323207</v>
      </c>
      <c r="Q11">
        <v>16048</v>
      </c>
      <c r="R11">
        <v>151</v>
      </c>
      <c r="S11">
        <v>15897</v>
      </c>
      <c r="T11">
        <v>0</v>
      </c>
      <c r="U11">
        <v>0</v>
      </c>
      <c r="V11">
        <v>0</v>
      </c>
      <c r="W11">
        <v>0</v>
      </c>
      <c r="AF11">
        <v>5705.5556640625</v>
      </c>
      <c r="AT11">
        <v>6609.0301764279802</v>
      </c>
      <c r="AU11">
        <v>5001.5060728463905</v>
      </c>
      <c r="AV11">
        <v>5016.6317046784397</v>
      </c>
      <c r="BA11">
        <v>12.0275983810425</v>
      </c>
      <c r="BB11">
        <v>10.2173776626587</v>
      </c>
    </row>
    <row r="12" spans="1:66" x14ac:dyDescent="0.35">
      <c r="A12" t="s">
        <v>183</v>
      </c>
      <c r="B12" t="s">
        <v>153</v>
      </c>
      <c r="C12" t="s">
        <v>5</v>
      </c>
      <c r="D12">
        <f t="shared" si="0"/>
        <v>39.012149047851601</v>
      </c>
      <c r="E12">
        <v>9.7530374526977504</v>
      </c>
      <c r="F12" t="s">
        <v>127</v>
      </c>
      <c r="G12" t="s">
        <v>128</v>
      </c>
      <c r="H12" t="s">
        <v>129</v>
      </c>
      <c r="I12" t="s">
        <v>129</v>
      </c>
      <c r="J12" t="s">
        <v>130</v>
      </c>
      <c r="K12" t="s">
        <v>131</v>
      </c>
      <c r="L12">
        <v>195.06074523925801</v>
      </c>
      <c r="O12">
        <v>11.3583116531372</v>
      </c>
      <c r="P12">
        <v>8.1499509811401403</v>
      </c>
      <c r="Q12">
        <v>17200</v>
      </c>
      <c r="R12">
        <v>142</v>
      </c>
      <c r="S12">
        <v>17058</v>
      </c>
      <c r="T12">
        <v>0</v>
      </c>
      <c r="U12">
        <v>0</v>
      </c>
      <c r="V12">
        <v>0</v>
      </c>
      <c r="W12">
        <v>0</v>
      </c>
      <c r="AF12">
        <v>5200.5048828125</v>
      </c>
      <c r="AT12">
        <v>6284.5069150253103</v>
      </c>
      <c r="AU12">
        <v>4000.03845313599</v>
      </c>
      <c r="AV12">
        <v>4018.89859973996</v>
      </c>
      <c r="BA12">
        <v>10.571781158447299</v>
      </c>
      <c r="BB12">
        <v>8.9348630905151403</v>
      </c>
    </row>
    <row r="13" spans="1:66" x14ac:dyDescent="0.35">
      <c r="A13" t="s">
        <v>166</v>
      </c>
      <c r="B13" t="s">
        <v>153</v>
      </c>
      <c r="C13" t="s">
        <v>4</v>
      </c>
      <c r="D13">
        <f t="shared" si="0"/>
        <v>41.945245361328197</v>
      </c>
      <c r="E13">
        <v>10.486310958862299</v>
      </c>
      <c r="F13" t="s">
        <v>127</v>
      </c>
      <c r="G13" t="s">
        <v>128</v>
      </c>
      <c r="H13" t="s">
        <v>129</v>
      </c>
      <c r="I13" t="s">
        <v>129</v>
      </c>
      <c r="J13" t="s">
        <v>130</v>
      </c>
      <c r="K13" t="s">
        <v>131</v>
      </c>
      <c r="L13">
        <v>209.72622680664099</v>
      </c>
      <c r="O13">
        <v>12.117419242858899</v>
      </c>
      <c r="P13">
        <v>8.8574619293212908</v>
      </c>
      <c r="Q13">
        <v>17918</v>
      </c>
      <c r="R13">
        <v>159</v>
      </c>
      <c r="S13">
        <v>17759</v>
      </c>
      <c r="T13">
        <v>0</v>
      </c>
      <c r="U13">
        <v>0</v>
      </c>
      <c r="V13">
        <v>0</v>
      </c>
      <c r="W13">
        <v>0</v>
      </c>
      <c r="AF13">
        <v>5705.5556640625</v>
      </c>
      <c r="AT13">
        <v>6552.74395636792</v>
      </c>
      <c r="AU13">
        <v>4948.66608067784</v>
      </c>
      <c r="AV13">
        <v>4962.9002799319096</v>
      </c>
      <c r="BA13">
        <v>11.3182258605957</v>
      </c>
      <c r="BB13">
        <v>9.6549835205078107</v>
      </c>
    </row>
    <row r="14" spans="1:66" x14ac:dyDescent="0.35">
      <c r="A14" t="s">
        <v>184</v>
      </c>
      <c r="B14" t="s">
        <v>157</v>
      </c>
      <c r="C14" t="s">
        <v>5</v>
      </c>
      <c r="D14">
        <f t="shared" si="0"/>
        <v>48.172409057617202</v>
      </c>
      <c r="E14">
        <v>12.0431022644043</v>
      </c>
      <c r="F14" t="s">
        <v>127</v>
      </c>
      <c r="G14" t="s">
        <v>128</v>
      </c>
      <c r="H14" t="s">
        <v>129</v>
      </c>
      <c r="I14" t="s">
        <v>129</v>
      </c>
      <c r="J14" t="s">
        <v>130</v>
      </c>
      <c r="K14" t="s">
        <v>131</v>
      </c>
      <c r="L14">
        <v>240.86204528808599</v>
      </c>
      <c r="O14">
        <v>13.779827117919901</v>
      </c>
      <c r="P14">
        <v>10.308937072753899</v>
      </c>
      <c r="Q14">
        <v>18165</v>
      </c>
      <c r="R14">
        <v>185</v>
      </c>
      <c r="S14">
        <v>17980</v>
      </c>
      <c r="T14">
        <v>0</v>
      </c>
      <c r="U14">
        <v>0</v>
      </c>
      <c r="V14">
        <v>0</v>
      </c>
      <c r="W14">
        <v>0</v>
      </c>
      <c r="AF14">
        <v>5200.5048828125</v>
      </c>
      <c r="AT14">
        <v>6168.8848395270297</v>
      </c>
      <c r="AU14">
        <v>3938.8055186915599</v>
      </c>
      <c r="AV14">
        <v>3961.51758444188</v>
      </c>
      <c r="BA14">
        <v>12.9288654327393</v>
      </c>
      <c r="BB14">
        <v>11.1580047607422</v>
      </c>
    </row>
    <row r="15" spans="1:66" x14ac:dyDescent="0.35">
      <c r="A15" t="s">
        <v>167</v>
      </c>
      <c r="B15" t="s">
        <v>157</v>
      </c>
      <c r="C15" t="s">
        <v>4</v>
      </c>
      <c r="D15">
        <f t="shared" si="0"/>
        <v>50.353808593750003</v>
      </c>
      <c r="E15">
        <v>12.588452339172401</v>
      </c>
      <c r="F15" t="s">
        <v>127</v>
      </c>
      <c r="G15" t="s">
        <v>128</v>
      </c>
      <c r="H15" t="s">
        <v>129</v>
      </c>
      <c r="I15" t="s">
        <v>129</v>
      </c>
      <c r="J15" t="s">
        <v>130</v>
      </c>
      <c r="K15" t="s">
        <v>131</v>
      </c>
      <c r="L15">
        <v>251.76904296875</v>
      </c>
      <c r="O15">
        <v>14.394141197204601</v>
      </c>
      <c r="P15">
        <v>10.7855319976807</v>
      </c>
      <c r="Q15">
        <v>17570</v>
      </c>
      <c r="R15">
        <v>187</v>
      </c>
      <c r="S15">
        <v>17383</v>
      </c>
      <c r="T15">
        <v>0</v>
      </c>
      <c r="U15">
        <v>0</v>
      </c>
      <c r="V15">
        <v>0</v>
      </c>
      <c r="W15">
        <v>0</v>
      </c>
      <c r="AF15">
        <v>5705.5556640625</v>
      </c>
      <c r="AT15">
        <v>6495.1233314881301</v>
      </c>
      <c r="AU15">
        <v>4893.6824900259498</v>
      </c>
      <c r="AV15">
        <v>4910.7268518559504</v>
      </c>
      <c r="BA15">
        <v>13.509376525878899</v>
      </c>
      <c r="BB15">
        <v>11.668250083923301</v>
      </c>
    </row>
    <row r="16" spans="1:66" x14ac:dyDescent="0.35">
      <c r="A16" t="s">
        <v>185</v>
      </c>
      <c r="B16" t="s">
        <v>160</v>
      </c>
      <c r="C16" t="s">
        <v>5</v>
      </c>
      <c r="D16">
        <f t="shared" si="0"/>
        <v>29.253598022460999</v>
      </c>
      <c r="E16">
        <v>7.3133993148803702</v>
      </c>
      <c r="F16" t="s">
        <v>127</v>
      </c>
      <c r="G16" t="s">
        <v>128</v>
      </c>
      <c r="H16" t="s">
        <v>129</v>
      </c>
      <c r="I16" t="s">
        <v>129</v>
      </c>
      <c r="J16" t="s">
        <v>130</v>
      </c>
      <c r="K16" t="s">
        <v>131</v>
      </c>
      <c r="L16">
        <v>146.267990112305</v>
      </c>
      <c r="O16">
        <v>8.9097461700439506</v>
      </c>
      <c r="P16">
        <v>5.9212970733642596</v>
      </c>
      <c r="Q16">
        <v>15007</v>
      </c>
      <c r="R16">
        <v>93</v>
      </c>
      <c r="S16">
        <v>14914</v>
      </c>
      <c r="T16">
        <v>0</v>
      </c>
      <c r="U16">
        <v>0</v>
      </c>
      <c r="V16">
        <v>0</v>
      </c>
      <c r="W16">
        <v>0</v>
      </c>
      <c r="AF16">
        <v>5200.5048828125</v>
      </c>
      <c r="AT16">
        <v>6248.75381699429</v>
      </c>
      <c r="AU16">
        <v>4067.5893529150499</v>
      </c>
      <c r="AV16">
        <v>4081.10626470017</v>
      </c>
      <c r="BA16">
        <v>8.0972118377685494</v>
      </c>
      <c r="BB16">
        <v>6.5822176933288601</v>
      </c>
    </row>
    <row r="17" spans="1:54" x14ac:dyDescent="0.35">
      <c r="A17" t="s">
        <v>168</v>
      </c>
      <c r="B17" t="s">
        <v>160</v>
      </c>
      <c r="C17" t="s">
        <v>4</v>
      </c>
      <c r="D17">
        <f t="shared" si="0"/>
        <v>44.241879272460999</v>
      </c>
      <c r="E17">
        <v>11.0604696273804</v>
      </c>
      <c r="F17" t="s">
        <v>127</v>
      </c>
      <c r="G17" t="s">
        <v>128</v>
      </c>
      <c r="H17" t="s">
        <v>129</v>
      </c>
      <c r="I17" t="s">
        <v>129</v>
      </c>
      <c r="J17" t="s">
        <v>130</v>
      </c>
      <c r="K17" t="s">
        <v>131</v>
      </c>
      <c r="L17">
        <v>221.209396362305</v>
      </c>
      <c r="O17">
        <v>12.780952453613301</v>
      </c>
      <c r="P17">
        <v>9.3424997329711896</v>
      </c>
      <c r="Q17">
        <v>16992</v>
      </c>
      <c r="R17">
        <v>159</v>
      </c>
      <c r="S17">
        <v>16833</v>
      </c>
      <c r="T17">
        <v>0</v>
      </c>
      <c r="U17">
        <v>0</v>
      </c>
      <c r="V17">
        <v>0</v>
      </c>
      <c r="W17">
        <v>0</v>
      </c>
      <c r="AF17">
        <v>5705.5556640625</v>
      </c>
      <c r="AT17">
        <v>6475.2211330581804</v>
      </c>
      <c r="AU17">
        <v>4893.9434240614601</v>
      </c>
      <c r="AV17">
        <v>4908.7399845446498</v>
      </c>
      <c r="BA17">
        <v>11.937952041626</v>
      </c>
      <c r="BB17">
        <v>10.1836404800415</v>
      </c>
    </row>
    <row r="18" spans="1:54" x14ac:dyDescent="0.35">
      <c r="A18" t="s">
        <v>187</v>
      </c>
      <c r="B18" t="s">
        <v>138</v>
      </c>
      <c r="C18" t="s">
        <v>5</v>
      </c>
      <c r="D18">
        <f t="shared" si="0"/>
        <v>26.803524780273399</v>
      </c>
      <c r="E18">
        <v>6.7008810043334996</v>
      </c>
      <c r="F18" t="s">
        <v>127</v>
      </c>
      <c r="G18" t="s">
        <v>128</v>
      </c>
      <c r="H18" t="s">
        <v>129</v>
      </c>
      <c r="I18" t="s">
        <v>129</v>
      </c>
      <c r="J18" t="s">
        <v>130</v>
      </c>
      <c r="K18" t="s">
        <v>131</v>
      </c>
      <c r="L18">
        <v>134.01762390136699</v>
      </c>
      <c r="O18">
        <v>8.0149898529052699</v>
      </c>
      <c r="P18">
        <v>5.3882393836975098</v>
      </c>
      <c r="Q18">
        <v>17607</v>
      </c>
      <c r="R18">
        <v>100</v>
      </c>
      <c r="S18">
        <v>17507</v>
      </c>
      <c r="T18">
        <v>0</v>
      </c>
      <c r="U18">
        <v>0</v>
      </c>
      <c r="V18">
        <v>0</v>
      </c>
      <c r="W18">
        <v>0</v>
      </c>
      <c r="AF18">
        <v>5200.5048828125</v>
      </c>
      <c r="AT18">
        <v>6291.2257958984401</v>
      </c>
      <c r="AU18">
        <v>4027.8689392546598</v>
      </c>
      <c r="AV18">
        <v>4040.7238086625298</v>
      </c>
      <c r="BA18">
        <v>7.3711609840393102</v>
      </c>
      <c r="BB18">
        <v>6.0309829711914098</v>
      </c>
    </row>
    <row r="19" spans="1:54" x14ac:dyDescent="0.35">
      <c r="A19" t="s">
        <v>171</v>
      </c>
      <c r="B19" t="s">
        <v>138</v>
      </c>
      <c r="C19" t="s">
        <v>4</v>
      </c>
      <c r="D19">
        <f t="shared" si="0"/>
        <v>36.141482543945401</v>
      </c>
      <c r="E19">
        <v>9.0353708267211896</v>
      </c>
      <c r="F19" t="s">
        <v>127</v>
      </c>
      <c r="G19" t="s">
        <v>128</v>
      </c>
      <c r="H19" t="s">
        <v>129</v>
      </c>
      <c r="I19" t="s">
        <v>129</v>
      </c>
      <c r="J19" t="s">
        <v>130</v>
      </c>
      <c r="K19" t="s">
        <v>131</v>
      </c>
      <c r="L19">
        <v>180.70741271972699</v>
      </c>
      <c r="O19">
        <v>11.0562858581543</v>
      </c>
      <c r="P19">
        <v>7.2789063453674299</v>
      </c>
      <c r="Q19">
        <v>11633</v>
      </c>
      <c r="R19">
        <v>89</v>
      </c>
      <c r="S19">
        <v>11544</v>
      </c>
      <c r="T19">
        <v>0</v>
      </c>
      <c r="U19">
        <v>0</v>
      </c>
      <c r="V19">
        <v>0</v>
      </c>
      <c r="W19">
        <v>0</v>
      </c>
      <c r="AF19">
        <v>5509.6591796875</v>
      </c>
      <c r="AT19">
        <v>5955.9842049245099</v>
      </c>
      <c r="AU19">
        <v>4511.6866578797999</v>
      </c>
      <c r="AV19">
        <v>4522.7364714865098</v>
      </c>
      <c r="BA19">
        <v>10.026780128479</v>
      </c>
      <c r="BB19">
        <v>8.1121053695678693</v>
      </c>
    </row>
    <row r="20" spans="1:54" x14ac:dyDescent="0.35">
      <c r="A20" t="s">
        <v>188</v>
      </c>
      <c r="B20" t="s">
        <v>142</v>
      </c>
      <c r="C20" t="s">
        <v>5</v>
      </c>
      <c r="D20">
        <f t="shared" si="0"/>
        <v>34.201947021484401</v>
      </c>
      <c r="E20">
        <v>8.5504865646362305</v>
      </c>
      <c r="F20" t="s">
        <v>127</v>
      </c>
      <c r="G20" t="s">
        <v>128</v>
      </c>
      <c r="H20" t="s">
        <v>129</v>
      </c>
      <c r="I20" t="s">
        <v>129</v>
      </c>
      <c r="J20" t="s">
        <v>130</v>
      </c>
      <c r="K20" t="s">
        <v>131</v>
      </c>
      <c r="L20">
        <v>171.00973510742199</v>
      </c>
      <c r="O20">
        <v>10.081361770629901</v>
      </c>
      <c r="P20">
        <v>7.0216012001037598</v>
      </c>
      <c r="Q20">
        <v>16571</v>
      </c>
      <c r="R20">
        <v>120</v>
      </c>
      <c r="S20">
        <v>16451</v>
      </c>
      <c r="T20">
        <v>0</v>
      </c>
      <c r="U20">
        <v>0</v>
      </c>
      <c r="V20">
        <v>0</v>
      </c>
      <c r="W20">
        <v>0</v>
      </c>
      <c r="AF20">
        <v>5200.5048828125</v>
      </c>
      <c r="AT20">
        <v>6291.8779012044297</v>
      </c>
      <c r="AU20">
        <v>4021.4344651677502</v>
      </c>
      <c r="AV20">
        <v>4037.8760325037201</v>
      </c>
      <c r="BA20">
        <v>9.3312969207763707</v>
      </c>
      <c r="BB20">
        <v>7.7701950073242196</v>
      </c>
    </row>
    <row r="21" spans="1:54" x14ac:dyDescent="0.35">
      <c r="A21" t="s">
        <v>172</v>
      </c>
      <c r="B21" t="s">
        <v>142</v>
      </c>
      <c r="C21" t="s">
        <v>4</v>
      </c>
      <c r="D21">
        <f t="shared" si="0"/>
        <v>45.4895202636718</v>
      </c>
      <c r="E21">
        <v>11.3723802566528</v>
      </c>
      <c r="F21" t="s">
        <v>127</v>
      </c>
      <c r="G21" t="s">
        <v>128</v>
      </c>
      <c r="H21" t="s">
        <v>129</v>
      </c>
      <c r="I21" t="s">
        <v>129</v>
      </c>
      <c r="J21" t="s">
        <v>130</v>
      </c>
      <c r="K21" t="s">
        <v>131</v>
      </c>
      <c r="L21">
        <v>227.44760131835901</v>
      </c>
      <c r="O21">
        <v>13.1249494552612</v>
      </c>
      <c r="P21">
        <v>9.6224184036254901</v>
      </c>
      <c r="Q21">
        <v>16840</v>
      </c>
      <c r="R21">
        <v>162</v>
      </c>
      <c r="S21">
        <v>16678</v>
      </c>
      <c r="T21">
        <v>0</v>
      </c>
      <c r="U21">
        <v>0</v>
      </c>
      <c r="V21">
        <v>0</v>
      </c>
      <c r="W21">
        <v>0</v>
      </c>
      <c r="AF21">
        <v>5705.5556640625</v>
      </c>
      <c r="AT21">
        <v>6413.5712378231101</v>
      </c>
      <c r="AU21">
        <v>4822.79939606888</v>
      </c>
      <c r="AV21">
        <v>4838.1025456154302</v>
      </c>
      <c r="BA21">
        <v>12.266222000122101</v>
      </c>
      <c r="BB21">
        <v>10.4792175292969</v>
      </c>
    </row>
    <row r="22" spans="1:54" x14ac:dyDescent="0.35">
      <c r="A22" t="s">
        <v>189</v>
      </c>
      <c r="B22" t="s">
        <v>146</v>
      </c>
      <c r="C22" t="s">
        <v>5</v>
      </c>
      <c r="D22">
        <f t="shared" si="0"/>
        <v>29.462237548828199</v>
      </c>
      <c r="E22">
        <v>7.3655595779418901</v>
      </c>
      <c r="F22" t="s">
        <v>127</v>
      </c>
      <c r="G22" t="s">
        <v>128</v>
      </c>
      <c r="H22" t="s">
        <v>129</v>
      </c>
      <c r="I22" t="s">
        <v>129</v>
      </c>
      <c r="J22" t="s">
        <v>130</v>
      </c>
      <c r="K22" t="s">
        <v>131</v>
      </c>
      <c r="L22">
        <v>147.31118774414099</v>
      </c>
      <c r="O22">
        <v>8.7685947418212908</v>
      </c>
      <c r="P22">
        <v>5.9641957283020002</v>
      </c>
      <c r="Q22">
        <v>16984</v>
      </c>
      <c r="R22">
        <v>106</v>
      </c>
      <c r="S22">
        <v>16878</v>
      </c>
      <c r="T22">
        <v>0</v>
      </c>
      <c r="U22">
        <v>0</v>
      </c>
      <c r="V22">
        <v>0</v>
      </c>
      <c r="W22">
        <v>0</v>
      </c>
      <c r="AF22">
        <v>5200.5048828125</v>
      </c>
      <c r="AT22">
        <v>6184.3797446196904</v>
      </c>
      <c r="AU22">
        <v>3954.4830113246098</v>
      </c>
      <c r="AV22">
        <v>3968.4001718126701</v>
      </c>
      <c r="BA22">
        <v>8.0811843872070295</v>
      </c>
      <c r="BB22">
        <v>6.65036964416504</v>
      </c>
    </row>
    <row r="23" spans="1:54" x14ac:dyDescent="0.35">
      <c r="A23" t="s">
        <v>173</v>
      </c>
      <c r="B23" t="s">
        <v>146</v>
      </c>
      <c r="C23" t="s">
        <v>4</v>
      </c>
      <c r="D23">
        <f t="shared" si="0"/>
        <v>24.5258270263672</v>
      </c>
      <c r="E23">
        <v>6.1314568519592303</v>
      </c>
      <c r="F23" t="s">
        <v>127</v>
      </c>
      <c r="G23" t="s">
        <v>128</v>
      </c>
      <c r="H23" t="s">
        <v>129</v>
      </c>
      <c r="I23" t="s">
        <v>129</v>
      </c>
      <c r="J23" t="s">
        <v>130</v>
      </c>
      <c r="K23" t="s">
        <v>131</v>
      </c>
      <c r="L23">
        <v>122.62913513183599</v>
      </c>
      <c r="O23">
        <v>7.5090847015380904</v>
      </c>
      <c r="P23">
        <v>4.9344286918640101</v>
      </c>
      <c r="Q23">
        <v>16929</v>
      </c>
      <c r="R23">
        <v>88</v>
      </c>
      <c r="S23">
        <v>16841</v>
      </c>
      <c r="T23">
        <v>0</v>
      </c>
      <c r="U23">
        <v>0</v>
      </c>
      <c r="V23">
        <v>0</v>
      </c>
      <c r="W23">
        <v>0</v>
      </c>
      <c r="AF23">
        <v>5705.5556640625</v>
      </c>
      <c r="AT23">
        <v>6540.9259920987197</v>
      </c>
      <c r="AU23">
        <v>4932.8198404551704</v>
      </c>
      <c r="AV23">
        <v>4941.1790667145196</v>
      </c>
      <c r="BA23">
        <v>6.80731296539307</v>
      </c>
      <c r="BB23">
        <v>5.5021386146545401</v>
      </c>
    </row>
    <row r="24" spans="1:54" x14ac:dyDescent="0.35">
      <c r="A24" t="s">
        <v>190</v>
      </c>
      <c r="B24" t="s">
        <v>150</v>
      </c>
      <c r="C24" t="s">
        <v>5</v>
      </c>
      <c r="D24">
        <f t="shared" si="0"/>
        <v>31.402322387695399</v>
      </c>
      <c r="E24">
        <v>7.8505806922912598</v>
      </c>
      <c r="F24" t="s">
        <v>127</v>
      </c>
      <c r="G24" t="s">
        <v>128</v>
      </c>
      <c r="H24" t="s">
        <v>129</v>
      </c>
      <c r="I24" t="s">
        <v>129</v>
      </c>
      <c r="J24" t="s">
        <v>130</v>
      </c>
      <c r="K24" t="s">
        <v>131</v>
      </c>
      <c r="L24">
        <v>157.01161193847699</v>
      </c>
      <c r="O24">
        <v>9.2560701370239293</v>
      </c>
      <c r="P24">
        <v>6.4467687606811497</v>
      </c>
      <c r="Q24">
        <v>18043</v>
      </c>
      <c r="R24">
        <v>120</v>
      </c>
      <c r="S24">
        <v>17923</v>
      </c>
      <c r="T24">
        <v>0</v>
      </c>
      <c r="U24">
        <v>0</v>
      </c>
      <c r="V24">
        <v>0</v>
      </c>
      <c r="W24">
        <v>0</v>
      </c>
      <c r="AF24">
        <v>5200.5048828125</v>
      </c>
      <c r="AT24">
        <v>6138.8870483398396</v>
      </c>
      <c r="AU24">
        <v>3933.8838079557099</v>
      </c>
      <c r="AV24">
        <v>3948.5487965300099</v>
      </c>
      <c r="BA24">
        <v>8.5674571990966797</v>
      </c>
      <c r="BB24">
        <v>7.1341404914856001</v>
      </c>
    </row>
    <row r="25" spans="1:54" x14ac:dyDescent="0.35">
      <c r="A25" t="s">
        <v>174</v>
      </c>
      <c r="B25" t="s">
        <v>150</v>
      </c>
      <c r="C25" t="s">
        <v>4</v>
      </c>
      <c r="D25">
        <f t="shared" si="0"/>
        <v>35.370651245117202</v>
      </c>
      <c r="E25">
        <v>8.8426628112793004</v>
      </c>
      <c r="F25" t="s">
        <v>127</v>
      </c>
      <c r="G25" t="s">
        <v>128</v>
      </c>
      <c r="H25" t="s">
        <v>129</v>
      </c>
      <c r="I25" t="s">
        <v>129</v>
      </c>
      <c r="J25" t="s">
        <v>130</v>
      </c>
      <c r="K25" t="s">
        <v>131</v>
      </c>
      <c r="L25">
        <v>176.85325622558599</v>
      </c>
      <c r="O25">
        <v>10.3521585464478</v>
      </c>
      <c r="P25">
        <v>7.3351020812988299</v>
      </c>
      <c r="Q25">
        <v>17628</v>
      </c>
      <c r="R25">
        <v>132</v>
      </c>
      <c r="S25">
        <v>17496</v>
      </c>
      <c r="T25">
        <v>0</v>
      </c>
      <c r="U25">
        <v>0</v>
      </c>
      <c r="V25">
        <v>0</v>
      </c>
      <c r="W25">
        <v>0</v>
      </c>
      <c r="AF25">
        <v>5705.5556640625</v>
      </c>
      <c r="AT25">
        <v>6487.5321969696997</v>
      </c>
      <c r="AU25">
        <v>4890.0378871476396</v>
      </c>
      <c r="AV25">
        <v>4902.0000637358398</v>
      </c>
      <c r="BA25">
        <v>9.6125717163085902</v>
      </c>
      <c r="BB25">
        <v>8.0732574462890607</v>
      </c>
    </row>
    <row r="26" spans="1:54" x14ac:dyDescent="0.35">
      <c r="A26" t="s">
        <v>191</v>
      </c>
      <c r="B26" t="s">
        <v>154</v>
      </c>
      <c r="C26" t="s">
        <v>5</v>
      </c>
      <c r="D26">
        <f t="shared" si="0"/>
        <v>31.4295867919922</v>
      </c>
      <c r="E26">
        <v>7.8573966026306197</v>
      </c>
      <c r="F26" t="s">
        <v>127</v>
      </c>
      <c r="G26" t="s">
        <v>128</v>
      </c>
      <c r="H26" t="s">
        <v>129</v>
      </c>
      <c r="I26" t="s">
        <v>129</v>
      </c>
      <c r="J26" t="s">
        <v>130</v>
      </c>
      <c r="K26" t="s">
        <v>131</v>
      </c>
      <c r="L26">
        <v>157.14793395996099</v>
      </c>
      <c r="O26">
        <v>9.2247667312622106</v>
      </c>
      <c r="P26">
        <v>6.4916133880615199</v>
      </c>
      <c r="Q26">
        <v>19079</v>
      </c>
      <c r="R26">
        <v>127</v>
      </c>
      <c r="S26">
        <v>18952</v>
      </c>
      <c r="T26">
        <v>0</v>
      </c>
      <c r="U26">
        <v>0</v>
      </c>
      <c r="V26">
        <v>0</v>
      </c>
      <c r="W26">
        <v>0</v>
      </c>
      <c r="AF26">
        <v>5200.5048828125</v>
      </c>
      <c r="AT26">
        <v>6163.7250207615698</v>
      </c>
      <c r="AU26">
        <v>3917.7996571364902</v>
      </c>
      <c r="AV26">
        <v>3932.7497342464198</v>
      </c>
      <c r="BA26">
        <v>8.5548353195190394</v>
      </c>
      <c r="BB26">
        <v>7.1603703498840297</v>
      </c>
    </row>
    <row r="27" spans="1:54" x14ac:dyDescent="0.35">
      <c r="A27" t="s">
        <v>175</v>
      </c>
      <c r="B27" t="s">
        <v>154</v>
      </c>
      <c r="C27" t="s">
        <v>4</v>
      </c>
      <c r="D27">
        <f t="shared" si="0"/>
        <v>36.050195312500001</v>
      </c>
      <c r="E27">
        <v>9.0125484466552699</v>
      </c>
      <c r="F27" t="s">
        <v>127</v>
      </c>
      <c r="G27" t="s">
        <v>128</v>
      </c>
      <c r="H27" t="s">
        <v>129</v>
      </c>
      <c r="I27" t="s">
        <v>129</v>
      </c>
      <c r="J27" t="s">
        <v>130</v>
      </c>
      <c r="K27" t="s">
        <v>131</v>
      </c>
      <c r="L27">
        <v>180.2509765625</v>
      </c>
      <c r="O27">
        <v>10.545264244079601</v>
      </c>
      <c r="P27">
        <v>7.4818258285522496</v>
      </c>
      <c r="Q27">
        <v>17428</v>
      </c>
      <c r="R27">
        <v>133</v>
      </c>
      <c r="S27">
        <v>17295</v>
      </c>
      <c r="T27">
        <v>0</v>
      </c>
      <c r="U27">
        <v>0</v>
      </c>
      <c r="V27">
        <v>0</v>
      </c>
      <c r="W27">
        <v>0</v>
      </c>
      <c r="AF27">
        <v>5705.5556640625</v>
      </c>
      <c r="AT27">
        <v>6428.5584982965202</v>
      </c>
      <c r="AU27">
        <v>4846.6671586181401</v>
      </c>
      <c r="AV27">
        <v>4858.7392006296895</v>
      </c>
      <c r="BA27">
        <v>9.7942962646484393</v>
      </c>
      <c r="BB27">
        <v>8.2313184738159197</v>
      </c>
    </row>
    <row r="28" spans="1:54" x14ac:dyDescent="0.35">
      <c r="A28" t="s">
        <v>192</v>
      </c>
      <c r="B28" t="s">
        <v>158</v>
      </c>
      <c r="C28" t="s">
        <v>5</v>
      </c>
      <c r="D28">
        <f t="shared" si="0"/>
        <v>34.827337646484395</v>
      </c>
      <c r="E28">
        <v>8.7068347930908203</v>
      </c>
      <c r="F28" t="s">
        <v>127</v>
      </c>
      <c r="G28" t="s">
        <v>128</v>
      </c>
      <c r="H28" t="s">
        <v>129</v>
      </c>
      <c r="I28" t="s">
        <v>129</v>
      </c>
      <c r="J28" t="s">
        <v>130</v>
      </c>
      <c r="K28" t="s">
        <v>131</v>
      </c>
      <c r="L28">
        <v>174.13668823242199</v>
      </c>
      <c r="O28">
        <v>10.2403554916382</v>
      </c>
      <c r="P28">
        <v>7.17531061172485</v>
      </c>
      <c r="Q28">
        <v>16817</v>
      </c>
      <c r="R28">
        <v>124</v>
      </c>
      <c r="S28">
        <v>16693</v>
      </c>
      <c r="T28">
        <v>0</v>
      </c>
      <c r="U28">
        <v>0</v>
      </c>
      <c r="V28">
        <v>0</v>
      </c>
      <c r="W28">
        <v>0</v>
      </c>
      <c r="AF28">
        <v>5200.5048828125</v>
      </c>
      <c r="AT28">
        <v>6118.69850601689</v>
      </c>
      <c r="AU28">
        <v>3906.7455549967399</v>
      </c>
      <c r="AV28">
        <v>3923.0553704172398</v>
      </c>
      <c r="BA28">
        <v>9.4889936447143608</v>
      </c>
      <c r="BB28">
        <v>7.9251956939697301</v>
      </c>
    </row>
    <row r="29" spans="1:54" x14ac:dyDescent="0.35">
      <c r="A29" t="s">
        <v>176</v>
      </c>
      <c r="B29" t="s">
        <v>158</v>
      </c>
      <c r="C29" t="s">
        <v>4</v>
      </c>
      <c r="D29">
        <f t="shared" si="0"/>
        <v>43.487728881835999</v>
      </c>
      <c r="E29">
        <v>10.8719320297241</v>
      </c>
      <c r="F29" t="s">
        <v>127</v>
      </c>
      <c r="G29" t="s">
        <v>128</v>
      </c>
      <c r="H29" t="s">
        <v>129</v>
      </c>
      <c r="I29" t="s">
        <v>129</v>
      </c>
      <c r="J29" t="s">
        <v>130</v>
      </c>
      <c r="K29" t="s">
        <v>131</v>
      </c>
      <c r="L29">
        <v>217.43864440918</v>
      </c>
      <c r="O29">
        <v>12.5577688217163</v>
      </c>
      <c r="P29">
        <v>9.1885080337524396</v>
      </c>
      <c r="Q29">
        <v>17394</v>
      </c>
      <c r="R29">
        <v>160</v>
      </c>
      <c r="S29">
        <v>17234</v>
      </c>
      <c r="T29">
        <v>0</v>
      </c>
      <c r="U29">
        <v>0</v>
      </c>
      <c r="V29">
        <v>0</v>
      </c>
      <c r="W29">
        <v>0</v>
      </c>
      <c r="AF29">
        <v>5705.5556640625</v>
      </c>
      <c r="AT29">
        <v>6409.5643585205098</v>
      </c>
      <c r="AU29">
        <v>4849.6009087148104</v>
      </c>
      <c r="AV29">
        <v>4863.9503482898799</v>
      </c>
      <c r="BA29">
        <v>11.7317514419556</v>
      </c>
      <c r="BB29">
        <v>10.0127410888672</v>
      </c>
    </row>
    <row r="30" spans="1:54" x14ac:dyDescent="0.35">
      <c r="A30" t="s">
        <v>186</v>
      </c>
      <c r="B30" t="s">
        <v>7</v>
      </c>
      <c r="C30" t="s">
        <v>5</v>
      </c>
      <c r="D30">
        <f t="shared" si="0"/>
        <v>0</v>
      </c>
      <c r="E30">
        <v>0</v>
      </c>
      <c r="F30" t="s">
        <v>127</v>
      </c>
      <c r="G30" t="s">
        <v>128</v>
      </c>
      <c r="H30" t="s">
        <v>129</v>
      </c>
      <c r="I30" t="s">
        <v>129</v>
      </c>
      <c r="J30" t="s">
        <v>130</v>
      </c>
      <c r="K30" t="s">
        <v>131</v>
      </c>
      <c r="L30">
        <v>0</v>
      </c>
      <c r="O30">
        <v>0.23830874264240301</v>
      </c>
      <c r="P30">
        <v>0</v>
      </c>
      <c r="Q30">
        <v>14792</v>
      </c>
      <c r="R30">
        <v>0</v>
      </c>
      <c r="S30">
        <v>14792</v>
      </c>
      <c r="T30">
        <v>0</v>
      </c>
      <c r="U30">
        <v>0</v>
      </c>
      <c r="V30">
        <v>0</v>
      </c>
      <c r="W30">
        <v>0</v>
      </c>
      <c r="AF30">
        <v>5200.5048828125</v>
      </c>
      <c r="AT30">
        <v>0</v>
      </c>
      <c r="AU30">
        <v>3681.7642892246399</v>
      </c>
      <c r="AV30">
        <v>3681.7642892246399</v>
      </c>
      <c r="BA30">
        <v>0.108887419104576</v>
      </c>
      <c r="BB30">
        <v>0</v>
      </c>
    </row>
    <row r="31" spans="1:54" x14ac:dyDescent="0.35">
      <c r="A31" t="s">
        <v>169</v>
      </c>
      <c r="B31" t="s">
        <v>7</v>
      </c>
      <c r="C31" t="s">
        <v>4</v>
      </c>
      <c r="D31">
        <f t="shared" si="0"/>
        <v>1528.2225585937499</v>
      </c>
      <c r="E31">
        <v>382.05563354492199</v>
      </c>
      <c r="F31" t="s">
        <v>170</v>
      </c>
      <c r="G31" t="s">
        <v>128</v>
      </c>
      <c r="H31" t="s">
        <v>129</v>
      </c>
      <c r="I31" t="s">
        <v>129</v>
      </c>
      <c r="J31" t="s">
        <v>130</v>
      </c>
      <c r="K31" t="s">
        <v>131</v>
      </c>
      <c r="L31">
        <v>7641.11279296875</v>
      </c>
      <c r="O31">
        <v>394.71319580078102</v>
      </c>
      <c r="P31">
        <v>369.53280639648398</v>
      </c>
      <c r="Q31">
        <v>12871</v>
      </c>
      <c r="R31">
        <v>3569</v>
      </c>
      <c r="S31">
        <v>9302</v>
      </c>
      <c r="T31">
        <v>0</v>
      </c>
      <c r="U31">
        <v>0</v>
      </c>
      <c r="V31">
        <v>0</v>
      </c>
      <c r="W31">
        <v>0</v>
      </c>
      <c r="AF31">
        <v>2602.1904296875</v>
      </c>
      <c r="AT31">
        <v>4294.9790065740799</v>
      </c>
      <c r="AU31">
        <v>2112.4884539751602</v>
      </c>
      <c r="AV31">
        <v>2717.6713288275801</v>
      </c>
      <c r="BA31">
        <v>388.49655151367199</v>
      </c>
      <c r="BB31">
        <v>375.64978027343801</v>
      </c>
    </row>
    <row r="32" spans="1:54" x14ac:dyDescent="0.35">
      <c r="A32" t="s">
        <v>193</v>
      </c>
      <c r="B32" t="s">
        <v>15</v>
      </c>
      <c r="C32" t="s">
        <v>5</v>
      </c>
      <c r="D32">
        <f t="shared" si="0"/>
        <v>35.248171997070401</v>
      </c>
      <c r="E32">
        <v>8.8120431900024396</v>
      </c>
      <c r="F32" t="s">
        <v>127</v>
      </c>
      <c r="G32" t="s">
        <v>128</v>
      </c>
      <c r="H32" t="s">
        <v>129</v>
      </c>
      <c r="I32" t="s">
        <v>129</v>
      </c>
      <c r="J32" t="s">
        <v>130</v>
      </c>
      <c r="K32" t="s">
        <v>131</v>
      </c>
      <c r="L32">
        <v>176.24085998535199</v>
      </c>
      <c r="O32">
        <v>10.3337106704712</v>
      </c>
      <c r="P32">
        <v>7.2923417091369602</v>
      </c>
      <c r="Q32">
        <v>17287</v>
      </c>
      <c r="R32">
        <v>129</v>
      </c>
      <c r="S32">
        <v>17158</v>
      </c>
      <c r="T32">
        <v>0</v>
      </c>
      <c r="U32">
        <v>0</v>
      </c>
      <c r="V32">
        <v>0</v>
      </c>
      <c r="W32">
        <v>0</v>
      </c>
      <c r="AF32">
        <v>5200.5048828125</v>
      </c>
      <c r="AT32">
        <v>6187.7044611494703</v>
      </c>
      <c r="AU32">
        <v>3958.0636268630801</v>
      </c>
      <c r="AV32">
        <v>3974.70177504513</v>
      </c>
      <c r="BA32">
        <v>9.5881576538085902</v>
      </c>
      <c r="BB32">
        <v>8.0364398956298793</v>
      </c>
    </row>
    <row r="33" spans="1:54" x14ac:dyDescent="0.35">
      <c r="A33" t="s">
        <v>177</v>
      </c>
      <c r="B33" t="s">
        <v>15</v>
      </c>
      <c r="C33" t="s">
        <v>4</v>
      </c>
      <c r="D33">
        <f t="shared" si="0"/>
        <v>31.431652832031197</v>
      </c>
      <c r="E33">
        <v>7.8579134941101101</v>
      </c>
      <c r="F33" t="s">
        <v>127</v>
      </c>
      <c r="G33" t="s">
        <v>128</v>
      </c>
      <c r="H33" t="s">
        <v>129</v>
      </c>
      <c r="I33" t="s">
        <v>129</v>
      </c>
      <c r="J33" t="s">
        <v>130</v>
      </c>
      <c r="K33" t="s">
        <v>131</v>
      </c>
      <c r="L33">
        <v>157.15826416015599</v>
      </c>
      <c r="O33">
        <v>9.2706184387206996</v>
      </c>
      <c r="P33">
        <v>6.4469037055969203</v>
      </c>
      <c r="Q33">
        <v>17876</v>
      </c>
      <c r="R33">
        <v>119</v>
      </c>
      <c r="S33">
        <v>17757</v>
      </c>
      <c r="T33">
        <v>0</v>
      </c>
      <c r="U33">
        <v>0</v>
      </c>
      <c r="V33">
        <v>0</v>
      </c>
      <c r="W33">
        <v>0</v>
      </c>
      <c r="AF33">
        <v>5705.5556640625</v>
      </c>
      <c r="AT33">
        <v>6326.6987099527296</v>
      </c>
      <c r="AU33">
        <v>4555.0722096391601</v>
      </c>
      <c r="AV33">
        <v>4566.8658745271396</v>
      </c>
      <c r="BA33">
        <v>8.5784692764282209</v>
      </c>
      <c r="BB33">
        <v>7.1377992630004901</v>
      </c>
    </row>
  </sheetData>
  <autoFilter ref="A1:BN1" xr:uid="{574BFFF3-4335-9B42-AD87-DE952E0966D5}">
    <sortState xmlns:xlrd2="http://schemas.microsoft.com/office/spreadsheetml/2017/richdata2" ref="A2:BN33">
      <sortCondition ref="B1:B33"/>
    </sortState>
  </autoFilter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9218B-DA42-4B37-A924-1CE90FF06DF4}"/>
</file>

<file path=customXml/itemProps2.xml><?xml version="1.0" encoding="utf-8"?>
<ds:datastoreItem xmlns:ds="http://schemas.openxmlformats.org/officeDocument/2006/customXml" ds:itemID="{A2228AA1-6503-4399-858A-402F5305F970}"/>
</file>

<file path=customXml/itemProps3.xml><?xml version="1.0" encoding="utf-8"?>
<ds:datastoreItem xmlns:ds="http://schemas.openxmlformats.org/officeDocument/2006/customXml" ds:itemID="{D7A1EC66-4659-4C6B-8FD5-9C5266D95C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Copies per ul</vt:lpstr>
      <vt:lpstr>Copies per ul (2)</vt:lpstr>
      <vt:lpstr>Figures</vt:lpstr>
      <vt:lpstr>Layout N1 N2</vt:lpstr>
      <vt:lpstr>ddPCR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Balogh, Steve</cp:lastModifiedBy>
  <dcterms:created xsi:type="dcterms:W3CDTF">2021-08-05T16:31:12Z</dcterms:created>
  <dcterms:modified xsi:type="dcterms:W3CDTF">2021-08-13T21:25:20Z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