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325" documentId="8_{EE5D12AF-2ECF-4A31-83C8-F826C61BB947}" xr6:coauthVersionLast="45" xr6:coauthVersionMax="46" xr10:uidLastSave="{A2F83FE4-6DE6-4C0F-88EF-DE126FD15A7D}"/>
  <bookViews>
    <workbookView xWindow="-110" yWindow="-110" windowWidth="19420" windowHeight="10420" activeTab="1" xr2:uid="{00000000-000D-0000-FFFF-FFFF00000000}"/>
  </bookViews>
  <sheets>
    <sheet name="Chart1" sheetId="3" r:id="rId1"/>
    <sheet name="Copies per ul" sheetId="2" r:id="rId2"/>
    <sheet name="ddPCR Results" sheetId="1" r:id="rId3"/>
  </sheets>
  <definedNames>
    <definedName name="_xlnm._FilterDatabase" localSheetId="1" hidden="1">'Copies per ul'!$B$2:$E$2</definedName>
    <definedName name="_xlnm._FilterDatabase" localSheetId="2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6" i="2" l="1"/>
  <c r="V13" i="2"/>
  <c r="V7" i="2"/>
  <c r="U16" i="2"/>
  <c r="U13" i="2"/>
  <c r="U7" i="2"/>
  <c r="T12" i="2"/>
  <c r="V10" i="2" s="1"/>
  <c r="R12" i="2"/>
  <c r="S9" i="2"/>
  <c r="R9" i="2"/>
  <c r="T9" i="2" s="1"/>
  <c r="G12" i="2"/>
  <c r="P10" i="2"/>
  <c r="P7" i="2"/>
  <c r="L10" i="2"/>
  <c r="L7" i="2"/>
  <c r="U10" i="2" l="1"/>
  <c r="G18" i="2"/>
  <c r="G15" i="2"/>
  <c r="S18" i="2"/>
  <c r="R18" i="2"/>
  <c r="S15" i="2"/>
  <c r="R15" i="2"/>
  <c r="T15" i="2" s="1"/>
  <c r="P16" i="2"/>
  <c r="P13" i="2"/>
  <c r="L16" i="2"/>
  <c r="L13" i="2"/>
  <c r="T18" i="2" l="1"/>
  <c r="U29" i="2"/>
  <c r="U28" i="2"/>
  <c r="U27" i="2"/>
  <c r="O93" i="2" l="1"/>
  <c r="M97" i="2"/>
  <c r="O97" i="2" s="1"/>
  <c r="M95" i="2"/>
  <c r="O95" i="2" s="1"/>
  <c r="M93" i="2"/>
  <c r="L97" i="2"/>
  <c r="L95" i="2"/>
  <c r="L93" i="2"/>
  <c r="G17" i="2"/>
  <c r="G16" i="2"/>
  <c r="G13" i="2"/>
  <c r="G14" i="2"/>
  <c r="G11" i="2"/>
  <c r="G10" i="2"/>
  <c r="G5" i="2"/>
  <c r="P5" i="2"/>
  <c r="L5" i="2"/>
  <c r="Q10" i="2" l="1"/>
  <c r="Q7" i="2"/>
  <c r="Q13" i="2"/>
  <c r="Q5" i="2"/>
  <c r="Q16" i="2"/>
  <c r="R2" i="2"/>
  <c r="S13" i="2" l="1"/>
  <c r="P97" i="2"/>
  <c r="P95" i="2"/>
  <c r="P93" i="2"/>
  <c r="R6" i="2"/>
  <c r="R17" i="2"/>
  <c r="S8" i="2"/>
  <c r="S14" i="2"/>
  <c r="R7" i="2"/>
  <c r="R13" i="2"/>
  <c r="S5" i="2"/>
  <c r="S10" i="2"/>
  <c r="S16" i="2"/>
  <c r="R8" i="2"/>
  <c r="S6" i="2"/>
  <c r="S11" i="2"/>
  <c r="S17" i="2"/>
  <c r="R11" i="2"/>
  <c r="R14" i="2"/>
  <c r="R5" i="2"/>
  <c r="R10" i="2"/>
  <c r="R16" i="2"/>
  <c r="S7" i="2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T13" i="2" l="1"/>
  <c r="S20" i="2"/>
  <c r="S19" i="2"/>
  <c r="R20" i="2"/>
  <c r="R19" i="2"/>
  <c r="T10" i="2"/>
  <c r="T6" i="2"/>
  <c r="T5" i="2"/>
  <c r="T14" i="2"/>
  <c r="T11" i="2"/>
  <c r="T7" i="2"/>
  <c r="T16" i="2"/>
  <c r="T8" i="2"/>
  <c r="T17" i="2"/>
  <c r="V5" i="2" l="1"/>
  <c r="R21" i="2"/>
  <c r="S21" i="2"/>
  <c r="U5" i="2"/>
  <c r="W7" i="2" l="1"/>
  <c r="W5" i="2"/>
  <c r="W10" i="2"/>
  <c r="W13" i="2"/>
  <c r="W16" i="2"/>
</calcChain>
</file>

<file path=xl/sharedStrings.xml><?xml version="1.0" encoding="utf-8"?>
<sst xmlns="http://schemas.openxmlformats.org/spreadsheetml/2006/main" count="3319" uniqueCount="170">
  <si>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</si>
  <si>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</si>
  <si>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</si>
  <si>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</si>
  <si>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</si>
  <si>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</si>
  <si>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</si>
  <si>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</si>
  <si>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</si>
  <si>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</si>
  <si>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</si>
  <si>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</si>
  <si>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</si>
  <si>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</si>
  <si>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</si>
  <si>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</si>
  <si>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</si>
  <si>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</si>
  <si>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</si>
  <si>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</si>
  <si>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</si>
  <si>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</si>
  <si>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</si>
  <si>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</si>
  <si>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</si>
  <si>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</si>
  <si>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</si>
  <si>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</si>
  <si>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</si>
  <si>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</si>
  <si>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</si>
  <si>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</si>
  <si>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</si>
  <si>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</si>
  <si>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</si>
  <si>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</si>
  <si>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</si>
  <si>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</si>
  <si>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</si>
  <si>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</si>
  <si>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</si>
  <si>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</si>
  <si>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</si>
  <si>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</si>
  <si>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</si>
  <si>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</si>
  <si>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</si>
  <si>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</si>
  <si>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</si>
  <si>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</si>
  <si>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</si>
  <si>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</si>
  <si>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</si>
  <si>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</si>
  <si>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</si>
  <si>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</si>
  <si>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</si>
  <si>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</si>
  <si>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</si>
  <si>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</si>
  <si>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</si>
  <si>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</si>
  <si>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</si>
  <si>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</si>
  <si>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</si>
  <si>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</si>
  <si>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</si>
  <si>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</si>
  <si>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</si>
  <si>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</si>
  <si>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</si>
  <si>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</si>
  <si>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</si>
  <si>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</si>
  <si>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</si>
  <si>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</si>
  <si>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</si>
  <si>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</si>
  <si>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</si>
  <si>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</si>
  <si>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</si>
  <si>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</si>
  <si>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</si>
  <si>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</si>
  <si>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</si>
  <si>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</si>
  <si>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</si>
  <si>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</si>
  <si>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</si>
  <si>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</si>
  <si>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</si>
  <si>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</si>
  <si>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</si>
  <si>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</si>
  <si>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</si>
  <si>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</si>
  <si>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</si>
  <si>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</si>
  <si>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</si>
  <si>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</si>
  <si>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</si>
  <si>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</si>
  <si>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</si>
  <si>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</si>
  <si>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</si>
  <si>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</si>
  <si>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</si>
  <si>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</si>
  <si>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</si>
  <si>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</si>
  <si>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</si>
  <si>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</si>
  <si>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</si>
  <si>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</si>
  <si>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</si>
  <si>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</si>
  <si>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</si>
  <si>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</si>
  <si>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</si>
  <si>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</si>
  <si>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</si>
  <si>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</si>
  <si>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</si>
  <si>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</si>
  <si>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</si>
  <si>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</si>
  <si>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</si>
  <si>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</si>
  <si>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</si>
  <si>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</si>
  <si>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</si>
  <si>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</si>
  <si>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</si>
  <si>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</si>
  <si>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</si>
  <si>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</si>
  <si>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</si>
  <si>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</si>
  <si>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</si>
  <si>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</si>
  <si>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RG Conc. (ng/ul)</t>
  </si>
  <si>
    <t>N/A</t>
  </si>
  <si>
    <t>152</t>
  </si>
  <si>
    <t>161</t>
  </si>
  <si>
    <t>162</t>
  </si>
  <si>
    <t>171</t>
  </si>
  <si>
    <t>172</t>
  </si>
  <si>
    <t>184</t>
  </si>
  <si>
    <t>185</t>
  </si>
  <si>
    <t>191</t>
  </si>
  <si>
    <t>192</t>
  </si>
  <si>
    <t>201</t>
  </si>
  <si>
    <t>202</t>
  </si>
  <si>
    <t>211</t>
  </si>
  <si>
    <t>214</t>
  </si>
  <si>
    <t>411</t>
  </si>
  <si>
    <t>412</t>
  </si>
  <si>
    <t>211_A04</t>
  </si>
  <si>
    <t>1/4</t>
  </si>
  <si>
    <t>1/16</t>
  </si>
  <si>
    <t>1/32</t>
  </si>
  <si>
    <t>1/64</t>
  </si>
  <si>
    <t>1</t>
  </si>
  <si>
    <t>dilution factor</t>
  </si>
  <si>
    <t>copies/L</t>
  </si>
  <si>
    <t>stdev</t>
  </si>
  <si>
    <t>%CV</t>
  </si>
  <si>
    <t>From 4/28/21</t>
  </si>
  <si>
    <t>avg</t>
  </si>
  <si>
    <t>From 5/05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</si>
</sst>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1" fontId="0" fillId="0" borderId="0" xfId="0" applyNumberFormat="1"/>
    <xf numFmtId="2" fontId="2" fillId="4" borderId="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6" fontId="0" fillId="0" borderId="0" xfId="0" quotePrefix="1" applyNumberFormat="1"/>
    <xf numFmtId="0" fontId="0" fillId="0" borderId="0" xfId="0" quotePrefix="1"/>
    <xf numFmtId="17" fontId="0" fillId="0" borderId="0" xfId="0" quotePrefix="1" applyNumberFormat="1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quotePrefix="1" applyFont="1"/>
    <xf numFmtId="1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5" borderId="5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6111111111111109E-4"/>
                  <c:y val="0.24653834937299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ul'!$R$5:$R$17</c:f>
              <c:numCache>
                <c:formatCode>0</c:formatCode>
                <c:ptCount val="13"/>
                <c:pt idx="0">
                  <c:v>235930.25716145831</c:v>
                </c:pt>
                <c:pt idx="1">
                  <c:v>232821.47216796878</c:v>
                </c:pt>
                <c:pt idx="2">
                  <c:v>58961.191813151039</c:v>
                </c:pt>
                <c:pt idx="3">
                  <c:v>45850.173950195313</c:v>
                </c:pt>
                <c:pt idx="4">
                  <c:v>62411.036173502602</c:v>
                </c:pt>
                <c:pt idx="5">
                  <c:v>11836.463928222656</c:v>
                </c:pt>
                <c:pt idx="6">
                  <c:v>18008.466084798176</c:v>
                </c:pt>
                <c:pt idx="7">
                  <c:v>13933.181762695313</c:v>
                </c:pt>
                <c:pt idx="8">
                  <c:v>6969.7411855061855</c:v>
                </c:pt>
                <c:pt idx="9">
                  <c:v>7213.3242289225263</c:v>
                </c:pt>
                <c:pt idx="10">
                  <c:v>6258.5506439208984</c:v>
                </c:pt>
                <c:pt idx="11">
                  <c:v>3420.4699198404951</c:v>
                </c:pt>
                <c:pt idx="12">
                  <c:v>4998.4143575032549</c:v>
                </c:pt>
              </c:numCache>
            </c:numRef>
          </c:xVal>
          <c:yVal>
            <c:numRef>
              <c:f>'Copies per ul'!$K$5:$K$17</c:f>
              <c:numCache>
                <c:formatCode>0.00</c:formatCode>
                <c:ptCount val="13"/>
                <c:pt idx="0">
                  <c:v>35.389538574218747</c:v>
                </c:pt>
                <c:pt idx="1">
                  <c:v>34.923220825195315</c:v>
                </c:pt>
                <c:pt idx="2">
                  <c:v>8.8441787719726559</c:v>
                </c:pt>
                <c:pt idx="3">
                  <c:v>6.8775260925292967</c:v>
                </c:pt>
                <c:pt idx="4">
                  <c:v>9.3616554260253899</c:v>
                </c:pt>
                <c:pt idx="5">
                  <c:v>1.7754695892333985</c:v>
                </c:pt>
                <c:pt idx="6">
                  <c:v>2.7012699127197264</c:v>
                </c:pt>
                <c:pt idx="7">
                  <c:v>2.0899772644042969</c:v>
                </c:pt>
                <c:pt idx="8">
                  <c:v>1.0454611778259277</c:v>
                </c:pt>
                <c:pt idx="9">
                  <c:v>1.081998634338379</c:v>
                </c:pt>
                <c:pt idx="10">
                  <c:v>0.93878259658813479</c:v>
                </c:pt>
                <c:pt idx="11">
                  <c:v>0.51307048797607424</c:v>
                </c:pt>
                <c:pt idx="12">
                  <c:v>0.74976215362548826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F-4922-BE2E-10E2DD9DA9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6729155730533686"/>
                  <c:y val="2.2293307086614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ul'!$S$5:$S$17</c:f>
              <c:numCache>
                <c:formatCode>0</c:formatCode>
                <c:ptCount val="13"/>
                <c:pt idx="0">
                  <c:v>226605.224609375</c:v>
                </c:pt>
                <c:pt idx="1">
                  <c:v>240499.43033854169</c:v>
                </c:pt>
                <c:pt idx="2">
                  <c:v>78970.896402994797</c:v>
                </c:pt>
                <c:pt idx="3">
                  <c:v>64114.842732747406</c:v>
                </c:pt>
                <c:pt idx="4">
                  <c:v>73809.895833333343</c:v>
                </c:pt>
                <c:pt idx="5">
                  <c:v>17947.216033935547</c:v>
                </c:pt>
                <c:pt idx="6">
                  <c:v>17150.02950032552</c:v>
                </c:pt>
                <c:pt idx="8">
                  <c:v>14146.116892496744</c:v>
                </c:pt>
                <c:pt idx="9">
                  <c:v>10917.254130045574</c:v>
                </c:pt>
                <c:pt idx="10">
                  <c:v>6163.868586222331</c:v>
                </c:pt>
                <c:pt idx="11">
                  <c:v>4871.8922932942714</c:v>
                </c:pt>
                <c:pt idx="12">
                  <c:v>6987.9837036132822</c:v>
                </c:pt>
              </c:numCache>
            </c:numRef>
          </c:xVal>
          <c:yVal>
            <c:numRef>
              <c:f>'Copies per ul'!$O$5:$O$17</c:f>
              <c:numCache>
                <c:formatCode>0.00</c:formatCode>
                <c:ptCount val="13"/>
                <c:pt idx="0">
                  <c:v>33.99078369140625</c:v>
                </c:pt>
                <c:pt idx="1">
                  <c:v>36.074914550781251</c:v>
                </c:pt>
                <c:pt idx="2">
                  <c:v>11.845634460449219</c:v>
                </c:pt>
                <c:pt idx="3">
                  <c:v>9.6172264099121101</c:v>
                </c:pt>
                <c:pt idx="4">
                  <c:v>11.071484375000001</c:v>
                </c:pt>
                <c:pt idx="5">
                  <c:v>2.692082405090332</c:v>
                </c:pt>
                <c:pt idx="6">
                  <c:v>2.572504425048828</c:v>
                </c:pt>
                <c:pt idx="7">
                  <c:v>4.5346981048583981</c:v>
                </c:pt>
                <c:pt idx="8">
                  <c:v>2.1219175338745115</c:v>
                </c:pt>
                <c:pt idx="9">
                  <c:v>1.637588119506836</c:v>
                </c:pt>
                <c:pt idx="10">
                  <c:v>0.92458028793334956</c:v>
                </c:pt>
                <c:pt idx="11">
                  <c:v>0.73078384399414065</c:v>
                </c:pt>
                <c:pt idx="12">
                  <c:v>1.0481975555419922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4F-4922-BE2E-10E2DD9D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44296"/>
        <c:axId val="305945280"/>
      </c:scatterChart>
      <c:valAx>
        <c:axId val="30594429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45280"/>
        <c:crosses val="autoZero"/>
        <c:crossBetween val="midCat"/>
      </c:valAx>
      <c:valAx>
        <c:axId val="305945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4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7989938757655292E-3"/>
                  <c:y val="0.15934273840769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ul'!$N$93:$N$97</c:f>
              <c:numCache>
                <c:formatCode>General</c:formatCode>
                <c:ptCount val="5"/>
                <c:pt idx="0">
                  <c:v>1</c:v>
                </c:pt>
                <c:pt idx="2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'Copies per ul'!$P$93:$P$97</c:f>
              <c:numCache>
                <c:formatCode>General</c:formatCode>
                <c:ptCount val="5"/>
                <c:pt idx="0" formatCode="0">
                  <c:v>16085.995197296143</c:v>
                </c:pt>
                <c:pt idx="2" formatCode="0">
                  <c:v>5427.3970127105713</c:v>
                </c:pt>
                <c:pt idx="4" formatCode="0">
                  <c:v>3613.8817866643267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6-4D36-BC25-69677B16A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419504"/>
        <c:axId val="1065417208"/>
      </c:scatterChart>
      <c:valAx>
        <c:axId val="10654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17208"/>
        <c:crosses val="autoZero"/>
        <c:crossBetween val="midCat"/>
      </c:valAx>
      <c:valAx>
        <c:axId val="1065417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7989938757655292E-3"/>
                  <c:y val="0.15934273840769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ul'!$N$93:$N$97</c:f>
              <c:numCache>
                <c:formatCode>General</c:formatCode>
                <c:ptCount val="5"/>
                <c:pt idx="0">
                  <c:v>1</c:v>
                </c:pt>
                <c:pt idx="2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'Copies per ul'!$P$93:$P$97</c:f>
              <c:numCache>
                <c:formatCode>General</c:formatCode>
                <c:ptCount val="5"/>
                <c:pt idx="0" formatCode="0">
                  <c:v>16085.995197296143</c:v>
                </c:pt>
                <c:pt idx="2" formatCode="0">
                  <c:v>5427.3970127105713</c:v>
                </c:pt>
                <c:pt idx="4" formatCode="0">
                  <c:v>3613.8817866643267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F-4E0A-91E4-B133F2E27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419504"/>
        <c:axId val="1065417208"/>
      </c:scatterChart>
      <c:valAx>
        <c:axId val="10654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17208"/>
        <c:crosses val="autoZero"/>
        <c:crossBetween val="midCat"/>
      </c:valAx>
      <c:valAx>
        <c:axId val="10654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Dilution series: LOD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38823272090989"/>
                  <c:y val="2.5856299212598424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ul'!$G$5:$G$18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3.125E-2</c:v>
                </c:pt>
                <c:pt idx="9">
                  <c:v>3.125E-2</c:v>
                </c:pt>
                <c:pt idx="10">
                  <c:v>3.125E-2</c:v>
                </c:pt>
                <c:pt idx="11">
                  <c:v>1.5625E-2</c:v>
                </c:pt>
                <c:pt idx="12">
                  <c:v>1.5625E-2</c:v>
                </c:pt>
                <c:pt idx="13">
                  <c:v>1.5625E-2</c:v>
                </c:pt>
              </c:numCache>
            </c:numRef>
          </c:xVal>
          <c:yVal>
            <c:numRef>
              <c:f>'Copies per ul'!$R$5:$R$18</c:f>
              <c:numCache>
                <c:formatCode>0</c:formatCode>
                <c:ptCount val="14"/>
                <c:pt idx="0">
                  <c:v>235930.25716145831</c:v>
                </c:pt>
                <c:pt idx="1">
                  <c:v>232821.47216796878</c:v>
                </c:pt>
                <c:pt idx="2">
                  <c:v>58961.191813151039</c:v>
                </c:pt>
                <c:pt idx="3">
                  <c:v>45850.173950195313</c:v>
                </c:pt>
                <c:pt idx="4">
                  <c:v>62411.036173502602</c:v>
                </c:pt>
                <c:pt idx="5">
                  <c:v>11836.463928222656</c:v>
                </c:pt>
                <c:pt idx="6">
                  <c:v>18008.466084798176</c:v>
                </c:pt>
                <c:pt idx="7">
                  <c:v>13933.181762695313</c:v>
                </c:pt>
                <c:pt idx="8">
                  <c:v>6969.7411855061855</c:v>
                </c:pt>
                <c:pt idx="9">
                  <c:v>7213.3242289225263</c:v>
                </c:pt>
                <c:pt idx="10">
                  <c:v>6258.5506439208984</c:v>
                </c:pt>
                <c:pt idx="11">
                  <c:v>3420.4699198404951</c:v>
                </c:pt>
                <c:pt idx="12">
                  <c:v>4998.4143575032549</c:v>
                </c:pt>
                <c:pt idx="13">
                  <c:v>4963.6179606119795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9-4953-B10C-2664F13D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45480"/>
        <c:axId val="1127045808"/>
      </c:scatterChart>
      <c:valAx>
        <c:axId val="1127045480"/>
        <c:scaling>
          <c:orientation val="minMax"/>
          <c:max val="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dilution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808"/>
        <c:crosses val="autoZero"/>
        <c:crossBetween val="midCat"/>
        <c:majorUnit val="0.25"/>
      </c:valAx>
      <c:valAx>
        <c:axId val="1127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copies/L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480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Dilution series: LOD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ul'!$G$5:$G$18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3.125E-2</c:v>
                </c:pt>
                <c:pt idx="9">
                  <c:v>3.125E-2</c:v>
                </c:pt>
                <c:pt idx="10">
                  <c:v>3.125E-2</c:v>
                </c:pt>
                <c:pt idx="11">
                  <c:v>1.5625E-2</c:v>
                </c:pt>
                <c:pt idx="12">
                  <c:v>1.5625E-2</c:v>
                </c:pt>
                <c:pt idx="13">
                  <c:v>1.5625E-2</c:v>
                </c:pt>
              </c:numCache>
            </c:numRef>
          </c:xVal>
          <c:yVal>
            <c:numRef>
              <c:f>'Copies per ul'!$R$5:$R$18</c:f>
              <c:numCache>
                <c:formatCode>0</c:formatCode>
                <c:ptCount val="14"/>
                <c:pt idx="0">
                  <c:v>235930.25716145831</c:v>
                </c:pt>
                <c:pt idx="1">
                  <c:v>232821.47216796878</c:v>
                </c:pt>
                <c:pt idx="2">
                  <c:v>58961.191813151039</c:v>
                </c:pt>
                <c:pt idx="3">
                  <c:v>45850.173950195313</c:v>
                </c:pt>
                <c:pt idx="4">
                  <c:v>62411.036173502602</c:v>
                </c:pt>
                <c:pt idx="5">
                  <c:v>11836.463928222656</c:v>
                </c:pt>
                <c:pt idx="6">
                  <c:v>18008.466084798176</c:v>
                </c:pt>
                <c:pt idx="7">
                  <c:v>13933.181762695313</c:v>
                </c:pt>
                <c:pt idx="8">
                  <c:v>6969.7411855061855</c:v>
                </c:pt>
                <c:pt idx="9">
                  <c:v>7213.3242289225263</c:v>
                </c:pt>
                <c:pt idx="10">
                  <c:v>6258.5506439208984</c:v>
                </c:pt>
                <c:pt idx="11">
                  <c:v>3420.4699198404951</c:v>
                </c:pt>
                <c:pt idx="12">
                  <c:v>4998.4143575032549</c:v>
                </c:pt>
                <c:pt idx="13">
                  <c:v>4963.6179606119795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6-4FD4-82C6-FB6393EBA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45480"/>
        <c:axId val="1127045808"/>
      </c:scatterChart>
      <c:valAx>
        <c:axId val="1127045480"/>
        <c:scaling>
          <c:orientation val="minMax"/>
          <c:max val="9.3750000000000028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dilution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808"/>
        <c:crosses val="autoZero"/>
        <c:crossBetween val="midCat"/>
        <c:majorUnit val="3.1250000000000007E-2"/>
      </c:valAx>
      <c:valAx>
        <c:axId val="11270458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copies/L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480"/>
        <c:crosses val="autoZero"/>
        <c:crossBetween val="midCat"/>
        <c:majorUnit val="2000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270559930008743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ul'!$G$7:$G$16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3.125E-2</c:v>
                </c:pt>
                <c:pt idx="7">
                  <c:v>3.125E-2</c:v>
                </c:pt>
                <c:pt idx="8">
                  <c:v>3.125E-2</c:v>
                </c:pt>
                <c:pt idx="9">
                  <c:v>1.5625E-2</c:v>
                </c:pt>
              </c:numCache>
            </c:numRef>
          </c:xVal>
          <c:yVal>
            <c:numRef>
              <c:f>'Copies per ul'!$U$7:$U$16</c:f>
              <c:numCache>
                <c:formatCode>0</c:formatCode>
                <c:ptCount val="10"/>
                <c:pt idx="0">
                  <c:v>64019.672817654086</c:v>
                </c:pt>
                <c:pt idx="3">
                  <c:v>15468.08984544542</c:v>
                </c:pt>
                <c:pt idx="6">
                  <c:v>8611.475944519043</c:v>
                </c:pt>
                <c:pt idx="9">
                  <c:v>4731.4596176147461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A-4762-BF4C-4A0DE7CA992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39610673665792E-2"/>
                  <c:y val="0.23133639545056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ul'!$G$7:$G$16</c:f>
              <c:numCache>
                <c:formatCode>General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3.125E-2</c:v>
                </c:pt>
                <c:pt idx="7">
                  <c:v>3.125E-2</c:v>
                </c:pt>
                <c:pt idx="8">
                  <c:v>3.125E-2</c:v>
                </c:pt>
                <c:pt idx="9">
                  <c:v>1.5625E-2</c:v>
                </c:pt>
              </c:numCache>
            </c:numRef>
          </c:xVal>
          <c:yVal>
            <c:numRef>
              <c:f>'Copies per ul'!$AA$7:$AA$16</c:f>
              <c:numCache>
                <c:formatCode>0</c:formatCode>
                <c:ptCount val="10"/>
                <c:pt idx="0">
                  <c:v>57802.703857421875</c:v>
                </c:pt>
                <c:pt idx="3">
                  <c:v>14411.627875434029</c:v>
                </c:pt>
                <c:pt idx="6">
                  <c:v>8786.8140538533535</c:v>
                </c:pt>
                <c:pt idx="9">
                  <c:v>4982.45652516683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A-4762-BF4C-4A0DE7CA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04576"/>
        <c:axId val="1018905232"/>
      </c:scatterChart>
      <c:valAx>
        <c:axId val="10189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05232"/>
        <c:crosses val="autoZero"/>
        <c:crossBetween val="midCat"/>
      </c:valAx>
      <c:valAx>
        <c:axId val="10189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65135608048993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ul'!$I$5:$I$17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xVal>
          <c:yVal>
            <c:numRef>
              <c:f>'Copies per ul'!$R$5:$R$17</c:f>
              <c:numCache>
                <c:formatCode>0</c:formatCode>
                <c:ptCount val="13"/>
                <c:pt idx="0">
                  <c:v>235930.25716145831</c:v>
                </c:pt>
                <c:pt idx="1">
                  <c:v>232821.47216796878</c:v>
                </c:pt>
                <c:pt idx="2">
                  <c:v>58961.191813151039</c:v>
                </c:pt>
                <c:pt idx="3">
                  <c:v>45850.173950195313</c:v>
                </c:pt>
                <c:pt idx="4">
                  <c:v>62411.036173502602</c:v>
                </c:pt>
                <c:pt idx="5">
                  <c:v>11836.463928222656</c:v>
                </c:pt>
                <c:pt idx="6">
                  <c:v>18008.466084798176</c:v>
                </c:pt>
                <c:pt idx="7">
                  <c:v>13933.181762695313</c:v>
                </c:pt>
                <c:pt idx="8">
                  <c:v>6969.7411855061855</c:v>
                </c:pt>
                <c:pt idx="9">
                  <c:v>7213.3242289225263</c:v>
                </c:pt>
                <c:pt idx="10">
                  <c:v>6258.5506439208984</c:v>
                </c:pt>
                <c:pt idx="11">
                  <c:v>3420.4699198404951</c:v>
                </c:pt>
                <c:pt idx="12">
                  <c:v>4998.4143575032549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7-4248-A523-20BD6B1247FA}"/>
            </c:ext>
          </c:extLst>
        </c:ser>
        <c:ser>
          <c:idx val="1"/>
          <c:order val="1"/>
          <c:tx>
            <c:v>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890201224846894E-2"/>
                  <c:y val="0.254025226013414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ul'!$I$5:$I$17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xVal>
          <c:yVal>
            <c:numRef>
              <c:f>'Copies per ul'!$S$5:$S$17</c:f>
              <c:numCache>
                <c:formatCode>0</c:formatCode>
                <c:ptCount val="13"/>
                <c:pt idx="0">
                  <c:v>226605.224609375</c:v>
                </c:pt>
                <c:pt idx="1">
                  <c:v>240499.43033854169</c:v>
                </c:pt>
                <c:pt idx="2">
                  <c:v>78970.896402994797</c:v>
                </c:pt>
                <c:pt idx="3">
                  <c:v>64114.842732747406</c:v>
                </c:pt>
                <c:pt idx="4">
                  <c:v>73809.895833333343</c:v>
                </c:pt>
                <c:pt idx="5">
                  <c:v>17947.216033935547</c:v>
                </c:pt>
                <c:pt idx="6">
                  <c:v>17150.02950032552</c:v>
                </c:pt>
                <c:pt idx="8">
                  <c:v>14146.116892496744</c:v>
                </c:pt>
                <c:pt idx="9">
                  <c:v>10917.254130045574</c:v>
                </c:pt>
                <c:pt idx="10">
                  <c:v>6163.868586222331</c:v>
                </c:pt>
                <c:pt idx="11">
                  <c:v>4871.8922932942714</c:v>
                </c:pt>
                <c:pt idx="12">
                  <c:v>6987.9837036132822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67-4248-A523-20BD6B12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99976"/>
        <c:axId val="655500304"/>
      </c:scatterChart>
      <c:valAx>
        <c:axId val="6554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0304"/>
        <c:crosses val="autoZero"/>
        <c:crossBetween val="midCat"/>
      </c:valAx>
      <c:valAx>
        <c:axId val="6555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9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65135608048993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ul'!$I$10:$I$17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'Copies per ul'!$R$10:$R$17</c:f>
              <c:numCache>
                <c:formatCode>0</c:formatCode>
                <c:ptCount val="8"/>
                <c:pt idx="0">
                  <c:v>11836.463928222656</c:v>
                </c:pt>
                <c:pt idx="1">
                  <c:v>18008.466084798176</c:v>
                </c:pt>
                <c:pt idx="2">
                  <c:v>13933.181762695313</c:v>
                </c:pt>
                <c:pt idx="3">
                  <c:v>6969.7411855061855</c:v>
                </c:pt>
                <c:pt idx="4">
                  <c:v>7213.3242289225263</c:v>
                </c:pt>
                <c:pt idx="5">
                  <c:v>6258.5506439208984</c:v>
                </c:pt>
                <c:pt idx="6">
                  <c:v>3420.4699198404951</c:v>
                </c:pt>
                <c:pt idx="7">
                  <c:v>4998.4143575032549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4-4F52-BD87-C11CEDEA79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890201224846894E-2"/>
                  <c:y val="0.254025226013414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ul'!$I$10:$I$17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'Copies per ul'!$S$10:$S$17</c:f>
              <c:numCache>
                <c:formatCode>0</c:formatCode>
                <c:ptCount val="8"/>
                <c:pt idx="0">
                  <c:v>17947.216033935547</c:v>
                </c:pt>
                <c:pt idx="1">
                  <c:v>17150.02950032552</c:v>
                </c:pt>
                <c:pt idx="3">
                  <c:v>14146.116892496744</c:v>
                </c:pt>
                <c:pt idx="4">
                  <c:v>10917.254130045574</c:v>
                </c:pt>
                <c:pt idx="5">
                  <c:v>6163.868586222331</c:v>
                </c:pt>
                <c:pt idx="6">
                  <c:v>4871.8922932942714</c:v>
                </c:pt>
                <c:pt idx="7">
                  <c:v>6987.9837036132822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74-4F52-BD87-C11CEDEA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99976"/>
        <c:axId val="655500304"/>
      </c:scatterChart>
      <c:valAx>
        <c:axId val="6554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0304"/>
        <c:crosses val="autoZero"/>
        <c:crossBetween val="midCat"/>
      </c:valAx>
      <c:valAx>
        <c:axId val="6555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9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ul'!$I$5:$I$17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xVal>
          <c:yVal>
            <c:numRef>
              <c:f>'Copies per ul'!$Q$5:$Q$17</c:f>
              <c:numCache>
                <c:formatCode>0.00</c:formatCode>
                <c:ptCount val="13"/>
                <c:pt idx="0">
                  <c:v>35.094614410400389</c:v>
                </c:pt>
                <c:pt idx="2">
                  <c:v>9.6029509226481125</c:v>
                </c:pt>
                <c:pt idx="5">
                  <c:v>2.7276669502258302</c:v>
                </c:pt>
                <c:pt idx="8">
                  <c:v>1.2917213916778563</c:v>
                </c:pt>
                <c:pt idx="11">
                  <c:v>0.70971894264221191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1-4A99-A2A7-B329301DF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45480"/>
        <c:axId val="1127045808"/>
      </c:scatterChart>
      <c:valAx>
        <c:axId val="112704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808"/>
        <c:crosses val="autoZero"/>
        <c:crossBetween val="midCat"/>
      </c:valAx>
      <c:valAx>
        <c:axId val="1127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Dilution series: LOD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90988626421695"/>
                  <c:y val="2.5856299212598424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ul'!$I$7:$I$17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'Copies per ul'!$U$7:$U$17</c:f>
              <c:numCache>
                <c:formatCode>0</c:formatCode>
                <c:ptCount val="11"/>
                <c:pt idx="0">
                  <c:v>64019.672817654086</c:v>
                </c:pt>
                <c:pt idx="3">
                  <c:v>15468.08984544542</c:v>
                </c:pt>
                <c:pt idx="6">
                  <c:v>8611.475944519043</c:v>
                </c:pt>
                <c:pt idx="9">
                  <c:v>4731.4596176147461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2-4966-B284-9FF3CC3B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45480"/>
        <c:axId val="1127045808"/>
      </c:scatterChart>
      <c:valAx>
        <c:axId val="112704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808"/>
        <c:crosses val="autoZero"/>
        <c:crossBetween val="midCat"/>
        <c:majorUnit val="2"/>
      </c:valAx>
      <c:valAx>
        <c:axId val="1127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copies/L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480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Dilution series: LOD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52646544181976"/>
                  <c:y val="1.6597039953339165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ul'!$I$10:$I$17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'Copies per ul'!$U$10:$U$17</c:f>
              <c:numCache>
                <c:formatCode>0</c:formatCode>
                <c:ptCount val="8"/>
                <c:pt idx="0">
                  <c:v>15468.08984544542</c:v>
                </c:pt>
                <c:pt idx="3">
                  <c:v>8611.475944519043</c:v>
                </c:pt>
                <c:pt idx="6">
                  <c:v>4731.4596176147461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3-47CE-9ACF-70C008579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45480"/>
        <c:axId val="1127045808"/>
      </c:scatterChart>
      <c:valAx>
        <c:axId val="112704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808"/>
        <c:crosses val="autoZero"/>
        <c:crossBetween val="midCat"/>
        <c:majorUnit val="1"/>
      </c:valAx>
      <c:valAx>
        <c:axId val="1127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copies/L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480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Dilution series: LOD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90988626421695"/>
                  <c:y val="2.5856299212598424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ul'!$I$5:$I$17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xVal>
          <c:yVal>
            <c:numRef>
              <c:f>'Copies per ul'!$U$5:$U$17</c:f>
              <c:numCache>
                <c:formatCode>0</c:formatCode>
                <c:ptCount val="13"/>
                <c:pt idx="0">
                  <c:v>233964.09606933594</c:v>
                </c:pt>
                <c:pt idx="2">
                  <c:v>64019.672817654086</c:v>
                </c:pt>
                <c:pt idx="5">
                  <c:v>15468.08984544542</c:v>
                </c:pt>
                <c:pt idx="8">
                  <c:v>8611.475944519043</c:v>
                </c:pt>
                <c:pt idx="11">
                  <c:v>4731.4596176147461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1-4CEC-95D9-8A4082DC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45480"/>
        <c:axId val="1127045808"/>
      </c:scatterChart>
      <c:valAx>
        <c:axId val="112704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808"/>
        <c:crosses val="autoZero"/>
        <c:crossBetween val="midCat"/>
        <c:majorUnit val="8"/>
      </c:valAx>
      <c:valAx>
        <c:axId val="1127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copies/L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480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Dilution series: LOD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38823272090989"/>
                  <c:y val="2.5856299212598424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ul'!$G$5:$G$17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3.125E-2</c:v>
                </c:pt>
                <c:pt idx="9">
                  <c:v>3.125E-2</c:v>
                </c:pt>
                <c:pt idx="10">
                  <c:v>3.125E-2</c:v>
                </c:pt>
                <c:pt idx="11">
                  <c:v>1.5625E-2</c:v>
                </c:pt>
                <c:pt idx="12">
                  <c:v>1.5625E-2</c:v>
                </c:pt>
              </c:numCache>
            </c:numRef>
          </c:xVal>
          <c:yVal>
            <c:numRef>
              <c:f>'Copies per ul'!$U$5:$U$17</c:f>
              <c:numCache>
                <c:formatCode>0</c:formatCode>
                <c:ptCount val="13"/>
                <c:pt idx="0">
                  <c:v>233964.09606933594</c:v>
                </c:pt>
                <c:pt idx="2">
                  <c:v>64019.672817654086</c:v>
                </c:pt>
                <c:pt idx="5">
                  <c:v>15468.08984544542</c:v>
                </c:pt>
                <c:pt idx="8">
                  <c:v>8611.475944519043</c:v>
                </c:pt>
                <c:pt idx="11">
                  <c:v>4731.4596176147461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2-4780-AEC9-29520998D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45480"/>
        <c:axId val="1127045808"/>
      </c:scatterChart>
      <c:valAx>
        <c:axId val="1127045480"/>
        <c:scaling>
          <c:orientation val="minMax"/>
          <c:max val="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dilution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808"/>
        <c:crosses val="autoZero"/>
        <c:crossBetween val="midCat"/>
        <c:majorUnit val="0.25"/>
      </c:valAx>
      <c:valAx>
        <c:axId val="1127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copies/L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480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Dilution series: LOD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81955380577429"/>
                  <c:y val="0.23881926217556138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ul'!$G$5:$G$17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3.125E-2</c:v>
                </c:pt>
                <c:pt idx="9">
                  <c:v>3.125E-2</c:v>
                </c:pt>
                <c:pt idx="10">
                  <c:v>3.125E-2</c:v>
                </c:pt>
                <c:pt idx="11">
                  <c:v>1.5625E-2</c:v>
                </c:pt>
                <c:pt idx="12">
                  <c:v>1.5625E-2</c:v>
                </c:pt>
              </c:numCache>
            </c:numRef>
          </c:xVal>
          <c:yVal>
            <c:numRef>
              <c:f>'Copies per ul'!$U$5:$U$17</c:f>
              <c:numCache>
                <c:formatCode>0</c:formatCode>
                <c:ptCount val="13"/>
                <c:pt idx="0">
                  <c:v>233964.09606933594</c:v>
                </c:pt>
                <c:pt idx="2">
                  <c:v>64019.672817654086</c:v>
                </c:pt>
                <c:pt idx="5">
                  <c:v>15468.08984544542</c:v>
                </c:pt>
                <c:pt idx="8">
                  <c:v>8611.475944519043</c:v>
                </c:pt>
                <c:pt idx="11">
                  <c:v>4731.4596176147461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E-48CD-A893-9218CF3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45480"/>
        <c:axId val="1127045808"/>
      </c:scatterChart>
      <c:valAx>
        <c:axId val="1127045480"/>
        <c:scaling>
          <c:orientation val="minMax"/>
          <c:max val="9.3750000000000028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dilution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808"/>
        <c:crosses val="autoZero"/>
        <c:crossBetween val="midCat"/>
        <c:majorUnit val="3.1250000000000007E-2"/>
      </c:valAx>
      <c:valAx>
        <c:axId val="11270458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copies/L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5480"/>
        <c:crosses val="autoZero"/>
        <c:crossBetween val="midCat"/>
        <c:majorUnit val="2000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6BA48-CACF-4C8B-8B90-BFF7F715B13F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D5C20-E5B7-49AE-85D4-6624DA1BBD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407855</xdr:colOff>
      <xdr:row>6</xdr:row>
      <xdr:rowOff>24646</xdr:rowOff>
    </xdr:from>
    <xdr:to>
      <xdr:col>33</xdr:col>
      <xdr:colOff>424422</xdr:colOff>
      <xdr:row>25</xdr:row>
      <xdr:rowOff>62194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E0E103-8815-4986-B5AF-C44269259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27</xdr:row>
      <xdr:rowOff>0</xdr:rowOff>
    </xdr:from>
    <xdr:to>
      <xdr:col>32</xdr:col>
      <xdr:colOff>16566</xdr:colOff>
      <xdr:row>41</xdr:row>
      <xdr:rowOff>37547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86CD2-42E9-4F0D-A3BA-E0947C796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502562</xdr:colOff>
      <xdr:row>25</xdr:row>
      <xdr:rowOff>147213</xdr:rowOff>
    </xdr:from>
    <xdr:to>
      <xdr:col>17</xdr:col>
      <xdr:colOff>270649</xdr:colOff>
      <xdr:row>40</xdr:row>
      <xdr:rowOff>129544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077FA-0D21-4C0C-8231-EDB18238C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17</xdr:col>
      <xdr:colOff>568739</xdr:colOff>
      <xdr:row>51</xdr:row>
      <xdr:rowOff>166388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5E578C-59E9-49AC-B450-1CC80D016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53</xdr:row>
      <xdr:rowOff>0</xdr:rowOff>
    </xdr:from>
    <xdr:to>
      <xdr:col>17</xdr:col>
      <xdr:colOff>568739</xdr:colOff>
      <xdr:row>67</xdr:row>
      <xdr:rowOff>166389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64C7CE-0A93-4537-ADD0-F8786626A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36</xdr:row>
      <xdr:rowOff>0</xdr:rowOff>
    </xdr:from>
    <xdr:to>
      <xdr:col>11</xdr:col>
      <xdr:colOff>568739</xdr:colOff>
      <xdr:row>50</xdr:row>
      <xdr:rowOff>166388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5EA8DB-35F0-45DD-8AD2-75CF3ED93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52</xdr:row>
      <xdr:rowOff>0</xdr:rowOff>
    </xdr:from>
    <xdr:to>
      <xdr:col>11</xdr:col>
      <xdr:colOff>568739</xdr:colOff>
      <xdr:row>66</xdr:row>
      <xdr:rowOff>166389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66F177-DE44-4837-9D60-9F52C12FB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68</xdr:row>
      <xdr:rowOff>0</xdr:rowOff>
    </xdr:from>
    <xdr:to>
      <xdr:col>11</xdr:col>
      <xdr:colOff>568739</xdr:colOff>
      <xdr:row>82</xdr:row>
      <xdr:rowOff>166388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740726-0C88-4D80-93E1-A87C2A7FB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819978</xdr:colOff>
      <xdr:row>84</xdr:row>
      <xdr:rowOff>110066</xdr:rowOff>
    </xdr:from>
    <xdr:to>
      <xdr:col>6</xdr:col>
      <xdr:colOff>569659</xdr:colOff>
      <xdr:row>99</xdr:row>
      <xdr:rowOff>92397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405C1D-CE7E-451A-9FE3-F0411A901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101</xdr:row>
      <xdr:rowOff>0</xdr:rowOff>
    </xdr:from>
    <xdr:to>
      <xdr:col>6</xdr:col>
      <xdr:colOff>679174</xdr:colOff>
      <xdr:row>115</xdr:row>
      <xdr:rowOff>166388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0244E6-3638-4A33-AC49-D14901A3C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53</xdr:row>
      <xdr:rowOff>0</xdr:rowOff>
    </xdr:from>
    <xdr:to>
      <xdr:col>23</xdr:col>
      <xdr:colOff>684194</xdr:colOff>
      <xdr:row>67</xdr:row>
      <xdr:rowOff>166390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377EB5-2345-4793-A61F-829DF9431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69</xdr:row>
      <xdr:rowOff>0</xdr:rowOff>
    </xdr:from>
    <xdr:to>
      <xdr:col>23</xdr:col>
      <xdr:colOff>684194</xdr:colOff>
      <xdr:row>83</xdr:row>
      <xdr:rowOff>166388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D22DD99-F242-4DC3-A518-E97BC7495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300182</xdr:colOff>
      <xdr:row>40</xdr:row>
      <xdr:rowOff>129310</xdr:rowOff>
    </xdr:from>
    <xdr:to>
      <xdr:col>24</xdr:col>
      <xdr:colOff>311727</xdr:colOff>
      <xdr:row>55</xdr:row>
      <xdr:rowOff>101601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C28C53-1F97-4A00-9B70-108624571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AA98"/>
  <sheetViews>
    <sheetView showGridLines="0" tabSelected="1" topLeftCell="G1" zoomScale="55" zoomScaleNormal="55" workbookViewId="0">
      <selection activeCell="S12" sqref="S12"/>
    </sheetView>
  </sheetViews>
  <sheetFormatPr defaultColWidth="11.453125" defaultRowHeight="14.5" x14ac:dyDescent="0.35"/>
  <cols>
    <col min="3" max="3" width="13.26953125" bestFit="1" customWidth="1"/>
    <col min="5" max="5" width="30.81640625" bestFit="1" customWidth="1"/>
    <col min="6" max="6" width="13.453125" bestFit="1" customWidth="1"/>
    <col min="20" max="20" width="12.26953125" customWidth="1"/>
    <col min="22" max="22" width="10.36328125" customWidth="1"/>
    <col min="23" max="25" width="9.90625" customWidth="1"/>
  </cols>
  <sheetData>
    <row r="2" spans="2:27" x14ac:dyDescent="0.35">
      <c r="B2" s="3" t="s">
        <v>0</v>
      </c>
      <c r="C2" s="3" t="s">
        <v>1</v>
      </c>
      <c r="D2" s="3" t="s">
        <v>2</v>
      </c>
      <c r="E2" s="4" t="s">
        <v>107</v>
      </c>
      <c r="F2" s="17" t="s">
        <v>140</v>
      </c>
      <c r="R2">
        <f>20/3*1000</f>
        <v>6666.666666666667</v>
      </c>
    </row>
    <row r="3" spans="2:27" x14ac:dyDescent="0.35">
      <c r="B3" s="5" t="s">
        <v>90</v>
      </c>
      <c r="C3" s="5">
        <v>51</v>
      </c>
      <c r="D3" s="5" t="s">
        <v>91</v>
      </c>
      <c r="E3" s="14">
        <v>11.845634460449219</v>
      </c>
      <c r="F3" s="32">
        <v>237.82482712183972</v>
      </c>
    </row>
    <row r="4" spans="2:27" x14ac:dyDescent="0.35">
      <c r="B4" s="7" t="s">
        <v>114</v>
      </c>
      <c r="C4" s="7">
        <v>51</v>
      </c>
      <c r="D4" s="7" t="s">
        <v>66</v>
      </c>
      <c r="E4" s="15">
        <v>8.8441787719726559</v>
      </c>
      <c r="F4" s="33"/>
      <c r="K4" t="s">
        <v>66</v>
      </c>
      <c r="O4" t="s">
        <v>91</v>
      </c>
    </row>
    <row r="5" spans="2:27" x14ac:dyDescent="0.35">
      <c r="B5" s="5" t="s">
        <v>92</v>
      </c>
      <c r="C5" s="5">
        <v>52</v>
      </c>
      <c r="D5" s="5" t="s">
        <v>91</v>
      </c>
      <c r="E5" s="14">
        <v>9.6172264099121101</v>
      </c>
      <c r="F5" s="32">
        <v>222.11519998115523</v>
      </c>
      <c r="G5" s="24">
        <f>1</f>
        <v>1</v>
      </c>
      <c r="H5" s="5" t="s">
        <v>147</v>
      </c>
      <c r="I5">
        <v>64</v>
      </c>
      <c r="J5" s="7">
        <v>41</v>
      </c>
      <c r="K5" s="15">
        <v>35.389538574218747</v>
      </c>
      <c r="L5" s="19">
        <f>AVERAGE(K5:K6)</f>
        <v>35.156379699707031</v>
      </c>
      <c r="M5">
        <v>64</v>
      </c>
      <c r="N5" s="5">
        <v>41</v>
      </c>
      <c r="O5" s="14">
        <v>33.99078369140625</v>
      </c>
      <c r="P5" s="20">
        <f>AVERAGE(O5:O6)</f>
        <v>35.032849121093747</v>
      </c>
      <c r="Q5" s="21">
        <f>AVERAGE(L5,P5)</f>
        <v>35.094614410400389</v>
      </c>
      <c r="R5" s="18">
        <f>K5*$R$2</f>
        <v>235930.25716145831</v>
      </c>
      <c r="S5" s="18">
        <f t="shared" ref="S5:S15" si="0">O5*$R$2</f>
        <v>226605.224609375</v>
      </c>
      <c r="T5" s="18">
        <f t="shared" ref="T5:T15" si="1">AVERAGE(R5:S5)</f>
        <v>231267.74088541666</v>
      </c>
      <c r="U5" s="22">
        <f>AVERAGE(T6,T5)</f>
        <v>233964.09606933594</v>
      </c>
      <c r="V5" s="18">
        <f>STDEV(T5:T6)</f>
        <v>3813.2220700736684</v>
      </c>
      <c r="W5" s="18">
        <f>100*V5/U5</f>
        <v>1.6298321555045816</v>
      </c>
      <c r="X5" s="18"/>
      <c r="Y5" s="18"/>
      <c r="Z5" s="18"/>
    </row>
    <row r="6" spans="2:27" x14ac:dyDescent="0.35">
      <c r="B6" s="7" t="s">
        <v>115</v>
      </c>
      <c r="C6" s="7">
        <v>52</v>
      </c>
      <c r="D6" s="7" t="s">
        <v>66</v>
      </c>
      <c r="E6" s="15">
        <v>6.8775260925292967</v>
      </c>
      <c r="F6" s="33"/>
      <c r="G6" s="24">
        <v>1</v>
      </c>
      <c r="H6" s="7" t="s">
        <v>147</v>
      </c>
      <c r="I6">
        <v>64</v>
      </c>
      <c r="J6" s="7">
        <v>42</v>
      </c>
      <c r="K6" s="15">
        <v>34.923220825195315</v>
      </c>
      <c r="L6" s="19"/>
      <c r="M6">
        <v>64</v>
      </c>
      <c r="N6" s="5">
        <v>42</v>
      </c>
      <c r="O6" s="14">
        <v>36.074914550781251</v>
      </c>
      <c r="P6" s="20"/>
      <c r="Q6" s="21"/>
      <c r="R6" s="18">
        <f t="shared" ref="R6:R15" si="2">K6*$R$2</f>
        <v>232821.47216796878</v>
      </c>
      <c r="S6" s="18">
        <f t="shared" si="0"/>
        <v>240499.43033854169</v>
      </c>
      <c r="T6" s="18">
        <f t="shared" si="1"/>
        <v>236660.45125325525</v>
      </c>
      <c r="U6" s="22"/>
      <c r="V6" s="18"/>
      <c r="W6" s="18"/>
      <c r="X6" s="18"/>
      <c r="Y6" s="18" t="s">
        <v>66</v>
      </c>
      <c r="Z6" s="18" t="s">
        <v>91</v>
      </c>
      <c r="AA6" t="s">
        <v>168</v>
      </c>
    </row>
    <row r="7" spans="2:27" x14ac:dyDescent="0.35">
      <c r="B7" s="5" t="s">
        <v>93</v>
      </c>
      <c r="C7" s="5">
        <v>61</v>
      </c>
      <c r="D7" s="5" t="s">
        <v>91</v>
      </c>
      <c r="E7" s="14">
        <v>2.692082405090332</v>
      </c>
      <c r="F7" s="32">
        <v>47.572510509397205</v>
      </c>
      <c r="G7" s="24">
        <v>0.25</v>
      </c>
      <c r="H7" s="5" t="s">
        <v>148</v>
      </c>
      <c r="I7">
        <v>16</v>
      </c>
      <c r="J7" s="7">
        <v>51</v>
      </c>
      <c r="K7" s="15">
        <v>8.8441787719726559</v>
      </c>
      <c r="L7" s="19">
        <f>AVERAGE(K7:K9)</f>
        <v>8.3611200968424466</v>
      </c>
      <c r="M7">
        <v>16</v>
      </c>
      <c r="N7" s="5">
        <v>51</v>
      </c>
      <c r="O7" s="14">
        <v>11.845634460449219</v>
      </c>
      <c r="P7" s="20">
        <f>AVERAGE(O7:O9)</f>
        <v>10.844781748453777</v>
      </c>
      <c r="Q7" s="21">
        <f>AVERAGE(L7,P7)</f>
        <v>9.6029509226481125</v>
      </c>
      <c r="R7" s="18">
        <f t="shared" si="2"/>
        <v>58961.191813151039</v>
      </c>
      <c r="S7" s="18">
        <f t="shared" si="0"/>
        <v>78970.896402994797</v>
      </c>
      <c r="T7" s="18">
        <f t="shared" si="1"/>
        <v>68966.044108072922</v>
      </c>
      <c r="U7" s="22">
        <f>AVERAGE(T8:T9,T7)</f>
        <v>64019.672817654086</v>
      </c>
      <c r="V7" s="18">
        <f>STDEV(T7:T9)</f>
        <v>7838.0966950194907</v>
      </c>
      <c r="W7" s="18">
        <f>100*V7/U7</f>
        <v>12.243262656690828</v>
      </c>
      <c r="X7" s="18"/>
      <c r="Y7" s="18">
        <v>60965.401543511289</v>
      </c>
      <c r="Z7" s="18">
        <v>54640.006171332469</v>
      </c>
      <c r="AA7" s="18">
        <v>57802.703857421875</v>
      </c>
    </row>
    <row r="8" spans="2:27" x14ac:dyDescent="0.35">
      <c r="B8" s="7" t="s">
        <v>116</v>
      </c>
      <c r="C8" s="7">
        <v>61</v>
      </c>
      <c r="D8" s="7" t="s">
        <v>66</v>
      </c>
      <c r="E8" s="15">
        <v>1.7754695892333985</v>
      </c>
      <c r="F8" s="33"/>
      <c r="G8" s="24">
        <v>0.25</v>
      </c>
      <c r="H8" s="7" t="s">
        <v>148</v>
      </c>
      <c r="I8">
        <v>16</v>
      </c>
      <c r="J8" s="7">
        <v>52</v>
      </c>
      <c r="K8" s="15">
        <v>6.8775260925292967</v>
      </c>
      <c r="L8" s="19"/>
      <c r="M8">
        <v>16</v>
      </c>
      <c r="N8" s="5">
        <v>52</v>
      </c>
      <c r="O8" s="14">
        <v>9.6172264099121101</v>
      </c>
      <c r="P8" s="20"/>
      <c r="Q8" s="21"/>
      <c r="R8" s="18">
        <f t="shared" si="2"/>
        <v>45850.173950195313</v>
      </c>
      <c r="S8" s="18">
        <f t="shared" si="0"/>
        <v>64114.842732747406</v>
      </c>
      <c r="T8" s="18">
        <f t="shared" si="1"/>
        <v>54982.508341471359</v>
      </c>
      <c r="U8" s="22"/>
      <c r="V8" s="18"/>
      <c r="W8" s="18"/>
      <c r="X8" s="18"/>
      <c r="Y8" s="18"/>
      <c r="Z8" s="18"/>
      <c r="AA8" s="18"/>
    </row>
    <row r="9" spans="2:27" x14ac:dyDescent="0.35">
      <c r="B9" s="5" t="s">
        <v>94</v>
      </c>
      <c r="C9" s="5">
        <v>62</v>
      </c>
      <c r="D9" s="5" t="s">
        <v>91</v>
      </c>
      <c r="E9" s="14">
        <v>2.572504425048828</v>
      </c>
      <c r="F9" s="32">
        <v>46.348486734615392</v>
      </c>
      <c r="G9" s="24">
        <v>0.25</v>
      </c>
      <c r="I9">
        <v>16</v>
      </c>
      <c r="J9" s="7">
        <v>53</v>
      </c>
      <c r="K9" s="15">
        <v>9.3616554260253899</v>
      </c>
      <c r="L9" s="19"/>
      <c r="M9">
        <v>16</v>
      </c>
      <c r="N9" s="5">
        <v>53</v>
      </c>
      <c r="O9" s="14">
        <v>11.071484375000001</v>
      </c>
      <c r="P9" s="20"/>
      <c r="R9" s="18">
        <f t="shared" ref="R9" si="3">K9*$R$2</f>
        <v>62411.036173502602</v>
      </c>
      <c r="S9" s="18">
        <f t="shared" ref="S9" si="4">O9*$R$2</f>
        <v>73809.895833333343</v>
      </c>
      <c r="T9" s="18">
        <f t="shared" ref="T9" si="5">AVERAGE(R9:S9)</f>
        <v>68110.466003417969</v>
      </c>
    </row>
    <row r="10" spans="2:27" x14ac:dyDescent="0.35">
      <c r="B10" s="7" t="s">
        <v>117</v>
      </c>
      <c r="C10" s="7">
        <v>62</v>
      </c>
      <c r="D10" s="7" t="s">
        <v>66</v>
      </c>
      <c r="E10" s="15">
        <v>2.7012699127197264</v>
      </c>
      <c r="F10" s="33"/>
      <c r="G10" s="24">
        <f>1/16</f>
        <v>6.25E-2</v>
      </c>
      <c r="I10">
        <v>4</v>
      </c>
      <c r="J10" s="7">
        <v>61</v>
      </c>
      <c r="K10" s="15">
        <v>1.7754695892333985</v>
      </c>
      <c r="L10" s="19">
        <f>AVERAGE(K10:K12)</f>
        <v>2.1889055887858073</v>
      </c>
      <c r="M10">
        <v>4</v>
      </c>
      <c r="N10" s="5">
        <v>61</v>
      </c>
      <c r="O10" s="14">
        <v>2.692082405090332</v>
      </c>
      <c r="P10" s="20">
        <f>AVERAGE(O10:O12)</f>
        <v>3.266428311665853</v>
      </c>
      <c r="Q10" s="21">
        <f>AVERAGE(L10,P10)</f>
        <v>2.7276669502258302</v>
      </c>
      <c r="R10" s="18">
        <f>K10*$R$2</f>
        <v>11836.463928222656</v>
      </c>
      <c r="S10" s="18">
        <f>O10*$R$2</f>
        <v>17947.216033935547</v>
      </c>
      <c r="T10" s="18">
        <f>AVERAGE(R10:S10)</f>
        <v>14891.839981079102</v>
      </c>
      <c r="U10" s="22">
        <f>AVERAGE(T11:T12,T10)</f>
        <v>15468.08984544542</v>
      </c>
      <c r="V10" s="18">
        <f>STDEV(T10:T12)</f>
        <v>1890.1051037371785</v>
      </c>
      <c r="W10" s="18">
        <f>100*V10/U10</f>
        <v>12.219382759104674</v>
      </c>
      <c r="X10" s="18"/>
      <c r="Y10" s="18">
        <v>14167.552524142795</v>
      </c>
      <c r="Z10" s="18">
        <v>14655.703226725263</v>
      </c>
      <c r="AA10" s="18">
        <v>14411.627875434029</v>
      </c>
    </row>
    <row r="11" spans="2:27" x14ac:dyDescent="0.35">
      <c r="B11" s="5" t="s">
        <v>95</v>
      </c>
      <c r="C11" s="5">
        <v>71</v>
      </c>
      <c r="D11" s="5" t="s">
        <v>91</v>
      </c>
      <c r="E11" s="14">
        <v>2.1219175338745115</v>
      </c>
      <c r="F11" s="32">
        <v>22.640931009158969</v>
      </c>
      <c r="G11" s="24">
        <f>1/16</f>
        <v>6.25E-2</v>
      </c>
      <c r="I11">
        <v>4</v>
      </c>
      <c r="J11" s="7">
        <v>62</v>
      </c>
      <c r="K11" s="15">
        <v>2.7012699127197264</v>
      </c>
      <c r="L11" s="19"/>
      <c r="M11">
        <v>4</v>
      </c>
      <c r="N11" s="5">
        <v>62</v>
      </c>
      <c r="O11" s="14">
        <v>2.572504425048828</v>
      </c>
      <c r="P11" s="20"/>
      <c r="Q11" s="21"/>
      <c r="R11" s="18">
        <f>K11*$R$2</f>
        <v>18008.466084798176</v>
      </c>
      <c r="S11" s="18">
        <f>O11*$R$2</f>
        <v>17150.02950032552</v>
      </c>
      <c r="T11" s="18">
        <f>AVERAGE(R11:S11)</f>
        <v>17579.247792561848</v>
      </c>
      <c r="U11" s="22"/>
      <c r="V11" s="18"/>
      <c r="W11" s="18"/>
      <c r="X11" s="18"/>
    </row>
    <row r="12" spans="2:27" x14ac:dyDescent="0.35">
      <c r="B12" s="7" t="s">
        <v>112</v>
      </c>
      <c r="C12" s="7">
        <v>71</v>
      </c>
      <c r="D12" s="7" t="s">
        <v>66</v>
      </c>
      <c r="E12" s="15">
        <v>1.0454611778259277</v>
      </c>
      <c r="F12" s="33"/>
      <c r="G12" s="24">
        <f>1/16</f>
        <v>6.25E-2</v>
      </c>
      <c r="I12">
        <v>4</v>
      </c>
      <c r="J12" s="7">
        <v>63</v>
      </c>
      <c r="K12" s="15">
        <v>2.0899772644042969</v>
      </c>
      <c r="L12" s="19"/>
      <c r="M12">
        <v>4</v>
      </c>
      <c r="N12" s="5">
        <v>63</v>
      </c>
      <c r="O12" s="14">
        <v>4.5346981048583981</v>
      </c>
      <c r="P12" s="20"/>
      <c r="R12" s="18">
        <f>K12*$R$2</f>
        <v>13933.181762695313</v>
      </c>
      <c r="S12" s="18"/>
      <c r="T12" s="18">
        <f>AVERAGE(R12:S12)</f>
        <v>13933.181762695313</v>
      </c>
    </row>
    <row r="13" spans="2:27" x14ac:dyDescent="0.35">
      <c r="B13" s="7"/>
      <c r="C13" s="7"/>
      <c r="D13" s="7"/>
      <c r="E13" s="15"/>
      <c r="F13" s="31"/>
      <c r="G13" s="24">
        <f>1/32</f>
        <v>3.125E-2</v>
      </c>
      <c r="I13">
        <v>2</v>
      </c>
      <c r="J13" s="7">
        <v>71</v>
      </c>
      <c r="K13" s="15">
        <v>1.0454611778259277</v>
      </c>
      <c r="L13" s="19">
        <f>AVERAGE(K13:K15)</f>
        <v>1.0220808029174804</v>
      </c>
      <c r="M13">
        <v>2</v>
      </c>
      <c r="N13" s="5">
        <v>71</v>
      </c>
      <c r="O13" s="14">
        <v>2.1219175338745115</v>
      </c>
      <c r="P13" s="20">
        <f>AVERAGE(O13:O15)</f>
        <v>1.5613619804382324</v>
      </c>
      <c r="Q13" s="21">
        <f>AVERAGE(L13,P13)</f>
        <v>1.2917213916778563</v>
      </c>
      <c r="R13" s="18">
        <f>K13*$R$2</f>
        <v>6969.7411855061855</v>
      </c>
      <c r="S13" s="18">
        <f>O13*$R$2</f>
        <v>14146.116892496744</v>
      </c>
      <c r="T13" s="18">
        <f>AVERAGE(R13:S13)</f>
        <v>10557.929039001465</v>
      </c>
      <c r="U13" s="22">
        <f>AVERAGE(T14:T15,T13)</f>
        <v>8611.475944519043</v>
      </c>
      <c r="V13" s="18">
        <f>STDEV(T13:T15)</f>
        <v>2208.6086744292929</v>
      </c>
      <c r="W13" s="18">
        <f>100*V13/U13</f>
        <v>25.647272182592683</v>
      </c>
      <c r="X13" s="18"/>
      <c r="Y13" s="18">
        <v>7486.928092108833</v>
      </c>
      <c r="Z13" s="18">
        <v>10086.700015597873</v>
      </c>
      <c r="AA13" s="18">
        <v>8786.8140538533535</v>
      </c>
    </row>
    <row r="14" spans="2:27" x14ac:dyDescent="0.35">
      <c r="B14" s="5" t="s">
        <v>96</v>
      </c>
      <c r="C14" s="5">
        <v>72</v>
      </c>
      <c r="D14" s="5" t="s">
        <v>91</v>
      </c>
      <c r="E14" s="14">
        <v>1.637588119506836</v>
      </c>
      <c r="F14" s="32">
        <v>23.796947600180282</v>
      </c>
      <c r="G14" s="24">
        <f>1/32</f>
        <v>3.125E-2</v>
      </c>
      <c r="I14">
        <v>2</v>
      </c>
      <c r="J14" s="7">
        <v>72</v>
      </c>
      <c r="K14" s="15">
        <v>1.081998634338379</v>
      </c>
      <c r="L14" s="19"/>
      <c r="M14">
        <v>2</v>
      </c>
      <c r="N14" s="5">
        <v>72</v>
      </c>
      <c r="O14" s="14">
        <v>1.637588119506836</v>
      </c>
      <c r="P14" s="20"/>
      <c r="Q14" s="21"/>
      <c r="R14" s="18">
        <f>K14*$R$2</f>
        <v>7213.3242289225263</v>
      </c>
      <c r="S14" s="18">
        <f>O14*$R$2</f>
        <v>10917.254130045574</v>
      </c>
      <c r="T14" s="18">
        <f>AVERAGE(R14:S14)</f>
        <v>9065.2891794840507</v>
      </c>
      <c r="U14" s="22"/>
      <c r="V14" s="18"/>
      <c r="W14" s="18"/>
      <c r="X14" s="18"/>
      <c r="Y14" s="18"/>
      <c r="Z14" s="18"/>
      <c r="AA14" s="18"/>
    </row>
    <row r="15" spans="2:27" x14ac:dyDescent="0.35">
      <c r="B15" s="7" t="s">
        <v>113</v>
      </c>
      <c r="C15" s="7">
        <v>72</v>
      </c>
      <c r="D15" s="7" t="s">
        <v>66</v>
      </c>
      <c r="E15" s="15">
        <v>1.081998634338379</v>
      </c>
      <c r="F15" s="33"/>
      <c r="G15" s="24">
        <f>1/32</f>
        <v>3.125E-2</v>
      </c>
      <c r="I15">
        <v>2</v>
      </c>
      <c r="J15" s="7">
        <v>73</v>
      </c>
      <c r="K15" s="15">
        <v>0.93878259658813479</v>
      </c>
      <c r="L15" s="19"/>
      <c r="M15">
        <v>2</v>
      </c>
      <c r="N15" s="5">
        <v>73</v>
      </c>
      <c r="O15" s="14">
        <v>0.92458028793334956</v>
      </c>
      <c r="P15" s="20"/>
      <c r="Q15" s="21"/>
      <c r="R15" s="18">
        <f t="shared" ref="R15" si="6">K15*$R$2</f>
        <v>6258.5506439208984</v>
      </c>
      <c r="S15" s="18">
        <f t="shared" ref="S15" si="7">O15*$R$2</f>
        <v>6163.868586222331</v>
      </c>
      <c r="T15" s="18">
        <f t="shared" ref="T15" si="8">AVERAGE(R15:S15)</f>
        <v>6211.2096150716152</v>
      </c>
      <c r="U15" s="22"/>
      <c r="V15" s="18"/>
      <c r="W15" s="18"/>
      <c r="X15" s="18"/>
    </row>
    <row r="16" spans="2:27" x14ac:dyDescent="0.35">
      <c r="B16" s="7"/>
      <c r="C16" s="7"/>
      <c r="D16" s="7"/>
      <c r="E16" s="15"/>
      <c r="F16" s="31"/>
      <c r="G16" s="24">
        <f>1/64</f>
        <v>1.5625E-2</v>
      </c>
      <c r="I16">
        <v>1</v>
      </c>
      <c r="J16" s="7">
        <v>81</v>
      </c>
      <c r="K16" s="15">
        <v>0.51307048797607424</v>
      </c>
      <c r="L16" s="19">
        <f>AVERAGE(K16:K18)</f>
        <v>0.66912511189778645</v>
      </c>
      <c r="M16">
        <v>1</v>
      </c>
      <c r="N16" s="5">
        <v>81</v>
      </c>
      <c r="O16" s="14">
        <v>0.73078384399414065</v>
      </c>
      <c r="P16" s="20">
        <f>AVERAGE(O16:O18)</f>
        <v>0.75031277338663749</v>
      </c>
      <c r="Q16" s="21">
        <f>AVERAGE(L16,P16)</f>
        <v>0.70971894264221191</v>
      </c>
      <c r="R16" s="18">
        <f>K16*$R$2</f>
        <v>3420.4699198404951</v>
      </c>
      <c r="S16" s="18">
        <f>O16*$R$2</f>
        <v>4871.8922932942714</v>
      </c>
      <c r="T16" s="18">
        <f>AVERAGE(R16:S16)</f>
        <v>4146.1811065673828</v>
      </c>
      <c r="U16" s="22">
        <f>AVERAGE(T17:T18,T16)</f>
        <v>4731.4596176147461</v>
      </c>
      <c r="V16" s="18">
        <f>STDEV(T16:T18)</f>
        <v>1093.6490829930412</v>
      </c>
      <c r="W16" s="18">
        <f>100*V16/U16</f>
        <v>23.114412282448658</v>
      </c>
      <c r="X16" s="18"/>
      <c r="Y16" s="18">
        <v>3600.7361941867407</v>
      </c>
      <c r="Z16" s="18">
        <v>6364.1768561469189</v>
      </c>
      <c r="AA16" s="18">
        <v>4982.45652516683</v>
      </c>
    </row>
    <row r="17" spans="2:27" x14ac:dyDescent="0.35">
      <c r="B17" s="5" t="s">
        <v>97</v>
      </c>
      <c r="C17" s="5">
        <v>81</v>
      </c>
      <c r="D17" s="5" t="s">
        <v>91</v>
      </c>
      <c r="E17" s="14">
        <v>0.73078384399414065</v>
      </c>
      <c r="F17" s="32">
        <v>10.499153381879346</v>
      </c>
      <c r="G17" s="24">
        <f>1/64</f>
        <v>1.5625E-2</v>
      </c>
      <c r="I17">
        <v>1</v>
      </c>
      <c r="J17" s="7">
        <v>82</v>
      </c>
      <c r="K17" s="15">
        <v>0.74976215362548826</v>
      </c>
      <c r="L17" s="19"/>
      <c r="M17">
        <v>1</v>
      </c>
      <c r="N17" s="5">
        <v>82</v>
      </c>
      <c r="O17" s="14">
        <v>1.0481975555419922</v>
      </c>
      <c r="P17" s="20"/>
      <c r="Q17" s="21"/>
      <c r="R17" s="18">
        <f>K17*$R$2</f>
        <v>4998.4143575032549</v>
      </c>
      <c r="S17" s="18">
        <f>O17*$R$2</f>
        <v>6987.9837036132822</v>
      </c>
      <c r="T17" s="18">
        <f>AVERAGE(R17:S17)</f>
        <v>5993.1990305582685</v>
      </c>
      <c r="U17" s="22"/>
      <c r="V17" s="18"/>
      <c r="W17" s="18"/>
      <c r="X17" s="18"/>
      <c r="Y17" s="18"/>
      <c r="Z17" s="18"/>
      <c r="AA17" s="18"/>
    </row>
    <row r="18" spans="2:27" x14ac:dyDescent="0.35">
      <c r="B18" s="7" t="s">
        <v>136</v>
      </c>
      <c r="C18" s="7">
        <v>81</v>
      </c>
      <c r="D18" s="7" t="s">
        <v>66</v>
      </c>
      <c r="E18" s="15">
        <v>0.51307048797607424</v>
      </c>
      <c r="F18" s="33"/>
      <c r="G18" s="24">
        <f>1/64</f>
        <v>1.5625E-2</v>
      </c>
      <c r="J18" s="7">
        <v>83</v>
      </c>
      <c r="K18" s="15">
        <v>0.74454269409179685</v>
      </c>
      <c r="L18" s="19"/>
      <c r="N18" s="5">
        <v>83</v>
      </c>
      <c r="O18" s="14">
        <v>0.47195692062377931</v>
      </c>
      <c r="P18" s="20"/>
      <c r="Q18" s="21"/>
      <c r="R18" s="18">
        <f t="shared" ref="R18" si="9">K18*$R$2</f>
        <v>4963.6179606119795</v>
      </c>
      <c r="S18" s="18">
        <f t="shared" ref="S18" si="10">O18*$R$2</f>
        <v>3146.3794708251953</v>
      </c>
      <c r="T18" s="18">
        <f t="shared" ref="T18" si="11">AVERAGE(R18:S18)</f>
        <v>4054.9987157185874</v>
      </c>
      <c r="U18" s="22"/>
      <c r="V18" s="18"/>
      <c r="W18" s="18"/>
      <c r="X18" s="18"/>
    </row>
    <row r="19" spans="2:27" x14ac:dyDescent="0.35">
      <c r="B19" s="5" t="s">
        <v>98</v>
      </c>
      <c r="C19" s="5">
        <v>82</v>
      </c>
      <c r="D19" s="5" t="s">
        <v>91</v>
      </c>
      <c r="E19" s="14">
        <v>1.0481975555419922</v>
      </c>
      <c r="F19" s="32">
        <v>10.969545979573779</v>
      </c>
      <c r="R19" s="18">
        <f>AVERAGE(R16:R17)</f>
        <v>4209.442138671875</v>
      </c>
      <c r="S19" s="18">
        <f>AVERAGE(S16:S17)</f>
        <v>5929.9379984537773</v>
      </c>
    </row>
    <row r="20" spans="2:27" x14ac:dyDescent="0.35">
      <c r="B20" s="5"/>
      <c r="C20" s="5"/>
      <c r="D20" s="5"/>
      <c r="E20" s="14"/>
      <c r="F20" s="34"/>
      <c r="R20" s="18">
        <f>STDEV(R16:R17)</f>
        <v>1115.7752122069289</v>
      </c>
      <c r="S20" s="18">
        <f>STDEV(S16:S17)</f>
        <v>1496.3025858471756</v>
      </c>
      <c r="X20" s="30"/>
      <c r="Y20" s="30"/>
    </row>
    <row r="21" spans="2:27" x14ac:dyDescent="0.35">
      <c r="B21" s="5"/>
      <c r="C21" s="5"/>
      <c r="D21" s="5"/>
      <c r="E21" s="14"/>
      <c r="F21" s="34"/>
      <c r="R21" s="18">
        <f>100*R20/R19</f>
        <v>26.5064864998707</v>
      </c>
      <c r="S21" s="18">
        <f>100*S20/S19</f>
        <v>25.233022440324575</v>
      </c>
      <c r="X21" s="18"/>
      <c r="Y21" s="18"/>
    </row>
    <row r="22" spans="2:27" x14ac:dyDescent="0.35">
      <c r="B22" s="5"/>
      <c r="C22" s="5"/>
      <c r="D22" s="5"/>
      <c r="E22" s="14"/>
      <c r="F22" s="34"/>
      <c r="R22" s="18"/>
      <c r="S22" s="18"/>
      <c r="X22" s="18"/>
      <c r="Y22" s="18"/>
    </row>
    <row r="23" spans="2:27" x14ac:dyDescent="0.35">
      <c r="B23" s="7" t="s">
        <v>123</v>
      </c>
      <c r="C23" s="7">
        <v>82</v>
      </c>
      <c r="D23" s="7" t="s">
        <v>66</v>
      </c>
      <c r="E23" s="15">
        <v>0.74976215362548826</v>
      </c>
      <c r="F23" s="33"/>
      <c r="G23" s="24" t="s">
        <v>162</v>
      </c>
      <c r="H23" s="18">
        <v>233964.09606933594</v>
      </c>
      <c r="X23" s="18"/>
      <c r="Y23" s="18"/>
    </row>
    <row r="24" spans="2:27" x14ac:dyDescent="0.35">
      <c r="B24" s="5" t="s">
        <v>65</v>
      </c>
      <c r="C24" s="5">
        <v>151</v>
      </c>
      <c r="D24" s="5" t="s">
        <v>91</v>
      </c>
      <c r="E24" s="14">
        <v>42.49813537597656</v>
      </c>
      <c r="F24" s="32">
        <v>758.44385684435167</v>
      </c>
      <c r="G24" s="23" t="s">
        <v>158</v>
      </c>
      <c r="H24" s="18">
        <v>61974.27622477214</v>
      </c>
      <c r="U24" s="30" t="s">
        <v>163</v>
      </c>
      <c r="V24" s="30" t="s">
        <v>164</v>
      </c>
      <c r="W24" s="30" t="s">
        <v>165</v>
      </c>
      <c r="X24" s="30" t="s">
        <v>166</v>
      </c>
      <c r="Y24" s="18"/>
    </row>
    <row r="25" spans="2:27" x14ac:dyDescent="0.35">
      <c r="B25" s="7" t="s">
        <v>126</v>
      </c>
      <c r="C25" s="7">
        <v>151</v>
      </c>
      <c r="D25" s="7" t="s">
        <v>66</v>
      </c>
      <c r="E25" s="15">
        <v>42.36361999511719</v>
      </c>
      <c r="F25" s="33"/>
      <c r="G25" s="24" t="s">
        <v>159</v>
      </c>
      <c r="H25" s="18">
        <v>16235.543886820475</v>
      </c>
      <c r="U25" s="28">
        <v>1</v>
      </c>
      <c r="V25" s="29">
        <v>233964.09606933594</v>
      </c>
      <c r="W25" s="18">
        <v>3813.2220700736684</v>
      </c>
      <c r="X25" s="18">
        <v>1.6298321555045816</v>
      </c>
      <c r="Y25" s="18"/>
    </row>
    <row r="26" spans="2:27" x14ac:dyDescent="0.35">
      <c r="B26" s="5" t="s">
        <v>100</v>
      </c>
      <c r="C26" s="5" t="s">
        <v>157</v>
      </c>
      <c r="D26" s="5" t="s">
        <v>91</v>
      </c>
      <c r="E26" s="14">
        <v>2.1518070220947267</v>
      </c>
      <c r="F26" s="32">
        <v>48.851565325824517</v>
      </c>
      <c r="G26" s="25" t="s">
        <v>160</v>
      </c>
      <c r="H26" s="18">
        <v>9811.6091092427578</v>
      </c>
      <c r="U26" s="28">
        <v>0.25</v>
      </c>
      <c r="V26" s="29">
        <v>61974.27622477214</v>
      </c>
      <c r="W26" s="18">
        <v>9887.8529655285583</v>
      </c>
      <c r="X26" s="18">
        <v>15.954769571921553</v>
      </c>
      <c r="Y26" s="18"/>
    </row>
    <row r="27" spans="2:27" x14ac:dyDescent="0.35">
      <c r="B27" s="7" t="s">
        <v>122</v>
      </c>
      <c r="C27" s="7" t="s">
        <v>157</v>
      </c>
      <c r="D27" s="7" t="s">
        <v>66</v>
      </c>
      <c r="E27" s="15">
        <v>1.5717710494995116</v>
      </c>
      <c r="F27" s="33"/>
      <c r="G27" s="24" t="s">
        <v>161</v>
      </c>
      <c r="H27" s="18">
        <v>5069.6900685628261</v>
      </c>
      <c r="U27" s="28">
        <f>1/16</f>
        <v>6.25E-2</v>
      </c>
      <c r="V27" s="29">
        <v>16235.543886820475</v>
      </c>
      <c r="W27" s="18">
        <v>1900.2842873131488</v>
      </c>
      <c r="X27" s="18">
        <v>11.704469530310853</v>
      </c>
      <c r="Y27" s="18"/>
    </row>
    <row r="28" spans="2:27" x14ac:dyDescent="0.35">
      <c r="B28" s="5" t="s">
        <v>101</v>
      </c>
      <c r="C28" s="5">
        <v>212</v>
      </c>
      <c r="D28" s="5" t="s">
        <v>91</v>
      </c>
      <c r="E28" s="14">
        <v>4.4309196472167969</v>
      </c>
      <c r="F28" s="32">
        <v>47.737603634333716</v>
      </c>
      <c r="H28" s="18"/>
      <c r="U28" s="28">
        <f>1/32</f>
        <v>3.125E-2</v>
      </c>
      <c r="V28" s="29">
        <v>9811.6091092427578</v>
      </c>
      <c r="W28" s="18">
        <v>1055.4557665340992</v>
      </c>
      <c r="X28" s="18">
        <v>10.757213773832836</v>
      </c>
    </row>
    <row r="29" spans="2:27" x14ac:dyDescent="0.35">
      <c r="B29" s="7" t="s">
        <v>118</v>
      </c>
      <c r="C29" s="7">
        <v>212</v>
      </c>
      <c r="D29" s="7" t="s">
        <v>66</v>
      </c>
      <c r="E29" s="15">
        <v>1.4970993995666504</v>
      </c>
      <c r="F29" s="33"/>
      <c r="U29" s="28">
        <f>1/64</f>
        <v>1.5625E-2</v>
      </c>
      <c r="V29" s="29">
        <v>5069.6900685628261</v>
      </c>
      <c r="W29" s="18">
        <v>1306.0388990270551</v>
      </c>
      <c r="X29" s="18">
        <v>25.761710900747346</v>
      </c>
      <c r="Y29" s="18"/>
    </row>
    <row r="30" spans="2:27" x14ac:dyDescent="0.35">
      <c r="B30" s="5" t="s">
        <v>102</v>
      </c>
      <c r="C30" s="5">
        <v>311</v>
      </c>
      <c r="D30" s="5" t="s">
        <v>91</v>
      </c>
      <c r="E30" s="14">
        <v>1.3497440338134765</v>
      </c>
      <c r="F30" s="32">
        <v>21.367072794284599</v>
      </c>
      <c r="H30" s="18"/>
    </row>
    <row r="31" spans="2:27" x14ac:dyDescent="0.35">
      <c r="B31" s="7" t="s">
        <v>135</v>
      </c>
      <c r="C31" s="7">
        <v>311</v>
      </c>
      <c r="D31" s="7" t="s">
        <v>66</v>
      </c>
      <c r="E31" s="15">
        <v>0.5413415908813477</v>
      </c>
      <c r="F31" s="33"/>
    </row>
    <row r="32" spans="2:27" x14ac:dyDescent="0.35">
      <c r="B32" s="5" t="s">
        <v>103</v>
      </c>
      <c r="C32" s="5">
        <v>312</v>
      </c>
      <c r="D32" s="5" t="s">
        <v>91</v>
      </c>
      <c r="E32" s="14">
        <v>1.1149397850036622</v>
      </c>
      <c r="F32" s="32">
        <v>24.314866406503057</v>
      </c>
    </row>
    <row r="33" spans="2:23" x14ac:dyDescent="0.35">
      <c r="B33" s="7" t="s">
        <v>137</v>
      </c>
      <c r="C33" s="7">
        <v>312</v>
      </c>
      <c r="D33" s="7" t="s">
        <v>66</v>
      </c>
      <c r="E33" s="15">
        <v>0.25041279792785642</v>
      </c>
      <c r="F33" s="33"/>
      <c r="T33" t="s">
        <v>167</v>
      </c>
      <c r="V33" t="s">
        <v>91</v>
      </c>
      <c r="W33" t="s">
        <v>66</v>
      </c>
    </row>
    <row r="34" spans="2:23" x14ac:dyDescent="0.35">
      <c r="B34" s="5" t="s">
        <v>73</v>
      </c>
      <c r="C34" s="5" t="s">
        <v>142</v>
      </c>
      <c r="D34" s="5" t="s">
        <v>91</v>
      </c>
      <c r="E34" s="14">
        <v>37.619622802734376</v>
      </c>
      <c r="F34" s="32">
        <v>795.96502160264981</v>
      </c>
      <c r="T34">
        <v>73</v>
      </c>
      <c r="V34" s="26">
        <v>0.92458028793334956</v>
      </c>
      <c r="W34" s="26">
        <v>0.93878259658813479</v>
      </c>
    </row>
    <row r="35" spans="2:23" x14ac:dyDescent="0.35">
      <c r="B35" s="7" t="s">
        <v>127</v>
      </c>
      <c r="C35" s="7" t="s">
        <v>142</v>
      </c>
      <c r="D35" s="7" t="s">
        <v>66</v>
      </c>
      <c r="E35" s="15">
        <v>38.405197143554688</v>
      </c>
      <c r="F35" s="33"/>
      <c r="T35">
        <v>83</v>
      </c>
      <c r="V35" s="26">
        <v>0.47195692062377931</v>
      </c>
      <c r="W35" s="26">
        <v>0.74454269409179685</v>
      </c>
    </row>
    <row r="36" spans="2:23" x14ac:dyDescent="0.35">
      <c r="B36" s="5" t="s">
        <v>74</v>
      </c>
      <c r="C36" s="5" t="s">
        <v>143</v>
      </c>
      <c r="D36" s="5" t="s">
        <v>91</v>
      </c>
      <c r="E36" s="14">
        <v>71.261743164062494</v>
      </c>
      <c r="F36" s="32">
        <v>1163.1261374500045</v>
      </c>
    </row>
    <row r="37" spans="2:23" x14ac:dyDescent="0.35">
      <c r="B37" s="7" t="s">
        <v>108</v>
      </c>
      <c r="C37" s="7" t="s">
        <v>143</v>
      </c>
      <c r="D37" s="7" t="s">
        <v>66</v>
      </c>
      <c r="E37" s="15">
        <v>40.936010742187499</v>
      </c>
      <c r="F37" s="33"/>
      <c r="T37" t="s">
        <v>169</v>
      </c>
      <c r="V37" t="s">
        <v>91</v>
      </c>
      <c r="W37" t="s">
        <v>66</v>
      </c>
    </row>
    <row r="38" spans="2:23" x14ac:dyDescent="0.35">
      <c r="B38" s="5" t="s">
        <v>75</v>
      </c>
      <c r="C38" s="5" t="s">
        <v>144</v>
      </c>
      <c r="D38" s="5" t="s">
        <v>91</v>
      </c>
      <c r="E38" s="14">
        <v>39.726809692382815</v>
      </c>
      <c r="F38" s="32">
        <v>923.35688019002373</v>
      </c>
      <c r="T38">
        <v>53</v>
      </c>
      <c r="V38" s="26">
        <v>11.071484375000001</v>
      </c>
      <c r="W38" s="26">
        <v>9.3616554260253899</v>
      </c>
    </row>
    <row r="39" spans="2:23" x14ac:dyDescent="0.35">
      <c r="B39" s="7" t="s">
        <v>109</v>
      </c>
      <c r="C39" s="7" t="s">
        <v>144</v>
      </c>
      <c r="D39" s="7" t="s">
        <v>66</v>
      </c>
      <c r="E39" s="15">
        <v>32.355090332031253</v>
      </c>
      <c r="F39" s="33"/>
      <c r="T39">
        <v>63</v>
      </c>
      <c r="V39" s="26">
        <v>4.5346981048583981</v>
      </c>
      <c r="W39" s="26">
        <v>2.0899772644042969</v>
      </c>
    </row>
    <row r="40" spans="2:23" x14ac:dyDescent="0.35">
      <c r="B40" s="5" t="s">
        <v>76</v>
      </c>
      <c r="C40" s="5" t="s">
        <v>145</v>
      </c>
      <c r="D40" s="5" t="s">
        <v>91</v>
      </c>
      <c r="E40" s="14">
        <v>37.597875976562499</v>
      </c>
      <c r="F40" s="32">
        <v>841.23055476706077</v>
      </c>
    </row>
    <row r="41" spans="2:23" x14ac:dyDescent="0.35">
      <c r="B41" s="7" t="s">
        <v>110</v>
      </c>
      <c r="C41" s="7" t="s">
        <v>145</v>
      </c>
      <c r="D41" s="7" t="s">
        <v>66</v>
      </c>
      <c r="E41" s="15">
        <v>38.05350036621094</v>
      </c>
      <c r="F41" s="33"/>
    </row>
    <row r="42" spans="2:23" x14ac:dyDescent="0.35">
      <c r="B42" s="5" t="s">
        <v>77</v>
      </c>
      <c r="C42" s="5" t="s">
        <v>146</v>
      </c>
      <c r="D42" s="5" t="s">
        <v>91</v>
      </c>
      <c r="E42" s="14">
        <v>49.459832763671876</v>
      </c>
      <c r="F42" s="32">
        <v>904.19940726809807</v>
      </c>
    </row>
    <row r="43" spans="2:23" x14ac:dyDescent="0.35">
      <c r="B43" s="7" t="s">
        <v>111</v>
      </c>
      <c r="C43" s="7" t="s">
        <v>146</v>
      </c>
      <c r="D43" s="7" t="s">
        <v>66</v>
      </c>
      <c r="E43" s="15">
        <v>46.12234191894531</v>
      </c>
      <c r="F43" s="33"/>
    </row>
    <row r="44" spans="2:23" x14ac:dyDescent="0.35">
      <c r="B44" s="5" t="s">
        <v>78</v>
      </c>
      <c r="C44" s="5" t="s">
        <v>147</v>
      </c>
      <c r="D44" s="5" t="s">
        <v>91</v>
      </c>
      <c r="E44" s="14">
        <v>33.99078369140625</v>
      </c>
      <c r="F44" s="32">
        <v>792.07616132636747</v>
      </c>
    </row>
    <row r="45" spans="2:23" x14ac:dyDescent="0.35">
      <c r="B45" s="7" t="s">
        <v>124</v>
      </c>
      <c r="C45" s="7" t="s">
        <v>147</v>
      </c>
      <c r="D45" s="7" t="s">
        <v>66</v>
      </c>
      <c r="E45" s="15">
        <v>35.389538574218747</v>
      </c>
      <c r="F45" s="33"/>
    </row>
    <row r="46" spans="2:23" x14ac:dyDescent="0.35">
      <c r="B46" s="5" t="s">
        <v>79</v>
      </c>
      <c r="C46" s="5" t="s">
        <v>148</v>
      </c>
      <c r="D46" s="5" t="s">
        <v>91</v>
      </c>
      <c r="E46" s="14">
        <v>36.074914550781251</v>
      </c>
      <c r="F46" s="32">
        <v>792.5764435231448</v>
      </c>
    </row>
    <row r="47" spans="2:23" x14ac:dyDescent="0.35">
      <c r="B47" s="7" t="s">
        <v>125</v>
      </c>
      <c r="C47" s="7" t="s">
        <v>148</v>
      </c>
      <c r="D47" s="7" t="s">
        <v>66</v>
      </c>
      <c r="E47" s="15">
        <v>34.923220825195315</v>
      </c>
      <c r="F47" s="33"/>
    </row>
    <row r="48" spans="2:23" x14ac:dyDescent="0.35">
      <c r="B48" s="5" t="s">
        <v>81</v>
      </c>
      <c r="C48" s="5" t="s">
        <v>149</v>
      </c>
      <c r="D48" s="5" t="s">
        <v>91</v>
      </c>
      <c r="E48" s="14">
        <v>40.709649658203126</v>
      </c>
      <c r="F48" s="32">
        <v>706.14769120789708</v>
      </c>
    </row>
    <row r="49" spans="2:6" x14ac:dyDescent="0.35">
      <c r="B49" s="7" t="s">
        <v>138</v>
      </c>
      <c r="C49" s="7" t="s">
        <v>149</v>
      </c>
      <c r="D49" s="7" t="s">
        <v>66</v>
      </c>
      <c r="E49" s="15">
        <v>35.782516479492188</v>
      </c>
      <c r="F49" s="33"/>
    </row>
    <row r="50" spans="2:6" x14ac:dyDescent="0.35">
      <c r="B50" s="5" t="s">
        <v>82</v>
      </c>
      <c r="C50" s="5" t="s">
        <v>150</v>
      </c>
      <c r="D50" s="5" t="s">
        <v>91</v>
      </c>
      <c r="E50" s="14">
        <v>26.358401489257812</v>
      </c>
      <c r="F50" s="32">
        <v>722.95717301961463</v>
      </c>
    </row>
    <row r="51" spans="2:6" x14ac:dyDescent="0.35">
      <c r="B51" s="7" t="s">
        <v>139</v>
      </c>
      <c r="C51" s="7" t="s">
        <v>150</v>
      </c>
      <c r="D51" s="7" t="s">
        <v>66</v>
      </c>
      <c r="E51" s="15">
        <v>26.749554443359376</v>
      </c>
      <c r="F51" s="33"/>
    </row>
    <row r="52" spans="2:6" x14ac:dyDescent="0.35">
      <c r="B52" s="5" t="s">
        <v>83</v>
      </c>
      <c r="C52" s="5" t="s">
        <v>151</v>
      </c>
      <c r="D52" s="5" t="s">
        <v>91</v>
      </c>
      <c r="E52" s="14">
        <v>44.02651672363281</v>
      </c>
      <c r="F52" s="32">
        <v>998.57498489333489</v>
      </c>
    </row>
    <row r="53" spans="2:6" x14ac:dyDescent="0.35">
      <c r="B53" s="7" t="s">
        <v>120</v>
      </c>
      <c r="C53" s="7" t="s">
        <v>151</v>
      </c>
      <c r="D53" s="7" t="s">
        <v>66</v>
      </c>
      <c r="E53" s="15">
        <v>52.332586669921874</v>
      </c>
      <c r="F53" s="33"/>
    </row>
    <row r="54" spans="2:6" x14ac:dyDescent="0.35">
      <c r="B54" s="5" t="s">
        <v>84</v>
      </c>
      <c r="C54" s="5" t="s">
        <v>152</v>
      </c>
      <c r="D54" s="5" t="s">
        <v>91</v>
      </c>
      <c r="E54" s="14">
        <v>51.604455566406251</v>
      </c>
      <c r="F54" s="32">
        <v>888.76403389019549</v>
      </c>
    </row>
    <row r="55" spans="2:6" x14ac:dyDescent="0.35">
      <c r="B55" s="7" t="s">
        <v>121</v>
      </c>
      <c r="C55" s="7" t="s">
        <v>152</v>
      </c>
      <c r="D55" s="7" t="s">
        <v>66</v>
      </c>
      <c r="E55" s="15">
        <v>40.767642211914065</v>
      </c>
      <c r="F55" s="33"/>
    </row>
    <row r="56" spans="2:6" x14ac:dyDescent="0.35">
      <c r="B56" s="5" t="s">
        <v>85</v>
      </c>
      <c r="C56" s="5" t="s">
        <v>153</v>
      </c>
      <c r="D56" s="5" t="s">
        <v>91</v>
      </c>
      <c r="E56" s="14">
        <v>39.183752441406249</v>
      </c>
      <c r="F56" s="32">
        <v>896.75520818005157</v>
      </c>
    </row>
    <row r="57" spans="2:6" x14ac:dyDescent="0.35">
      <c r="B57" s="7" t="s">
        <v>132</v>
      </c>
      <c r="C57" s="7" t="s">
        <v>153</v>
      </c>
      <c r="D57" s="7" t="s">
        <v>66</v>
      </c>
      <c r="E57" s="15">
        <v>33.662429809570313</v>
      </c>
      <c r="F57" s="33"/>
    </row>
    <row r="58" spans="2:6" x14ac:dyDescent="0.35">
      <c r="B58" s="5" t="s">
        <v>86</v>
      </c>
      <c r="C58" s="5" t="s">
        <v>154</v>
      </c>
      <c r="D58" s="5" t="s">
        <v>91</v>
      </c>
      <c r="E58" s="14">
        <v>39.482315063476563</v>
      </c>
      <c r="F58" s="32">
        <v>734.53036783839639</v>
      </c>
    </row>
    <row r="59" spans="2:6" x14ac:dyDescent="0.35">
      <c r="B59" s="7" t="s">
        <v>133</v>
      </c>
      <c r="C59" s="7" t="s">
        <v>154</v>
      </c>
      <c r="D59" s="7" t="s">
        <v>66</v>
      </c>
      <c r="E59" s="15">
        <v>31.333981323242188</v>
      </c>
      <c r="F59" s="33"/>
    </row>
    <row r="60" spans="2:6" x14ac:dyDescent="0.35">
      <c r="B60" s="5" t="s">
        <v>104</v>
      </c>
      <c r="C60" s="5" t="s">
        <v>155</v>
      </c>
      <c r="D60" s="5" t="s">
        <v>91</v>
      </c>
      <c r="E60" s="14">
        <v>0.54866294860839848</v>
      </c>
      <c r="F60" s="32">
        <v>10.825409117340289</v>
      </c>
    </row>
    <row r="61" spans="2:6" x14ac:dyDescent="0.35">
      <c r="B61" s="7" t="s">
        <v>134</v>
      </c>
      <c r="C61" s="7" t="s">
        <v>155</v>
      </c>
      <c r="D61" s="7" t="s">
        <v>66</v>
      </c>
      <c r="E61" s="15">
        <v>1.0496586799621581</v>
      </c>
      <c r="F61" s="33"/>
    </row>
    <row r="62" spans="2:6" x14ac:dyDescent="0.35">
      <c r="B62" s="5" t="s">
        <v>105</v>
      </c>
      <c r="C62" s="5" t="s">
        <v>156</v>
      </c>
      <c r="D62" s="5" t="s">
        <v>91</v>
      </c>
      <c r="E62" s="14">
        <v>0.27787086963653562</v>
      </c>
      <c r="F62" s="32">
        <v>9.8376820519537542</v>
      </c>
    </row>
    <row r="63" spans="2:6" x14ac:dyDescent="0.35">
      <c r="B63" s="7" t="s">
        <v>119</v>
      </c>
      <c r="C63" s="7" t="s">
        <v>156</v>
      </c>
      <c r="D63" s="7" t="s">
        <v>66</v>
      </c>
      <c r="E63" s="15">
        <v>0.29213657379150393</v>
      </c>
      <c r="F63" s="33"/>
    </row>
    <row r="64" spans="2:6" x14ac:dyDescent="0.35">
      <c r="B64" s="5" t="s">
        <v>80</v>
      </c>
      <c r="C64" s="5" t="s">
        <v>87</v>
      </c>
      <c r="D64" s="5" t="s">
        <v>91</v>
      </c>
      <c r="E64" s="14">
        <v>0</v>
      </c>
      <c r="F64" s="32" t="s">
        <v>141</v>
      </c>
    </row>
    <row r="65" spans="2:6" x14ac:dyDescent="0.35">
      <c r="B65" s="5" t="s">
        <v>99</v>
      </c>
      <c r="C65" s="5" t="s">
        <v>87</v>
      </c>
      <c r="D65" s="5" t="s">
        <v>91</v>
      </c>
      <c r="E65" s="14">
        <v>0</v>
      </c>
      <c r="F65" s="33"/>
    </row>
    <row r="66" spans="2:6" x14ac:dyDescent="0.35">
      <c r="B66" s="7" t="s">
        <v>128</v>
      </c>
      <c r="C66" s="7" t="s">
        <v>87</v>
      </c>
      <c r="D66" s="7" t="s">
        <v>66</v>
      </c>
      <c r="E66" s="15">
        <v>0</v>
      </c>
      <c r="F66" s="32" t="s">
        <v>141</v>
      </c>
    </row>
    <row r="67" spans="2:6" x14ac:dyDescent="0.35">
      <c r="B67" s="7" t="s">
        <v>129</v>
      </c>
      <c r="C67" s="7" t="s">
        <v>87</v>
      </c>
      <c r="D67" s="7" t="s">
        <v>66</v>
      </c>
      <c r="E67" s="15">
        <v>0</v>
      </c>
      <c r="F67" s="33"/>
    </row>
    <row r="68" spans="2:6" x14ac:dyDescent="0.35">
      <c r="B68" s="5" t="s">
        <v>88</v>
      </c>
      <c r="C68" s="5" t="s">
        <v>89</v>
      </c>
      <c r="D68" s="5" t="s">
        <v>91</v>
      </c>
      <c r="E68" s="14">
        <v>246.15012207031251</v>
      </c>
      <c r="F68" s="32" t="s">
        <v>141</v>
      </c>
    </row>
    <row r="69" spans="2:6" x14ac:dyDescent="0.35">
      <c r="B69" s="5" t="s">
        <v>106</v>
      </c>
      <c r="C69" s="5" t="s">
        <v>89</v>
      </c>
      <c r="D69" s="5" t="s">
        <v>91</v>
      </c>
      <c r="E69" s="14">
        <v>249.58986816406249</v>
      </c>
      <c r="F69" s="33"/>
    </row>
    <row r="70" spans="2:6" x14ac:dyDescent="0.35">
      <c r="B70" s="7" t="s">
        <v>130</v>
      </c>
      <c r="C70" s="7" t="s">
        <v>89</v>
      </c>
      <c r="D70" s="7" t="s">
        <v>66</v>
      </c>
      <c r="E70" s="15">
        <v>261.9036865234375</v>
      </c>
      <c r="F70" s="32" t="s">
        <v>141</v>
      </c>
    </row>
    <row r="71" spans="2:6" x14ac:dyDescent="0.35">
      <c r="B71" s="7" t="s">
        <v>131</v>
      </c>
      <c r="C71" s="7" t="s">
        <v>89</v>
      </c>
      <c r="D71" s="7" t="s">
        <v>66</v>
      </c>
      <c r="E71" s="15">
        <v>258.54555664062502</v>
      </c>
      <c r="F71" s="33"/>
    </row>
    <row r="92" spans="8:16" x14ac:dyDescent="0.35">
      <c r="I92" t="s">
        <v>66</v>
      </c>
      <c r="J92" t="s">
        <v>91</v>
      </c>
    </row>
    <row r="93" spans="8:16" x14ac:dyDescent="0.35">
      <c r="H93" s="27" t="s">
        <v>157</v>
      </c>
      <c r="I93" s="26">
        <v>1.5717710494995116</v>
      </c>
      <c r="J93" s="26">
        <v>2.1518070220947267</v>
      </c>
      <c r="L93" s="26">
        <f>AVERAGE(I93:I94)</f>
        <v>1.534435224533081</v>
      </c>
      <c r="M93" s="26">
        <f>AVERAGE(J93:J94)</f>
        <v>3.2913633346557618</v>
      </c>
      <c r="N93">
        <v>1</v>
      </c>
      <c r="O93" s="26">
        <f>AVERAGE(L93:M93)</f>
        <v>2.4128992795944213</v>
      </c>
      <c r="P93" s="18">
        <f>$R$2*O93</f>
        <v>16085.995197296143</v>
      </c>
    </row>
    <row r="94" spans="8:16" x14ac:dyDescent="0.35">
      <c r="H94" s="27">
        <v>212</v>
      </c>
      <c r="I94" s="26">
        <v>1.4970993995666504</v>
      </c>
      <c r="J94" s="26">
        <v>4.4309196472167969</v>
      </c>
    </row>
    <row r="95" spans="8:16" x14ac:dyDescent="0.35">
      <c r="H95" s="27">
        <v>311</v>
      </c>
      <c r="I95" s="26">
        <v>0.5413415908813477</v>
      </c>
      <c r="J95" s="26">
        <v>1.3497440338134765</v>
      </c>
      <c r="L95" s="26">
        <f>AVERAGE(I95:I96)</f>
        <v>0.39587719440460206</v>
      </c>
      <c r="M95" s="26">
        <f>AVERAGE(J95:J96)</f>
        <v>1.2323419094085692</v>
      </c>
      <c r="N95">
        <v>0.5</v>
      </c>
      <c r="O95" s="26">
        <f>AVERAGE(L95:M95)</f>
        <v>0.81410955190658563</v>
      </c>
      <c r="P95" s="18">
        <f>$R$2*O95</f>
        <v>5427.3970127105713</v>
      </c>
    </row>
    <row r="96" spans="8:16" x14ac:dyDescent="0.35">
      <c r="H96" s="27">
        <v>312</v>
      </c>
      <c r="I96" s="26">
        <v>0.25041279792785642</v>
      </c>
      <c r="J96" s="26">
        <v>1.1149397850036622</v>
      </c>
    </row>
    <row r="97" spans="8:16" x14ac:dyDescent="0.35">
      <c r="H97" s="27" t="s">
        <v>155</v>
      </c>
      <c r="I97" s="26">
        <v>1.0496586799621581</v>
      </c>
      <c r="J97" s="26">
        <v>0.54866294860839848</v>
      </c>
      <c r="L97" s="26">
        <f>AVERAGE(I97:I98)</f>
        <v>0.67089762687683097</v>
      </c>
      <c r="M97" s="26">
        <f>AVERAGE(J97:J98)</f>
        <v>0.41326690912246705</v>
      </c>
      <c r="N97">
        <v>0.25</v>
      </c>
      <c r="O97" s="26">
        <f>AVERAGE(L97:M97)</f>
        <v>0.54208226799964898</v>
      </c>
      <c r="P97" s="18">
        <f>$R$2*O97</f>
        <v>3613.8817866643267</v>
      </c>
    </row>
    <row r="98" spans="8:16" x14ac:dyDescent="0.35">
      <c r="H98" s="27" t="s">
        <v>156</v>
      </c>
      <c r="I98" s="26">
        <v>0.29213657379150393</v>
      </c>
      <c r="J98" s="26">
        <v>0.27787086963653562</v>
      </c>
    </row>
  </sheetData>
  <autoFilter ref="B2:E2" xr:uid="{BE4C13B4-9CF4-C543-8589-61D70D2F1238}">
    <sortState xmlns:xlrd2="http://schemas.microsoft.com/office/spreadsheetml/2017/richdata2" ref="B3:E66">
      <sortCondition ref="C2:C66"/>
    </sortState>
  </autoFilter>
  <mergeCells count="32">
    <mergeCell ref="F30:F31"/>
    <mergeCell ref="F3:F4"/>
    <mergeCell ref="F5:F6"/>
    <mergeCell ref="F7:F8"/>
    <mergeCell ref="F9:F10"/>
    <mergeCell ref="F11:F12"/>
    <mergeCell ref="F14:F15"/>
    <mergeCell ref="F17:F18"/>
    <mergeCell ref="F19:F23"/>
    <mergeCell ref="F24:F25"/>
    <mergeCell ref="F26:F27"/>
    <mergeCell ref="F28:F29"/>
    <mergeCell ref="F54:F55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68:F69"/>
    <mergeCell ref="F70:F71"/>
    <mergeCell ref="F56:F57"/>
    <mergeCell ref="F58:F59"/>
    <mergeCell ref="F60:F61"/>
    <mergeCell ref="F62:F63"/>
    <mergeCell ref="F64:F65"/>
    <mergeCell ref="F66:F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M2" activePane="bottomRight" state="frozen"/>
      <selection pane="topRight"/>
      <selection pane="bottomLeft"/>
      <selection pane="bottomRight" activeCell="A14" sqref="A14:XFD17"/>
    </sheetView>
  </sheetViews>
  <sheetFormatPr defaultColWidth="11.453125" defaultRowHeight="14.5" x14ac:dyDescent="0.35"/>
  <cols>
    <col min="1" max="1" width="7.26953125" style="11" customWidth="1"/>
    <col min="2" max="2" width="9.81640625" style="11" customWidth="1"/>
    <col min="3" max="3" width="9" style="11" customWidth="1"/>
    <col min="4" max="4" width="30.81640625" style="16" bestFit="1" customWidth="1"/>
    <col min="5" max="5" width="17" style="12" customWidth="1"/>
    <col min="6" max="6" width="8.81640625" style="11" customWidth="1"/>
    <col min="7" max="7" width="13" style="11" customWidth="1"/>
    <col min="8" max="8" width="13.7265625" style="11" customWidth="1"/>
    <col min="9" max="9" width="13" style="11" customWidth="1"/>
    <col min="10" max="10" width="11.453125" style="11" customWidth="1"/>
    <col min="11" max="11" width="13.7265625" style="11" customWidth="1"/>
    <col min="12" max="12" width="17.453125" style="12" customWidth="1"/>
    <col min="13" max="13" width="15.1796875" style="12" customWidth="1"/>
    <col min="14" max="14" width="14.81640625" style="12" customWidth="1"/>
    <col min="15" max="15" width="17.453125" style="12" customWidth="1"/>
    <col min="16" max="16" width="17.1796875" style="12" customWidth="1"/>
    <col min="17" max="17" width="19" style="13" customWidth="1"/>
    <col min="18" max="18" width="10.81640625" style="13" customWidth="1"/>
    <col min="19" max="19" width="11.81640625" style="13" customWidth="1"/>
    <col min="20" max="20" width="12.7265625" style="12" customWidth="1"/>
    <col min="21" max="22" width="12.1796875" style="12" customWidth="1"/>
    <col min="23" max="23" width="11.7265625" style="12" customWidth="1"/>
    <col min="24" max="24" width="10.1796875" style="12" customWidth="1"/>
    <col min="25" max="25" width="7.453125" style="12" customWidth="1"/>
    <col min="26" max="26" width="15" style="12" customWidth="1"/>
    <col min="27" max="27" width="14.7265625" style="12" customWidth="1"/>
    <col min="28" max="28" width="17.26953125" style="12" customWidth="1"/>
    <col min="29" max="29" width="17" style="12" customWidth="1"/>
    <col min="30" max="30" width="17.453125" style="12" customWidth="1"/>
    <col min="31" max="31" width="17.1796875" style="12" customWidth="1"/>
    <col min="32" max="34" width="12.81640625" style="12" customWidth="1"/>
    <col min="35" max="35" width="16" style="11" customWidth="1"/>
    <col min="36" max="36" width="8" style="12" customWidth="1"/>
    <col min="37" max="37" width="15.453125" style="12" customWidth="1"/>
    <col min="38" max="38" width="15.26953125" style="12" customWidth="1"/>
    <col min="39" max="39" width="17.7265625" style="12" customWidth="1"/>
    <col min="40" max="40" width="17.453125" style="12" customWidth="1"/>
    <col min="41" max="41" width="21.453125" style="12" customWidth="1"/>
    <col min="42" max="42" width="28.453125" style="12" customWidth="1"/>
    <col min="43" max="43" width="28.26953125" style="12" customWidth="1"/>
    <col min="44" max="44" width="30.81640625" style="12" customWidth="1"/>
    <col min="45" max="45" width="30.453125" style="12" customWidth="1"/>
    <col min="46" max="46" width="26" style="12" customWidth="1"/>
    <col min="47" max="47" width="27" style="12" customWidth="1"/>
    <col min="48" max="48" width="21" style="12" customWidth="1"/>
    <col min="49" max="49" width="21.81640625" style="11" customWidth="1"/>
    <col min="50" max="50" width="14.453125" style="11" customWidth="1"/>
    <col min="51" max="51" width="22.453125" style="12" customWidth="1"/>
    <col min="52" max="52" width="22.26953125" style="12" customWidth="1"/>
    <col min="53" max="53" width="24.81640625" style="12" customWidth="1"/>
    <col min="54" max="54" width="24.453125" style="12" customWidth="1"/>
    <col min="55" max="55" width="17" style="12" customWidth="1"/>
    <col min="56" max="56" width="16.7265625" style="12" customWidth="1"/>
    <col min="57" max="57" width="19.26953125" style="12" customWidth="1"/>
    <col min="58" max="58" width="19" style="12" customWidth="1"/>
    <col min="59" max="59" width="17.453125" style="12" customWidth="1"/>
    <col min="60" max="60" width="17.26953125" style="12" customWidth="1"/>
    <col min="61" max="61" width="19.7265625" style="12" customWidth="1"/>
    <col min="62" max="62" width="19.453125" style="12" customWidth="1"/>
    <col min="63" max="63" width="30.453125" style="12" customWidth="1"/>
    <col min="64" max="64" width="30.26953125" style="12" customWidth="1"/>
    <col min="65" max="65" width="32.81640625" style="12" customWidth="1"/>
    <col min="66" max="66" width="32.453125" style="12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16" t="s">
        <v>107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90</v>
      </c>
      <c r="B2" s="5">
        <v>51</v>
      </c>
      <c r="C2" s="5" t="s">
        <v>91</v>
      </c>
      <c r="D2" s="14">
        <f t="shared" ref="D2:D33" si="0">L2/5</f>
        <v>11.845634460449219</v>
      </c>
      <c r="E2" s="1">
        <v>2.9614086151123047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59.228172302246094</v>
      </c>
      <c r="M2" s="1" t="s">
        <v>72</v>
      </c>
      <c r="N2" s="1" t="s">
        <v>72</v>
      </c>
      <c r="O2" s="1">
        <v>3.9405877590179443</v>
      </c>
      <c r="P2" s="1">
        <v>2.1600596904754639</v>
      </c>
      <c r="Q2" s="6">
        <v>17104</v>
      </c>
      <c r="R2" s="6">
        <v>43</v>
      </c>
      <c r="S2" s="6">
        <v>17061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2181.7548828125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5233.7578522438225</v>
      </c>
      <c r="AU2" s="1">
        <v>1175.4791937051587</v>
      </c>
      <c r="AV2" s="1">
        <v>1185.681835328005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3.4351677894592285</v>
      </c>
      <c r="BB2" s="1">
        <v>2.5334720611572266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114</v>
      </c>
      <c r="B3" s="7">
        <v>51</v>
      </c>
      <c r="C3" s="7" t="s">
        <v>66</v>
      </c>
      <c r="D3" s="15">
        <f t="shared" si="0"/>
        <v>8.8441787719726559</v>
      </c>
      <c r="E3" s="8">
        <v>2.2110447883605957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44.220893859863281</v>
      </c>
      <c r="M3" s="8" t="s">
        <v>72</v>
      </c>
      <c r="N3" s="8" t="s">
        <v>72</v>
      </c>
      <c r="O3" s="8">
        <v>3.0431480407714844</v>
      </c>
      <c r="P3" s="8">
        <v>1.5467745065689087</v>
      </c>
      <c r="Q3" s="9">
        <v>18108</v>
      </c>
      <c r="R3" s="9">
        <v>34</v>
      </c>
      <c r="S3" s="9">
        <v>18074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2048.98974609375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6171.354879940257</v>
      </c>
      <c r="AU3" s="8">
        <v>1016.6582080249675</v>
      </c>
      <c r="AV3" s="8">
        <v>1026.3367858273264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2.6114280223846436</v>
      </c>
      <c r="BB3" s="8">
        <v>1.8539398908615112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92</v>
      </c>
      <c r="B4" s="5">
        <v>52</v>
      </c>
      <c r="C4" s="5" t="s">
        <v>91</v>
      </c>
      <c r="D4" s="14">
        <f t="shared" si="0"/>
        <v>9.6172264099121101</v>
      </c>
      <c r="E4" s="1">
        <v>2.4043066501617432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48.086132049560547</v>
      </c>
      <c r="M4" s="1" t="s">
        <v>72</v>
      </c>
      <c r="N4" s="1" t="s">
        <v>72</v>
      </c>
      <c r="O4" s="1">
        <v>3.3243424892425537</v>
      </c>
      <c r="P4" s="1">
        <v>1.6723673343658447</v>
      </c>
      <c r="Q4" s="6">
        <v>16164</v>
      </c>
      <c r="R4" s="6">
        <v>33</v>
      </c>
      <c r="S4" s="6">
        <v>16131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2181.7548828125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5409.493252840909</v>
      </c>
      <c r="AU4" s="1">
        <v>1217.4676622945653</v>
      </c>
      <c r="AV4" s="1">
        <v>1226.0259921936033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2.8466513156890869</v>
      </c>
      <c r="BB4" s="1">
        <v>2.0104653835296631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115</v>
      </c>
      <c r="B5" s="7">
        <v>52</v>
      </c>
      <c r="C5" s="7" t="s">
        <v>66</v>
      </c>
      <c r="D5" s="15">
        <f t="shared" si="0"/>
        <v>6.8775260925292967</v>
      </c>
      <c r="E5" s="8">
        <v>1.7193814516067505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34.387630462646484</v>
      </c>
      <c r="M5" s="8" t="s">
        <v>72</v>
      </c>
      <c r="N5" s="8" t="s">
        <v>72</v>
      </c>
      <c r="O5" s="8">
        <v>2.4552161693572998</v>
      </c>
      <c r="P5" s="8">
        <v>1.1478859186172485</v>
      </c>
      <c r="Q5" s="9">
        <v>18488</v>
      </c>
      <c r="R5" s="9">
        <v>27</v>
      </c>
      <c r="S5" s="9">
        <v>18461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2048.98974609375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6212.3185583043978</v>
      </c>
      <c r="AU5" s="8">
        <v>1012.9812491906503</v>
      </c>
      <c r="AV5" s="8">
        <v>1020.5743964940941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2.071272611618042</v>
      </c>
      <c r="BB5" s="8">
        <v>1.4098982810974121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93</v>
      </c>
      <c r="B6" s="5">
        <v>61</v>
      </c>
      <c r="C6" s="5" t="s">
        <v>91</v>
      </c>
      <c r="D6" s="14">
        <f t="shared" si="0"/>
        <v>2.692082405090332</v>
      </c>
      <c r="E6" s="1">
        <v>0.67302060127258301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13.46041202545166</v>
      </c>
      <c r="M6" s="1" t="s">
        <v>72</v>
      </c>
      <c r="N6" s="1" t="s">
        <v>72</v>
      </c>
      <c r="O6" s="1">
        <v>1.1572829484939575</v>
      </c>
      <c r="P6" s="1">
        <v>0.34747529029846191</v>
      </c>
      <c r="Q6" s="6">
        <v>19234</v>
      </c>
      <c r="R6" s="6">
        <v>11</v>
      </c>
      <c r="S6" s="6">
        <v>19223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2181.7548828125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5556.210094105114</v>
      </c>
      <c r="AU6" s="1">
        <v>1174.5788959931219</v>
      </c>
      <c r="AV6" s="1">
        <v>1177.084768051945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0.89746677875518799</v>
      </c>
      <c r="BB6" s="1">
        <v>0.48955371975898743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116</v>
      </c>
      <c r="B7" s="7">
        <v>61</v>
      </c>
      <c r="C7" s="7" t="s">
        <v>66</v>
      </c>
      <c r="D7" s="15">
        <f t="shared" si="0"/>
        <v>1.7754695892333985</v>
      </c>
      <c r="E7" s="8">
        <v>0.44386741518974304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8.8773479461669922</v>
      </c>
      <c r="M7" s="8" t="s">
        <v>72</v>
      </c>
      <c r="N7" s="8" t="s">
        <v>72</v>
      </c>
      <c r="O7" s="8">
        <v>0.86455464363098145</v>
      </c>
      <c r="P7" s="8">
        <v>0.18855978548526764</v>
      </c>
      <c r="Q7" s="9">
        <v>18557</v>
      </c>
      <c r="R7" s="9">
        <v>7</v>
      </c>
      <c r="S7" s="9">
        <v>18550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2048.98974609375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6269.2963169642853</v>
      </c>
      <c r="AU7" s="8">
        <v>985.33138466230946</v>
      </c>
      <c r="AV7" s="8">
        <v>987.3245815436004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0.63490873575210571</v>
      </c>
      <c r="BB7" s="8">
        <v>0.29566049575805664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94</v>
      </c>
      <c r="B8" s="5">
        <v>62</v>
      </c>
      <c r="C8" s="5" t="s">
        <v>91</v>
      </c>
      <c r="D8" s="14">
        <f t="shared" si="0"/>
        <v>2.572504425048828</v>
      </c>
      <c r="E8" s="1">
        <v>0.64312613010406494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12.862522125244141</v>
      </c>
      <c r="M8" s="1" t="s">
        <v>72</v>
      </c>
      <c r="N8" s="1" t="s">
        <v>72</v>
      </c>
      <c r="O8" s="1">
        <v>1.1330381631851196</v>
      </c>
      <c r="P8" s="1">
        <v>0.32016855478286743</v>
      </c>
      <c r="Q8" s="6">
        <v>18298</v>
      </c>
      <c r="R8" s="6">
        <v>10</v>
      </c>
      <c r="S8" s="6">
        <v>18288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2181.7548828125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5313.9403808593752</v>
      </c>
      <c r="AU8" s="1">
        <v>1181.0932165698221</v>
      </c>
      <c r="AV8" s="1">
        <v>1183.3518498435635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0.86926847696304321</v>
      </c>
      <c r="BB8" s="1">
        <v>0.46012097597122192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117</v>
      </c>
      <c r="B9" s="7">
        <v>62</v>
      </c>
      <c r="C9" s="7" t="s">
        <v>66</v>
      </c>
      <c r="D9" s="15">
        <f t="shared" si="0"/>
        <v>2.7012699127197264</v>
      </c>
      <c r="E9" s="8">
        <v>0.67531746625900269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13.506349563598633</v>
      </c>
      <c r="M9" s="8" t="s">
        <v>72</v>
      </c>
      <c r="N9" s="8" t="s">
        <v>72</v>
      </c>
      <c r="O9" s="8">
        <v>1.1897642612457275</v>
      </c>
      <c r="P9" s="8">
        <v>0.33619213104248047</v>
      </c>
      <c r="Q9" s="9">
        <v>17426</v>
      </c>
      <c r="R9" s="9">
        <v>10</v>
      </c>
      <c r="S9" s="9">
        <v>17416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2048.98974609375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6372.7734375</v>
      </c>
      <c r="AU9" s="8">
        <v>999.58267735317861</v>
      </c>
      <c r="AV9" s="8">
        <v>1002.6661105909541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0.91278368234634399</v>
      </c>
      <c r="BB9" s="8">
        <v>0.48315021395683289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95</v>
      </c>
      <c r="B10" s="5">
        <v>71</v>
      </c>
      <c r="C10" s="5" t="s">
        <v>91</v>
      </c>
      <c r="D10" s="14">
        <f t="shared" si="0"/>
        <v>2.1219175338745115</v>
      </c>
      <c r="E10" s="1">
        <v>0.53047937154769897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10.609587669372559</v>
      </c>
      <c r="M10" s="1" t="s">
        <v>72</v>
      </c>
      <c r="N10" s="1" t="s">
        <v>72</v>
      </c>
      <c r="O10" s="1">
        <v>0.99345171451568604</v>
      </c>
      <c r="P10" s="1">
        <v>0.24014489352703094</v>
      </c>
      <c r="Q10" s="6">
        <v>17746</v>
      </c>
      <c r="R10" s="6">
        <v>8</v>
      </c>
      <c r="S10" s="6">
        <v>17738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2181.7548828125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5135.7008666992188</v>
      </c>
      <c r="AU10" s="1">
        <v>1160.3773032840149</v>
      </c>
      <c r="AV10" s="1">
        <v>1162.1694022644801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0.74200838804244995</v>
      </c>
      <c r="BB10" s="1">
        <v>0.36361783742904663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112</v>
      </c>
      <c r="B11" s="7">
        <v>71</v>
      </c>
      <c r="C11" s="7" t="s">
        <v>66</v>
      </c>
      <c r="D11" s="15">
        <f t="shared" si="0"/>
        <v>1.0454611778259277</v>
      </c>
      <c r="E11" s="8">
        <v>0.26136529445648193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5.2273058891296387</v>
      </c>
      <c r="M11" s="8" t="s">
        <v>72</v>
      </c>
      <c r="N11" s="8" t="s">
        <v>72</v>
      </c>
      <c r="O11" s="8">
        <v>0.61632704734802246</v>
      </c>
      <c r="P11" s="8">
        <v>7.8860871493816376E-2</v>
      </c>
      <c r="Q11" s="9">
        <v>18007</v>
      </c>
      <c r="R11" s="9">
        <v>4</v>
      </c>
      <c r="S11" s="9">
        <v>18003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2048.98974609375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6004.547119140625</v>
      </c>
      <c r="AU11" s="8">
        <v>981.77333074695889</v>
      </c>
      <c r="AV11" s="8">
        <v>982.88906880180298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0.41749343276023865</v>
      </c>
      <c r="BB11" s="8">
        <v>0.15008193254470825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96</v>
      </c>
      <c r="B12" s="5">
        <v>72</v>
      </c>
      <c r="C12" s="5" t="s">
        <v>91</v>
      </c>
      <c r="D12" s="14">
        <f t="shared" si="0"/>
        <v>1.637588119506836</v>
      </c>
      <c r="E12" s="1">
        <v>0.40939703583717346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8.1879405975341797</v>
      </c>
      <c r="M12" s="1" t="s">
        <v>72</v>
      </c>
      <c r="N12" s="1" t="s">
        <v>72</v>
      </c>
      <c r="O12" s="1">
        <v>0.8369596004486084</v>
      </c>
      <c r="P12" s="1">
        <v>0.16033019125461578</v>
      </c>
      <c r="Q12" s="6">
        <v>17245</v>
      </c>
      <c r="R12" s="6">
        <v>6</v>
      </c>
      <c r="S12" s="6">
        <v>17239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2181.7548828125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4763.2178955078125</v>
      </c>
      <c r="AU12" s="1">
        <v>1164.3723800130756</v>
      </c>
      <c r="AV12" s="1">
        <v>1165.6245153040559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0.60186284780502319</v>
      </c>
      <c r="BB12" s="1">
        <v>0.26315769553184509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113</v>
      </c>
      <c r="B13" s="7">
        <v>72</v>
      </c>
      <c r="C13" s="7" t="s">
        <v>66</v>
      </c>
      <c r="D13" s="15">
        <f t="shared" si="0"/>
        <v>1.081998634338379</v>
      </c>
      <c r="E13" s="8">
        <v>0.27049964666366577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5.4099931716918945</v>
      </c>
      <c r="M13" s="8" t="s">
        <v>72</v>
      </c>
      <c r="N13" s="8" t="s">
        <v>72</v>
      </c>
      <c r="O13" s="8">
        <v>0.63787007331848145</v>
      </c>
      <c r="P13" s="8">
        <v>8.1616722047328949E-2</v>
      </c>
      <c r="Q13" s="9">
        <v>17399</v>
      </c>
      <c r="R13" s="9">
        <v>4</v>
      </c>
      <c r="S13" s="9">
        <v>17395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2048.98974609375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6268.7510986328125</v>
      </c>
      <c r="AU13" s="8">
        <v>980.85625752632427</v>
      </c>
      <c r="AV13" s="8">
        <v>982.07193540231901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0.43208521604537964</v>
      </c>
      <c r="BB13" s="8">
        <v>0.15532681345939636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97</v>
      </c>
      <c r="B14" s="5">
        <v>81</v>
      </c>
      <c r="C14" s="5" t="s">
        <v>91</v>
      </c>
      <c r="D14" s="14">
        <f t="shared" si="0"/>
        <v>0.73078384399414065</v>
      </c>
      <c r="E14" s="1">
        <v>0.18269595503807068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3.6539192199707031</v>
      </c>
      <c r="M14" s="1" t="s">
        <v>72</v>
      </c>
      <c r="N14" s="1" t="s">
        <v>72</v>
      </c>
      <c r="O14" s="1">
        <v>0.48426726460456848</v>
      </c>
      <c r="P14" s="1">
        <v>4.3357271701097488E-2</v>
      </c>
      <c r="Q14" s="6">
        <v>19320</v>
      </c>
      <c r="R14" s="6">
        <v>3</v>
      </c>
      <c r="S14" s="6">
        <v>19317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2181.7548828125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5508.026692708333</v>
      </c>
      <c r="AU14" s="1">
        <v>1152.3356186460496</v>
      </c>
      <c r="AV14" s="1">
        <v>1153.0119681917149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0.31279277801513672</v>
      </c>
      <c r="BB14" s="1">
        <v>9.4937458634376526E-2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136</v>
      </c>
      <c r="B15" s="7">
        <v>81</v>
      </c>
      <c r="C15" s="7" t="s">
        <v>66</v>
      </c>
      <c r="D15" s="15">
        <f t="shared" si="0"/>
        <v>0.51307048797607424</v>
      </c>
      <c r="E15" s="8">
        <v>0.12826761603355408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2.5653524398803711</v>
      </c>
      <c r="M15" s="8" t="s">
        <v>72</v>
      </c>
      <c r="N15" s="8" t="s">
        <v>72</v>
      </c>
      <c r="O15" s="8">
        <v>0.41089054942131042</v>
      </c>
      <c r="P15" s="8">
        <v>1.9431645050644875E-2</v>
      </c>
      <c r="Q15" s="9">
        <v>18345</v>
      </c>
      <c r="R15" s="9">
        <v>2</v>
      </c>
      <c r="S15" s="9">
        <v>18343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2048.98974609375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5534.259033203125</v>
      </c>
      <c r="AU15" s="8">
        <v>986.74201539170679</v>
      </c>
      <c r="AV15" s="8">
        <v>987.23779266265888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0.24660690128803253</v>
      </c>
      <c r="BB15" s="8">
        <v>5.5666424334049225E-2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98</v>
      </c>
      <c r="B16" s="5">
        <v>82</v>
      </c>
      <c r="C16" s="5" t="s">
        <v>91</v>
      </c>
      <c r="D16" s="14">
        <f t="shared" si="0"/>
        <v>1.0481975555419922</v>
      </c>
      <c r="E16" s="1">
        <v>0.26204937696456909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5.2409877777099609</v>
      </c>
      <c r="M16" s="1" t="s">
        <v>72</v>
      </c>
      <c r="N16" s="1" t="s">
        <v>72</v>
      </c>
      <c r="O16" s="1">
        <v>0.61794030666351318</v>
      </c>
      <c r="P16" s="1">
        <v>7.9067245125770569E-2</v>
      </c>
      <c r="Q16" s="6">
        <v>17960</v>
      </c>
      <c r="R16" s="6">
        <v>4</v>
      </c>
      <c r="S16" s="6">
        <v>17956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2181.7548828125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4761.4811401367188</v>
      </c>
      <c r="AU16" s="1">
        <v>1148.6878158151239</v>
      </c>
      <c r="AV16" s="1">
        <v>1149.4924468450406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0.41858619451522827</v>
      </c>
      <c r="BB16" s="1">
        <v>0.15047469735145569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123</v>
      </c>
      <c r="B17" s="7">
        <v>82</v>
      </c>
      <c r="C17" s="7" t="s">
        <v>66</v>
      </c>
      <c r="D17" s="15">
        <f t="shared" si="0"/>
        <v>0.74976215362548826</v>
      </c>
      <c r="E17" s="8">
        <v>0.18744054436683655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3.7488107681274414</v>
      </c>
      <c r="M17" s="8" t="s">
        <v>72</v>
      </c>
      <c r="N17" s="8" t="s">
        <v>72</v>
      </c>
      <c r="O17" s="8">
        <v>0.49684524536132813</v>
      </c>
      <c r="P17" s="8">
        <v>4.4483188539743423E-2</v>
      </c>
      <c r="Q17" s="9">
        <v>18831</v>
      </c>
      <c r="R17" s="9">
        <v>3</v>
      </c>
      <c r="S17" s="9">
        <v>18828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2048.98974609375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6043.622233072917</v>
      </c>
      <c r="AU17" s="8">
        <v>971.42072943352525</v>
      </c>
      <c r="AV17" s="8">
        <v>972.22879084879321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0.32091644406318665</v>
      </c>
      <c r="BB17" s="8">
        <v>9.7402878105640411E-2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2" customFormat="1" x14ac:dyDescent="0.35">
      <c r="A18" s="5" t="s">
        <v>65</v>
      </c>
      <c r="B18" s="5">
        <v>151</v>
      </c>
      <c r="C18" s="5" t="s">
        <v>91</v>
      </c>
      <c r="D18" s="14">
        <f t="shared" si="0"/>
        <v>42.49813537597656</v>
      </c>
      <c r="E18" s="1">
        <v>10.624533653259277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212.49067687988281</v>
      </c>
      <c r="M18" s="1" t="s">
        <v>72</v>
      </c>
      <c r="N18" s="1" t="s">
        <v>72</v>
      </c>
      <c r="O18" s="1">
        <v>12.298359870910645</v>
      </c>
      <c r="P18" s="1">
        <v>8.9530849456787109</v>
      </c>
      <c r="Q18" s="6">
        <v>17241</v>
      </c>
      <c r="R18" s="6">
        <v>155</v>
      </c>
      <c r="S18" s="6">
        <v>17086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2181.7548828125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5283.8203266759074</v>
      </c>
      <c r="AU18" s="1">
        <v>1331.2402813248455</v>
      </c>
      <c r="AV18" s="1">
        <v>1366.7747576910324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11.478228569030762</v>
      </c>
      <c r="BB18" s="1">
        <v>9.7714576721191406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7" t="s">
        <v>126</v>
      </c>
      <c r="B19" s="7">
        <v>151</v>
      </c>
      <c r="C19" s="7" t="s">
        <v>66</v>
      </c>
      <c r="D19" s="15">
        <f t="shared" si="0"/>
        <v>42.36361999511719</v>
      </c>
      <c r="E19" s="8">
        <v>10.59090518951416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211.81809997558594</v>
      </c>
      <c r="M19" s="8" t="s">
        <v>72</v>
      </c>
      <c r="N19" s="8" t="s">
        <v>72</v>
      </c>
      <c r="O19" s="8">
        <v>12.228021621704102</v>
      </c>
      <c r="P19" s="8">
        <v>8.9560632705688477</v>
      </c>
      <c r="Q19" s="9">
        <v>17965</v>
      </c>
      <c r="R19" s="9">
        <v>161</v>
      </c>
      <c r="S19" s="9">
        <v>17804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2048.98974609375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6077.1328564756404</v>
      </c>
      <c r="AU19" s="8">
        <v>1058.962765153942</v>
      </c>
      <c r="AV19" s="8">
        <v>1103.9349546725991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11.425885200500488</v>
      </c>
      <c r="BB19" s="8">
        <v>9.7565174102783203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2" customFormat="1" x14ac:dyDescent="0.35">
      <c r="A20" s="5" t="s">
        <v>100</v>
      </c>
      <c r="B20" s="5" t="s">
        <v>157</v>
      </c>
      <c r="C20" s="5" t="s">
        <v>91</v>
      </c>
      <c r="D20" s="14">
        <f t="shared" si="0"/>
        <v>2.1518070220947267</v>
      </c>
      <c r="E20" s="1">
        <v>0.5379517674446106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10.759035110473633</v>
      </c>
      <c r="M20" s="1" t="s">
        <v>72</v>
      </c>
      <c r="N20" s="1" t="s">
        <v>72</v>
      </c>
      <c r="O20" s="1">
        <v>0.97471040487289429</v>
      </c>
      <c r="P20" s="1">
        <v>0.25651252269744873</v>
      </c>
      <c r="Q20" s="6">
        <v>19687</v>
      </c>
      <c r="R20" s="6">
        <v>9</v>
      </c>
      <c r="S20" s="6">
        <v>19678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2181.7548828125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5224.0991482204863</v>
      </c>
      <c r="AU20" s="1">
        <v>1140.5536061095106</v>
      </c>
      <c r="AV20" s="1">
        <v>1142.4204171969857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0.73861098289489746</v>
      </c>
      <c r="BB20" s="1">
        <v>0.3774370551109314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7" t="s">
        <v>122</v>
      </c>
      <c r="B21" s="7" t="s">
        <v>157</v>
      </c>
      <c r="C21" s="7" t="s">
        <v>66</v>
      </c>
      <c r="D21" s="15">
        <f t="shared" si="0"/>
        <v>1.5717710494995116</v>
      </c>
      <c r="E21" s="8">
        <v>0.39294275641441345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7.8588552474975586</v>
      </c>
      <c r="M21" s="8" t="s">
        <v>72</v>
      </c>
      <c r="N21" s="8" t="s">
        <v>72</v>
      </c>
      <c r="O21" s="8">
        <v>0.80331510305404663</v>
      </c>
      <c r="P21" s="8">
        <v>0.15388692915439606</v>
      </c>
      <c r="Q21" s="9">
        <v>17967</v>
      </c>
      <c r="R21" s="9">
        <v>6</v>
      </c>
      <c r="S21" s="9">
        <v>17961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2048.98974609375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6227.4443359375</v>
      </c>
      <c r="AU21" s="8">
        <v>972.17452329915227</v>
      </c>
      <c r="AV21" s="8">
        <v>973.92949735580225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0.57767117023468018</v>
      </c>
      <c r="BB21" s="8">
        <v>0.25258162617683411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2" customFormat="1" x14ac:dyDescent="0.35">
      <c r="A22" s="5" t="s">
        <v>101</v>
      </c>
      <c r="B22" s="5">
        <v>212</v>
      </c>
      <c r="C22" s="5" t="s">
        <v>91</v>
      </c>
      <c r="D22" s="14">
        <f t="shared" si="0"/>
        <v>4.4309196472167969</v>
      </c>
      <c r="E22" s="1">
        <v>1.1077299118041992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22.154598236083984</v>
      </c>
      <c r="M22" s="1" t="s">
        <v>72</v>
      </c>
      <c r="N22" s="1" t="s">
        <v>72</v>
      </c>
      <c r="O22" s="1">
        <v>1.7047363519668579</v>
      </c>
      <c r="P22" s="1">
        <v>0.66974419355392456</v>
      </c>
      <c r="Q22" s="6">
        <v>19126</v>
      </c>
      <c r="R22" s="6">
        <v>18</v>
      </c>
      <c r="S22" s="6">
        <v>19108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2181.7548828125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5378.3770887586807</v>
      </c>
      <c r="AU22" s="1">
        <v>1139.3819234782941</v>
      </c>
      <c r="AV22" s="1">
        <v>1143.3713573889365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1.3896905183792114</v>
      </c>
      <c r="BB22" s="1">
        <v>0.8668329119682312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7" t="s">
        <v>118</v>
      </c>
      <c r="B23" s="7">
        <v>212</v>
      </c>
      <c r="C23" s="7" t="s">
        <v>66</v>
      </c>
      <c r="D23" s="15">
        <f t="shared" si="0"/>
        <v>1.4970993995666504</v>
      </c>
      <c r="E23" s="8">
        <v>0.3742748498916626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7.485496997833252</v>
      </c>
      <c r="M23" s="8" t="s">
        <v>72</v>
      </c>
      <c r="N23" s="8" t="s">
        <v>72</v>
      </c>
      <c r="O23" s="8">
        <v>0.76514482498168945</v>
      </c>
      <c r="P23" s="8">
        <v>0.14657679200172424</v>
      </c>
      <c r="Q23" s="9">
        <v>18863</v>
      </c>
      <c r="R23" s="9">
        <v>6</v>
      </c>
      <c r="S23" s="9">
        <v>18857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2048.98974609375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6279.121826171875</v>
      </c>
      <c r="AU23" s="8">
        <v>974.44019512438081</v>
      </c>
      <c r="AV23" s="8">
        <v>976.12752427596206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0.55022513866424561</v>
      </c>
      <c r="BB23" s="8">
        <v>0.24058268964290619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2" customFormat="1" x14ac:dyDescent="0.35">
      <c r="A24" s="5" t="s">
        <v>102</v>
      </c>
      <c r="B24" s="5">
        <v>311</v>
      </c>
      <c r="C24" s="5" t="s">
        <v>91</v>
      </c>
      <c r="D24" s="14">
        <f t="shared" si="0"/>
        <v>1.3497440338134765</v>
      </c>
      <c r="E24" s="1">
        <v>0.3374360203742981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6.7487201690673828</v>
      </c>
      <c r="M24" s="1" t="s">
        <v>72</v>
      </c>
      <c r="N24" s="1" t="s">
        <v>72</v>
      </c>
      <c r="O24" s="1">
        <v>0.7333717942237854</v>
      </c>
      <c r="P24" s="1">
        <v>0.11863146722316742</v>
      </c>
      <c r="Q24" s="6">
        <v>17435</v>
      </c>
      <c r="R24" s="6">
        <v>5</v>
      </c>
      <c r="S24" s="6">
        <v>17430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2181.7548828125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5383.7942382812498</v>
      </c>
      <c r="AU24" s="1">
        <v>1149.4658547590193</v>
      </c>
      <c r="AV24" s="1">
        <v>1150.6801731942162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0.5139535665512085</v>
      </c>
      <c r="BB24" s="1">
        <v>0.20690426230430603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7" t="s">
        <v>135</v>
      </c>
      <c r="B25" s="7">
        <v>311</v>
      </c>
      <c r="C25" s="7" t="s">
        <v>66</v>
      </c>
      <c r="D25" s="15">
        <f t="shared" si="0"/>
        <v>0.5413415908813477</v>
      </c>
      <c r="E25" s="8">
        <v>0.13533540070056915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2.7067079544067383</v>
      </c>
      <c r="M25" s="8" t="s">
        <v>72</v>
      </c>
      <c r="N25" s="8" t="s">
        <v>72</v>
      </c>
      <c r="O25" s="8">
        <v>0.43353420495986938</v>
      </c>
      <c r="P25" s="8">
        <v>2.0502310246229172E-2</v>
      </c>
      <c r="Q25" s="9">
        <v>17387</v>
      </c>
      <c r="R25" s="9">
        <v>2</v>
      </c>
      <c r="S25" s="9">
        <v>17385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2048.98974609375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6386.62548828125</v>
      </c>
      <c r="AU25" s="8">
        <v>975.13485816602292</v>
      </c>
      <c r="AV25" s="8">
        <v>975.75733365116923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0.26019608974456787</v>
      </c>
      <c r="BB25" s="8">
        <v>5.8733649551868439E-2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2" customFormat="1" x14ac:dyDescent="0.35">
      <c r="A26" s="5" t="s">
        <v>103</v>
      </c>
      <c r="B26" s="5">
        <v>312</v>
      </c>
      <c r="C26" s="5" t="s">
        <v>91</v>
      </c>
      <c r="D26" s="14">
        <f t="shared" si="0"/>
        <v>1.1149397850036622</v>
      </c>
      <c r="E26" s="1">
        <v>0.27873495221138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5.5746989250183105</v>
      </c>
      <c r="M26" s="1" t="s">
        <v>72</v>
      </c>
      <c r="N26" s="1" t="s">
        <v>72</v>
      </c>
      <c r="O26" s="1">
        <v>0.65729308128356934</v>
      </c>
      <c r="P26" s="1">
        <v>8.4101319313049316E-2</v>
      </c>
      <c r="Q26" s="6">
        <v>16885</v>
      </c>
      <c r="R26" s="6">
        <v>4</v>
      </c>
      <c r="S26" s="6">
        <v>16881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2181.7548828125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5063.7138671875</v>
      </c>
      <c r="AU26" s="1">
        <v>1161.2752973711199</v>
      </c>
      <c r="AV26" s="1">
        <v>1162.1997720101001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0.44524091482162476</v>
      </c>
      <c r="BB26" s="1">
        <v>0.16005547344684601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7" t="s">
        <v>137</v>
      </c>
      <c r="B27" s="7">
        <v>312</v>
      </c>
      <c r="C27" s="7" t="s">
        <v>66</v>
      </c>
      <c r="D27" s="15">
        <f t="shared" si="0"/>
        <v>0.25041279792785642</v>
      </c>
      <c r="E27" s="8">
        <v>6.2603197991847992E-2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1.2520639896392822</v>
      </c>
      <c r="M27" s="8" t="s">
        <v>72</v>
      </c>
      <c r="N27" s="8" t="s">
        <v>72</v>
      </c>
      <c r="O27" s="8">
        <v>0.29902291297912598</v>
      </c>
      <c r="P27" s="8">
        <v>2.6292672846466303E-3</v>
      </c>
      <c r="Q27" s="9">
        <v>18793</v>
      </c>
      <c r="R27" s="9">
        <v>1</v>
      </c>
      <c r="S27" s="9">
        <v>18792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2048.98974609375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6451.43212890625</v>
      </c>
      <c r="AU27" s="8">
        <v>996.80009385746757</v>
      </c>
      <c r="AV27" s="8">
        <v>997.09034193042248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0.15582554042339325</v>
      </c>
      <c r="BB27" s="8">
        <v>1.6965137794613838E-2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2" customFormat="1" x14ac:dyDescent="0.35">
      <c r="A28" s="5" t="s">
        <v>73</v>
      </c>
      <c r="B28" s="5" t="s">
        <v>142</v>
      </c>
      <c r="C28" s="5" t="s">
        <v>91</v>
      </c>
      <c r="D28" s="14">
        <f t="shared" si="0"/>
        <v>37.619622802734376</v>
      </c>
      <c r="E28" s="1">
        <v>9.4049053192138672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188.09811401367188</v>
      </c>
      <c r="M28" s="1" t="s">
        <v>72</v>
      </c>
      <c r="N28" s="1" t="s">
        <v>72</v>
      </c>
      <c r="O28" s="1">
        <v>10.926270484924316</v>
      </c>
      <c r="P28" s="1">
        <v>7.8855037689208984</v>
      </c>
      <c r="Q28" s="6">
        <v>18462</v>
      </c>
      <c r="R28" s="6">
        <v>147</v>
      </c>
      <c r="S28" s="6">
        <v>18315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2181.7548828125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5369.9876584422827</v>
      </c>
      <c r="AU28" s="1">
        <v>1326.2664811484515</v>
      </c>
      <c r="AV28" s="1">
        <v>1358.4638060895252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10.180866241455078</v>
      </c>
      <c r="BB28" s="1">
        <v>8.62945556640625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7" t="s">
        <v>127</v>
      </c>
      <c r="B29" s="7" t="s">
        <v>142</v>
      </c>
      <c r="C29" s="7" t="s">
        <v>66</v>
      </c>
      <c r="D29" s="15">
        <f t="shared" si="0"/>
        <v>38.405197143554688</v>
      </c>
      <c r="E29" s="8">
        <v>9.6012992858886719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192.02598571777344</v>
      </c>
      <c r="M29" s="8" t="s">
        <v>72</v>
      </c>
      <c r="N29" s="8" t="s">
        <v>72</v>
      </c>
      <c r="O29" s="8">
        <v>11.133733749389648</v>
      </c>
      <c r="P29" s="8">
        <v>8.0708599090576172</v>
      </c>
      <c r="Q29" s="9">
        <v>18578</v>
      </c>
      <c r="R29" s="9">
        <v>151</v>
      </c>
      <c r="S29" s="9">
        <v>18427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2048.98974609375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6198.6627738902107</v>
      </c>
      <c r="AU29" s="8">
        <v>1079.6290111826397</v>
      </c>
      <c r="AV29" s="8">
        <v>1121.2359709290547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10.382904052734375</v>
      </c>
      <c r="BB29" s="8">
        <v>8.8202142715454102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2" customFormat="1" x14ac:dyDescent="0.35">
      <c r="A30" s="5" t="s">
        <v>74</v>
      </c>
      <c r="B30" s="5" t="s">
        <v>143</v>
      </c>
      <c r="C30" s="5" t="s">
        <v>91</v>
      </c>
      <c r="D30" s="14">
        <f t="shared" si="0"/>
        <v>71.261743164062494</v>
      </c>
      <c r="E30" s="1">
        <v>17.815435409545898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356.3087158203125</v>
      </c>
      <c r="M30" s="1" t="s">
        <v>72</v>
      </c>
      <c r="N30" s="1" t="s">
        <v>72</v>
      </c>
      <c r="O30" s="1">
        <v>20.021543502807617</v>
      </c>
      <c r="P30" s="1">
        <v>15.613456726074219</v>
      </c>
      <c r="Q30" s="6">
        <v>16701</v>
      </c>
      <c r="R30" s="6">
        <v>251</v>
      </c>
      <c r="S30" s="6">
        <v>16450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2181.7548828125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5329.7572619677539</v>
      </c>
      <c r="AU30" s="1">
        <v>1359.8517444404208</v>
      </c>
      <c r="AV30" s="1">
        <v>1419.5156139631702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18.940485000610352</v>
      </c>
      <c r="BB30" s="1">
        <v>16.691461563110352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7" t="s">
        <v>108</v>
      </c>
      <c r="B31" s="7" t="s">
        <v>143</v>
      </c>
      <c r="C31" s="7" t="s">
        <v>66</v>
      </c>
      <c r="D31" s="15">
        <f t="shared" si="0"/>
        <v>40.936010742187499</v>
      </c>
      <c r="E31" s="8">
        <v>10.234003067016602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204.6800537109375</v>
      </c>
      <c r="M31" s="8" t="s">
        <v>72</v>
      </c>
      <c r="N31" s="8" t="s">
        <v>72</v>
      </c>
      <c r="O31" s="8">
        <v>11.918498992919922</v>
      </c>
      <c r="P31" s="8">
        <v>8.5519170761108398</v>
      </c>
      <c r="Q31" s="9">
        <v>16395</v>
      </c>
      <c r="R31" s="9">
        <v>142</v>
      </c>
      <c r="S31" s="9">
        <v>16253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2048.98974609375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6210.9254975654712</v>
      </c>
      <c r="AU31" s="8">
        <v>1097.3485246631451</v>
      </c>
      <c r="AV31" s="8">
        <v>1141.6381208907808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11.093138694763184</v>
      </c>
      <c r="BB31" s="8">
        <v>9.3754959106445313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2" customFormat="1" x14ac:dyDescent="0.35">
      <c r="A32" s="5" t="s">
        <v>75</v>
      </c>
      <c r="B32" s="5" t="s">
        <v>144</v>
      </c>
      <c r="C32" s="5" t="s">
        <v>91</v>
      </c>
      <c r="D32" s="14">
        <f t="shared" si="0"/>
        <v>39.726809692382815</v>
      </c>
      <c r="E32" s="1">
        <v>9.9317026138305664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198.63404846191406</v>
      </c>
      <c r="M32" s="1" t="s">
        <v>72</v>
      </c>
      <c r="N32" s="1" t="s">
        <v>72</v>
      </c>
      <c r="O32" s="1">
        <v>11.462105751037598</v>
      </c>
      <c r="P32" s="1">
        <v>8.4032869338989258</v>
      </c>
      <c r="Q32" s="6">
        <v>19271</v>
      </c>
      <c r="R32" s="6">
        <v>162</v>
      </c>
      <c r="S32" s="6">
        <v>19109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2181.7548828125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5368.4116256148727</v>
      </c>
      <c r="AU32" s="1">
        <v>1353.0723755387473</v>
      </c>
      <c r="AV32" s="1">
        <v>1386.8269787514573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10.712271690368652</v>
      </c>
      <c r="BB32" s="1">
        <v>9.1516504287719727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7" t="s">
        <v>109</v>
      </c>
      <c r="B33" s="7" t="s">
        <v>144</v>
      </c>
      <c r="C33" s="7" t="s">
        <v>66</v>
      </c>
      <c r="D33" s="15">
        <f t="shared" si="0"/>
        <v>32.355090332031253</v>
      </c>
      <c r="E33" s="8">
        <v>8.0887727737426758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161.77545166015625</v>
      </c>
      <c r="M33" s="8" t="s">
        <v>72</v>
      </c>
      <c r="N33" s="8" t="s">
        <v>72</v>
      </c>
      <c r="O33" s="8">
        <v>9.6013669967651367</v>
      </c>
      <c r="P33" s="8">
        <v>6.5781207084655762</v>
      </c>
      <c r="Q33" s="9">
        <v>16054</v>
      </c>
      <c r="R33" s="9">
        <v>110</v>
      </c>
      <c r="S33" s="9">
        <v>15944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2048.98974609375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6199.2358109907673</v>
      </c>
      <c r="AU33" s="8">
        <v>1091.8051006816704</v>
      </c>
      <c r="AV33" s="8">
        <v>1126.8005770821921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8.8602609634399414</v>
      </c>
      <c r="BB33" s="8">
        <v>7.3177900314331055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  <row r="34" spans="1:66" s="10" customFormat="1" x14ac:dyDescent="0.35">
      <c r="A34" s="5" t="s">
        <v>76</v>
      </c>
      <c r="B34" s="5" t="s">
        <v>145</v>
      </c>
      <c r="C34" s="5" t="s">
        <v>91</v>
      </c>
      <c r="D34" s="14">
        <f t="shared" ref="D34:D65" si="1">L34/5</f>
        <v>37.597875976562499</v>
      </c>
      <c r="E34" s="1">
        <v>9.3994693756103516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1">
        <v>187.9893798828125</v>
      </c>
      <c r="M34" s="1" t="s">
        <v>72</v>
      </c>
      <c r="N34" s="1" t="s">
        <v>72</v>
      </c>
      <c r="O34" s="1">
        <v>10.99205207824707</v>
      </c>
      <c r="P34" s="1">
        <v>7.8090391159057617</v>
      </c>
      <c r="Q34" s="6">
        <v>16839</v>
      </c>
      <c r="R34" s="6">
        <v>134</v>
      </c>
      <c r="S34" s="6">
        <v>16705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2181.7548828125</v>
      </c>
      <c r="AG34" s="1" t="s">
        <v>72</v>
      </c>
      <c r="AH34" s="1" t="s">
        <v>72</v>
      </c>
      <c r="AI34" s="5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5546.4870077104715</v>
      </c>
      <c r="AU34" s="1">
        <v>1382.6315672220494</v>
      </c>
      <c r="AV34" s="1">
        <v>1415.766351296249</v>
      </c>
      <c r="AW34" s="5" t="s">
        <v>72</v>
      </c>
      <c r="AX34" s="5" t="s">
        <v>72</v>
      </c>
      <c r="AY34" s="1" t="s">
        <v>72</v>
      </c>
      <c r="AZ34" s="1" t="s">
        <v>72</v>
      </c>
      <c r="BA34" s="1">
        <v>10.21174144744873</v>
      </c>
      <c r="BB34" s="1">
        <v>8.5877571105957031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0" customFormat="1" x14ac:dyDescent="0.35">
      <c r="A35" s="7" t="s">
        <v>110</v>
      </c>
      <c r="B35" s="7" t="s">
        <v>145</v>
      </c>
      <c r="C35" s="7" t="s">
        <v>66</v>
      </c>
      <c r="D35" s="15">
        <f t="shared" si="1"/>
        <v>38.05350036621094</v>
      </c>
      <c r="E35" s="8">
        <v>9.5133752822875977</v>
      </c>
      <c r="F35" s="7" t="s">
        <v>67</v>
      </c>
      <c r="G35" s="7" t="s">
        <v>68</v>
      </c>
      <c r="H35" s="7" t="s">
        <v>69</v>
      </c>
      <c r="I35" s="7" t="s">
        <v>69</v>
      </c>
      <c r="J35" s="7" t="s">
        <v>70</v>
      </c>
      <c r="K35" s="7" t="s">
        <v>71</v>
      </c>
      <c r="L35" s="8">
        <v>190.26750183105469</v>
      </c>
      <c r="M35" s="8" t="s">
        <v>72</v>
      </c>
      <c r="N35" s="8" t="s">
        <v>72</v>
      </c>
      <c r="O35" s="8">
        <v>11.031766891479492</v>
      </c>
      <c r="P35" s="8">
        <v>7.9969420433044434</v>
      </c>
      <c r="Q35" s="9">
        <v>18749</v>
      </c>
      <c r="R35" s="9">
        <v>151</v>
      </c>
      <c r="S35" s="9">
        <v>18598</v>
      </c>
      <c r="T35" s="8">
        <v>0</v>
      </c>
      <c r="U35" s="8">
        <v>0</v>
      </c>
      <c r="V35" s="8">
        <v>0</v>
      </c>
      <c r="W35" s="8">
        <v>0</v>
      </c>
      <c r="X35" s="8" t="s">
        <v>72</v>
      </c>
      <c r="Y35" s="8" t="s">
        <v>72</v>
      </c>
      <c r="Z35" s="8" t="s">
        <v>72</v>
      </c>
      <c r="AA35" s="8" t="s">
        <v>72</v>
      </c>
      <c r="AB35" s="8" t="s">
        <v>72</v>
      </c>
      <c r="AC35" s="8" t="s">
        <v>72</v>
      </c>
      <c r="AD35" s="8" t="s">
        <v>72</v>
      </c>
      <c r="AE35" s="8" t="s">
        <v>72</v>
      </c>
      <c r="AF35" s="8">
        <v>2048.98974609375</v>
      </c>
      <c r="AG35" s="8" t="s">
        <v>72</v>
      </c>
      <c r="AH35" s="8" t="s">
        <v>72</v>
      </c>
      <c r="AI35" s="7" t="s">
        <v>72</v>
      </c>
      <c r="AJ35" s="8" t="s">
        <v>72</v>
      </c>
      <c r="AK35" s="8" t="s">
        <v>72</v>
      </c>
      <c r="AL35" s="8" t="s">
        <v>72</v>
      </c>
      <c r="AM35" s="8" t="s">
        <v>72</v>
      </c>
      <c r="AN35" s="8" t="s">
        <v>72</v>
      </c>
      <c r="AO35" s="8" t="s">
        <v>72</v>
      </c>
      <c r="AP35" s="8" t="s">
        <v>72</v>
      </c>
      <c r="AQ35" s="8" t="s">
        <v>72</v>
      </c>
      <c r="AR35" s="8" t="s">
        <v>72</v>
      </c>
      <c r="AS35" s="8" t="s">
        <v>72</v>
      </c>
      <c r="AT35" s="8">
        <v>6133.7528795659146</v>
      </c>
      <c r="AU35" s="8">
        <v>1085.3583844011862</v>
      </c>
      <c r="AV35" s="8">
        <v>1126.0169565260976</v>
      </c>
      <c r="AW35" s="7" t="s">
        <v>72</v>
      </c>
      <c r="AX35" s="7" t="s">
        <v>72</v>
      </c>
      <c r="AY35" s="8" t="s">
        <v>72</v>
      </c>
      <c r="AZ35" s="8" t="s">
        <v>72</v>
      </c>
      <c r="BA35" s="8">
        <v>10.287820816040039</v>
      </c>
      <c r="BB35" s="8">
        <v>8.73944091796875</v>
      </c>
      <c r="BC35" s="8" t="s">
        <v>72</v>
      </c>
      <c r="BD35" s="8" t="s">
        <v>72</v>
      </c>
      <c r="BE35" s="8" t="s">
        <v>72</v>
      </c>
      <c r="BF35" s="8" t="s">
        <v>72</v>
      </c>
      <c r="BG35" s="8" t="s">
        <v>72</v>
      </c>
      <c r="BH35" s="8" t="s">
        <v>72</v>
      </c>
      <c r="BI35" s="8" t="s">
        <v>72</v>
      </c>
      <c r="BJ35" s="8" t="s">
        <v>72</v>
      </c>
      <c r="BK35" s="8" t="s">
        <v>72</v>
      </c>
      <c r="BL35" s="8" t="s">
        <v>72</v>
      </c>
      <c r="BM35" s="8" t="s">
        <v>72</v>
      </c>
      <c r="BN35" s="8" t="s">
        <v>72</v>
      </c>
    </row>
    <row r="36" spans="1:66" s="10" customFormat="1" x14ac:dyDescent="0.35">
      <c r="A36" s="5" t="s">
        <v>77</v>
      </c>
      <c r="B36" s="5" t="s">
        <v>146</v>
      </c>
      <c r="C36" s="5" t="s">
        <v>91</v>
      </c>
      <c r="D36" s="14">
        <f t="shared" si="1"/>
        <v>49.459832763671876</v>
      </c>
      <c r="E36" s="1">
        <v>12.364957809448242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1">
        <v>247.29916381835938</v>
      </c>
      <c r="M36" s="1" t="s">
        <v>72</v>
      </c>
      <c r="N36" s="1" t="s">
        <v>72</v>
      </c>
      <c r="O36" s="1">
        <v>14.167744636535645</v>
      </c>
      <c r="P36" s="1">
        <v>10.56493091583252</v>
      </c>
      <c r="Q36" s="6">
        <v>17312</v>
      </c>
      <c r="R36" s="6">
        <v>181</v>
      </c>
      <c r="S36" s="6">
        <v>17131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2181.7548828125</v>
      </c>
      <c r="AG36" s="1" t="s">
        <v>72</v>
      </c>
      <c r="AH36" s="1" t="s">
        <v>72</v>
      </c>
      <c r="AI36" s="5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5482.0524848390023</v>
      </c>
      <c r="AU36" s="1">
        <v>1388.0756447729536</v>
      </c>
      <c r="AV36" s="1">
        <v>1430.8788915412049</v>
      </c>
      <c r="AW36" s="5" t="s">
        <v>72</v>
      </c>
      <c r="AX36" s="5" t="s">
        <v>72</v>
      </c>
      <c r="AY36" s="1" t="s">
        <v>72</v>
      </c>
      <c r="AZ36" s="1" t="s">
        <v>72</v>
      </c>
      <c r="BA36" s="1">
        <v>13.284402847290039</v>
      </c>
      <c r="BB36" s="1">
        <v>11.446232795715332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0" customFormat="1" x14ac:dyDescent="0.35">
      <c r="A37" s="7" t="s">
        <v>111</v>
      </c>
      <c r="B37" s="7" t="s">
        <v>146</v>
      </c>
      <c r="C37" s="7" t="s">
        <v>66</v>
      </c>
      <c r="D37" s="15">
        <f t="shared" si="1"/>
        <v>46.12234191894531</v>
      </c>
      <c r="E37" s="8">
        <v>11.530585289001465</v>
      </c>
      <c r="F37" s="7" t="s">
        <v>67</v>
      </c>
      <c r="G37" s="7" t="s">
        <v>68</v>
      </c>
      <c r="H37" s="7" t="s">
        <v>69</v>
      </c>
      <c r="I37" s="7" t="s">
        <v>69</v>
      </c>
      <c r="J37" s="7" t="s">
        <v>70</v>
      </c>
      <c r="K37" s="7" t="s">
        <v>71</v>
      </c>
      <c r="L37" s="8">
        <v>230.61170959472656</v>
      </c>
      <c r="M37" s="8" t="s">
        <v>72</v>
      </c>
      <c r="N37" s="8" t="s">
        <v>72</v>
      </c>
      <c r="O37" s="8">
        <v>13.318632125854492</v>
      </c>
      <c r="P37" s="8">
        <v>9.7452507019042969</v>
      </c>
      <c r="Q37" s="9">
        <v>16405</v>
      </c>
      <c r="R37" s="9">
        <v>160</v>
      </c>
      <c r="S37" s="9">
        <v>16245</v>
      </c>
      <c r="T37" s="8">
        <v>0</v>
      </c>
      <c r="U37" s="8">
        <v>0</v>
      </c>
      <c r="V37" s="8">
        <v>0</v>
      </c>
      <c r="W37" s="8">
        <v>0</v>
      </c>
      <c r="X37" s="8" t="s">
        <v>72</v>
      </c>
      <c r="Y37" s="8" t="s">
        <v>72</v>
      </c>
      <c r="Z37" s="8" t="s">
        <v>72</v>
      </c>
      <c r="AA37" s="8" t="s">
        <v>72</v>
      </c>
      <c r="AB37" s="8" t="s">
        <v>72</v>
      </c>
      <c r="AC37" s="8" t="s">
        <v>72</v>
      </c>
      <c r="AD37" s="8" t="s">
        <v>72</v>
      </c>
      <c r="AE37" s="8" t="s">
        <v>72</v>
      </c>
      <c r="AF37" s="8">
        <v>2048.98974609375</v>
      </c>
      <c r="AG37" s="8" t="s">
        <v>72</v>
      </c>
      <c r="AH37" s="8" t="s">
        <v>72</v>
      </c>
      <c r="AI37" s="7" t="s">
        <v>72</v>
      </c>
      <c r="AJ37" s="8" t="s">
        <v>72</v>
      </c>
      <c r="AK37" s="8" t="s">
        <v>72</v>
      </c>
      <c r="AL37" s="8" t="s">
        <v>72</v>
      </c>
      <c r="AM37" s="8" t="s">
        <v>72</v>
      </c>
      <c r="AN37" s="8" t="s">
        <v>72</v>
      </c>
      <c r="AO37" s="8" t="s">
        <v>72</v>
      </c>
      <c r="AP37" s="8" t="s">
        <v>72</v>
      </c>
      <c r="AQ37" s="8" t="s">
        <v>72</v>
      </c>
      <c r="AR37" s="8" t="s">
        <v>72</v>
      </c>
      <c r="AS37" s="8" t="s">
        <v>72</v>
      </c>
      <c r="AT37" s="8">
        <v>6164.1058166503908</v>
      </c>
      <c r="AU37" s="8">
        <v>1090.7780738612182</v>
      </c>
      <c r="AV37" s="8">
        <v>1140.2588686704967</v>
      </c>
      <c r="AW37" s="7" t="s">
        <v>72</v>
      </c>
      <c r="AX37" s="7" t="s">
        <v>72</v>
      </c>
      <c r="AY37" s="8" t="s">
        <v>72</v>
      </c>
      <c r="AZ37" s="8" t="s">
        <v>72</v>
      </c>
      <c r="BA37" s="8">
        <v>12.442514419555664</v>
      </c>
      <c r="BB37" s="8">
        <v>10.619361877441406</v>
      </c>
      <c r="BC37" s="8" t="s">
        <v>72</v>
      </c>
      <c r="BD37" s="8" t="s">
        <v>72</v>
      </c>
      <c r="BE37" s="8" t="s">
        <v>72</v>
      </c>
      <c r="BF37" s="8" t="s">
        <v>72</v>
      </c>
      <c r="BG37" s="8" t="s">
        <v>72</v>
      </c>
      <c r="BH37" s="8" t="s">
        <v>72</v>
      </c>
      <c r="BI37" s="8" t="s">
        <v>72</v>
      </c>
      <c r="BJ37" s="8" t="s">
        <v>72</v>
      </c>
      <c r="BK37" s="8" t="s">
        <v>72</v>
      </c>
      <c r="BL37" s="8" t="s">
        <v>72</v>
      </c>
      <c r="BM37" s="8" t="s">
        <v>72</v>
      </c>
      <c r="BN37" s="8" t="s">
        <v>72</v>
      </c>
    </row>
    <row r="38" spans="1:66" s="10" customFormat="1" x14ac:dyDescent="0.35">
      <c r="A38" s="5" t="s">
        <v>78</v>
      </c>
      <c r="B38" s="5" t="s">
        <v>147</v>
      </c>
      <c r="C38" s="5" t="s">
        <v>91</v>
      </c>
      <c r="D38" s="14">
        <f t="shared" si="1"/>
        <v>33.99078369140625</v>
      </c>
      <c r="E38" s="1">
        <v>8.4976959228515625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1">
        <v>169.95391845703125</v>
      </c>
      <c r="M38" s="1" t="s">
        <v>72</v>
      </c>
      <c r="N38" s="1" t="s">
        <v>72</v>
      </c>
      <c r="O38" s="1">
        <v>10.072547912597656</v>
      </c>
      <c r="P38" s="1">
        <v>6.9249491691589355</v>
      </c>
      <c r="Q38" s="6">
        <v>15562</v>
      </c>
      <c r="R38" s="6">
        <v>112</v>
      </c>
      <c r="S38" s="6">
        <v>15450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2181.7548828125</v>
      </c>
      <c r="AG38" s="1" t="s">
        <v>72</v>
      </c>
      <c r="AH38" s="1" t="s">
        <v>72</v>
      </c>
      <c r="AI38" s="5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5518.1264583042694</v>
      </c>
      <c r="AU38" s="1">
        <v>1369.9711556621662</v>
      </c>
      <c r="AV38" s="1">
        <v>1399.8255056104961</v>
      </c>
      <c r="AW38" s="5" t="s">
        <v>72</v>
      </c>
      <c r="AX38" s="5" t="s">
        <v>72</v>
      </c>
      <c r="AY38" s="1" t="s">
        <v>72</v>
      </c>
      <c r="AZ38" s="1" t="s">
        <v>72</v>
      </c>
      <c r="BA38" s="1">
        <v>9.300929069519043</v>
      </c>
      <c r="BB38" s="1">
        <v>7.6950116157531738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0" customFormat="1" x14ac:dyDescent="0.35">
      <c r="A39" s="7" t="s">
        <v>124</v>
      </c>
      <c r="B39" s="7" t="s">
        <v>147</v>
      </c>
      <c r="C39" s="7" t="s">
        <v>66</v>
      </c>
      <c r="D39" s="15">
        <f t="shared" si="1"/>
        <v>35.389538574218747</v>
      </c>
      <c r="E39" s="8">
        <v>8.8473844528198242</v>
      </c>
      <c r="F39" s="7" t="s">
        <v>67</v>
      </c>
      <c r="G39" s="7" t="s">
        <v>68</v>
      </c>
      <c r="H39" s="7" t="s">
        <v>69</v>
      </c>
      <c r="I39" s="7" t="s">
        <v>69</v>
      </c>
      <c r="J39" s="7" t="s">
        <v>70</v>
      </c>
      <c r="K39" s="7" t="s">
        <v>71</v>
      </c>
      <c r="L39" s="8">
        <v>176.94769287109375</v>
      </c>
      <c r="M39" s="8" t="s">
        <v>72</v>
      </c>
      <c r="N39" s="8" t="s">
        <v>72</v>
      </c>
      <c r="O39" s="8">
        <v>10.329853057861328</v>
      </c>
      <c r="P39" s="8">
        <v>7.3667821884155273</v>
      </c>
      <c r="Q39" s="9">
        <v>18286</v>
      </c>
      <c r="R39" s="9">
        <v>137</v>
      </c>
      <c r="S39" s="9">
        <v>18149</v>
      </c>
      <c r="T39" s="8">
        <v>0</v>
      </c>
      <c r="U39" s="8">
        <v>0</v>
      </c>
      <c r="V39" s="8">
        <v>0</v>
      </c>
      <c r="W39" s="8">
        <v>0</v>
      </c>
      <c r="X39" s="8" t="s">
        <v>72</v>
      </c>
      <c r="Y39" s="8" t="s">
        <v>72</v>
      </c>
      <c r="Z39" s="8" t="s">
        <v>72</v>
      </c>
      <c r="AA39" s="8" t="s">
        <v>72</v>
      </c>
      <c r="AB39" s="8" t="s">
        <v>72</v>
      </c>
      <c r="AC39" s="8" t="s">
        <v>72</v>
      </c>
      <c r="AD39" s="8" t="s">
        <v>72</v>
      </c>
      <c r="AE39" s="8" t="s">
        <v>72</v>
      </c>
      <c r="AF39" s="8">
        <v>2048.98974609375</v>
      </c>
      <c r="AG39" s="8" t="s">
        <v>72</v>
      </c>
      <c r="AH39" s="8" t="s">
        <v>72</v>
      </c>
      <c r="AI39" s="7" t="s">
        <v>72</v>
      </c>
      <c r="AJ39" s="8" t="s">
        <v>72</v>
      </c>
      <c r="AK39" s="8" t="s">
        <v>72</v>
      </c>
      <c r="AL39" s="8" t="s">
        <v>72</v>
      </c>
      <c r="AM39" s="8" t="s">
        <v>72</v>
      </c>
      <c r="AN39" s="8" t="s">
        <v>72</v>
      </c>
      <c r="AO39" s="8" t="s">
        <v>72</v>
      </c>
      <c r="AP39" s="8" t="s">
        <v>72</v>
      </c>
      <c r="AQ39" s="8" t="s">
        <v>72</v>
      </c>
      <c r="AR39" s="8" t="s">
        <v>72</v>
      </c>
      <c r="AS39" s="8" t="s">
        <v>72</v>
      </c>
      <c r="AT39" s="8">
        <v>6122.7054487910582</v>
      </c>
      <c r="AU39" s="8">
        <v>1057.5046203166003</v>
      </c>
      <c r="AV39" s="8">
        <v>1095.4534616980341</v>
      </c>
      <c r="AW39" s="7" t="s">
        <v>72</v>
      </c>
      <c r="AX39" s="7" t="s">
        <v>72</v>
      </c>
      <c r="AY39" s="8" t="s">
        <v>72</v>
      </c>
      <c r="AZ39" s="8" t="s">
        <v>72</v>
      </c>
      <c r="BA39" s="8">
        <v>9.6035127639770508</v>
      </c>
      <c r="BB39" s="8">
        <v>8.0917425155639648</v>
      </c>
      <c r="BC39" s="8" t="s">
        <v>72</v>
      </c>
      <c r="BD39" s="8" t="s">
        <v>72</v>
      </c>
      <c r="BE39" s="8" t="s">
        <v>72</v>
      </c>
      <c r="BF39" s="8" t="s">
        <v>72</v>
      </c>
      <c r="BG39" s="8" t="s">
        <v>72</v>
      </c>
      <c r="BH39" s="8" t="s">
        <v>72</v>
      </c>
      <c r="BI39" s="8" t="s">
        <v>72</v>
      </c>
      <c r="BJ39" s="8" t="s">
        <v>72</v>
      </c>
      <c r="BK39" s="8" t="s">
        <v>72</v>
      </c>
      <c r="BL39" s="8" t="s">
        <v>72</v>
      </c>
      <c r="BM39" s="8" t="s">
        <v>72</v>
      </c>
      <c r="BN39" s="8" t="s">
        <v>72</v>
      </c>
    </row>
    <row r="40" spans="1:66" s="10" customFormat="1" x14ac:dyDescent="0.35">
      <c r="A40" s="5" t="s">
        <v>79</v>
      </c>
      <c r="B40" s="5" t="s">
        <v>148</v>
      </c>
      <c r="C40" s="5" t="s">
        <v>91</v>
      </c>
      <c r="D40" s="14">
        <f t="shared" si="1"/>
        <v>36.074914550781251</v>
      </c>
      <c r="E40" s="1">
        <v>9.0187282562255859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1">
        <v>180.37457275390625</v>
      </c>
      <c r="M40" s="1" t="s">
        <v>72</v>
      </c>
      <c r="N40" s="1" t="s">
        <v>72</v>
      </c>
      <c r="O40" s="1">
        <v>10.541084289550781</v>
      </c>
      <c r="P40" s="1">
        <v>7.4983382225036621</v>
      </c>
      <c r="Q40" s="6">
        <v>17678</v>
      </c>
      <c r="R40" s="6">
        <v>135</v>
      </c>
      <c r="S40" s="6">
        <v>17543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2181.7548828125</v>
      </c>
      <c r="AG40" s="1" t="s">
        <v>72</v>
      </c>
      <c r="AH40" s="1" t="s">
        <v>72</v>
      </c>
      <c r="AI40" s="5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5509.2035644531252</v>
      </c>
      <c r="AU40" s="1">
        <v>1346.4546323766569</v>
      </c>
      <c r="AV40" s="1">
        <v>1378.2439244815503</v>
      </c>
      <c r="AW40" s="5" t="s">
        <v>72</v>
      </c>
      <c r="AX40" s="5" t="s">
        <v>72</v>
      </c>
      <c r="AY40" s="1" t="s">
        <v>72</v>
      </c>
      <c r="AZ40" s="1" t="s">
        <v>72</v>
      </c>
      <c r="BA40" s="1">
        <v>9.7951936721801758</v>
      </c>
      <c r="BB40" s="1">
        <v>8.2427730560302734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0" customFormat="1" x14ac:dyDescent="0.35">
      <c r="A41" s="7" t="s">
        <v>125</v>
      </c>
      <c r="B41" s="7" t="s">
        <v>148</v>
      </c>
      <c r="C41" s="7" t="s">
        <v>66</v>
      </c>
      <c r="D41" s="15">
        <f t="shared" si="1"/>
        <v>34.923220825195315</v>
      </c>
      <c r="E41" s="8">
        <v>8.7308053970336914</v>
      </c>
      <c r="F41" s="7" t="s">
        <v>67</v>
      </c>
      <c r="G41" s="7" t="s">
        <v>68</v>
      </c>
      <c r="H41" s="7" t="s">
        <v>69</v>
      </c>
      <c r="I41" s="7" t="s">
        <v>69</v>
      </c>
      <c r="J41" s="7" t="s">
        <v>70</v>
      </c>
      <c r="K41" s="7" t="s">
        <v>71</v>
      </c>
      <c r="L41" s="8">
        <v>174.61610412597656</v>
      </c>
      <c r="M41" s="8" t="s">
        <v>72</v>
      </c>
      <c r="N41" s="8" t="s">
        <v>72</v>
      </c>
      <c r="O41" s="8">
        <v>10.244316101074219</v>
      </c>
      <c r="P41" s="8">
        <v>7.21923828125</v>
      </c>
      <c r="Q41" s="9">
        <v>17312</v>
      </c>
      <c r="R41" s="9">
        <v>128</v>
      </c>
      <c r="S41" s="9">
        <v>17184</v>
      </c>
      <c r="T41" s="8">
        <v>0</v>
      </c>
      <c r="U41" s="8">
        <v>0</v>
      </c>
      <c r="V41" s="8">
        <v>0</v>
      </c>
      <c r="W41" s="8">
        <v>0</v>
      </c>
      <c r="X41" s="8" t="s">
        <v>72</v>
      </c>
      <c r="Y41" s="8" t="s">
        <v>72</v>
      </c>
      <c r="Z41" s="8" t="s">
        <v>72</v>
      </c>
      <c r="AA41" s="8" t="s">
        <v>72</v>
      </c>
      <c r="AB41" s="8" t="s">
        <v>72</v>
      </c>
      <c r="AC41" s="8" t="s">
        <v>72</v>
      </c>
      <c r="AD41" s="8" t="s">
        <v>72</v>
      </c>
      <c r="AE41" s="8" t="s">
        <v>72</v>
      </c>
      <c r="AF41" s="8">
        <v>2048.98974609375</v>
      </c>
      <c r="AG41" s="8" t="s">
        <v>72</v>
      </c>
      <c r="AH41" s="8" t="s">
        <v>72</v>
      </c>
      <c r="AI41" s="7" t="s">
        <v>72</v>
      </c>
      <c r="AJ41" s="8" t="s">
        <v>72</v>
      </c>
      <c r="AK41" s="8" t="s">
        <v>72</v>
      </c>
      <c r="AL41" s="8" t="s">
        <v>72</v>
      </c>
      <c r="AM41" s="8" t="s">
        <v>72</v>
      </c>
      <c r="AN41" s="8" t="s">
        <v>72</v>
      </c>
      <c r="AO41" s="8" t="s">
        <v>72</v>
      </c>
      <c r="AP41" s="8" t="s">
        <v>72</v>
      </c>
      <c r="AQ41" s="8" t="s">
        <v>72</v>
      </c>
      <c r="AR41" s="8" t="s">
        <v>72</v>
      </c>
      <c r="AS41" s="8" t="s">
        <v>72</v>
      </c>
      <c r="AT41" s="8">
        <v>6079.482982635498</v>
      </c>
      <c r="AU41" s="8">
        <v>1045.4158240412423</v>
      </c>
      <c r="AV41" s="8">
        <v>1082.6362836241935</v>
      </c>
      <c r="AW41" s="7" t="s">
        <v>72</v>
      </c>
      <c r="AX41" s="7" t="s">
        <v>72</v>
      </c>
      <c r="AY41" s="8" t="s">
        <v>72</v>
      </c>
      <c r="AZ41" s="8" t="s">
        <v>72</v>
      </c>
      <c r="BA41" s="8">
        <v>9.5027618408203125</v>
      </c>
      <c r="BB41" s="8">
        <v>7.9593548774719238</v>
      </c>
      <c r="BC41" s="8" t="s">
        <v>72</v>
      </c>
      <c r="BD41" s="8" t="s">
        <v>72</v>
      </c>
      <c r="BE41" s="8" t="s">
        <v>72</v>
      </c>
      <c r="BF41" s="8" t="s">
        <v>72</v>
      </c>
      <c r="BG41" s="8" t="s">
        <v>72</v>
      </c>
      <c r="BH41" s="8" t="s">
        <v>72</v>
      </c>
      <c r="BI41" s="8" t="s">
        <v>72</v>
      </c>
      <c r="BJ41" s="8" t="s">
        <v>72</v>
      </c>
      <c r="BK41" s="8" t="s">
        <v>72</v>
      </c>
      <c r="BL41" s="8" t="s">
        <v>72</v>
      </c>
      <c r="BM41" s="8" t="s">
        <v>72</v>
      </c>
      <c r="BN41" s="8" t="s">
        <v>72</v>
      </c>
    </row>
    <row r="42" spans="1:66" s="10" customFormat="1" x14ac:dyDescent="0.35">
      <c r="A42" s="5" t="s">
        <v>81</v>
      </c>
      <c r="B42" s="5" t="s">
        <v>149</v>
      </c>
      <c r="C42" s="5" t="s">
        <v>91</v>
      </c>
      <c r="D42" s="14">
        <f t="shared" si="1"/>
        <v>40.709649658203126</v>
      </c>
      <c r="E42" s="1">
        <v>10.177412033081055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1">
        <v>203.54824829101563</v>
      </c>
      <c r="M42" s="1" t="s">
        <v>72</v>
      </c>
      <c r="N42" s="1" t="s">
        <v>72</v>
      </c>
      <c r="O42" s="1">
        <v>11.73137092590332</v>
      </c>
      <c r="P42" s="1">
        <v>8.6255016326904297</v>
      </c>
      <c r="Q42" s="6">
        <v>19156</v>
      </c>
      <c r="R42" s="6">
        <v>165</v>
      </c>
      <c r="S42" s="6">
        <v>18991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2181.7548828125</v>
      </c>
      <c r="AG42" s="1" t="s">
        <v>72</v>
      </c>
      <c r="AH42" s="1" t="s">
        <v>72</v>
      </c>
      <c r="AI42" s="5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5276.5212742660988</v>
      </c>
      <c r="AU42" s="1">
        <v>1299.9366095828493</v>
      </c>
      <c r="AV42" s="1">
        <v>1334.1888788286583</v>
      </c>
      <c r="AW42" s="5" t="s">
        <v>72</v>
      </c>
      <c r="AX42" s="5" t="s">
        <v>72</v>
      </c>
      <c r="AY42" s="1" t="s">
        <v>72</v>
      </c>
      <c r="AZ42" s="1" t="s">
        <v>72</v>
      </c>
      <c r="BA42" s="1">
        <v>10.969991683959961</v>
      </c>
      <c r="BB42" s="1">
        <v>9.3853645324707031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0" customFormat="1" x14ac:dyDescent="0.35">
      <c r="A43" s="7" t="s">
        <v>138</v>
      </c>
      <c r="B43" s="7" t="s">
        <v>149</v>
      </c>
      <c r="C43" s="7" t="s">
        <v>66</v>
      </c>
      <c r="D43" s="15">
        <f t="shared" si="1"/>
        <v>35.782516479492188</v>
      </c>
      <c r="E43" s="8">
        <v>8.9456291198730469</v>
      </c>
      <c r="F43" s="7" t="s">
        <v>67</v>
      </c>
      <c r="G43" s="7" t="s">
        <v>68</v>
      </c>
      <c r="H43" s="7" t="s">
        <v>69</v>
      </c>
      <c r="I43" s="7" t="s">
        <v>69</v>
      </c>
      <c r="J43" s="7" t="s">
        <v>70</v>
      </c>
      <c r="K43" s="7" t="s">
        <v>71</v>
      </c>
      <c r="L43" s="8">
        <v>178.91258239746094</v>
      </c>
      <c r="M43" s="8" t="s">
        <v>72</v>
      </c>
      <c r="N43" s="8" t="s">
        <v>72</v>
      </c>
      <c r="O43" s="8">
        <v>10.417926788330078</v>
      </c>
      <c r="P43" s="8">
        <v>7.4751720428466797</v>
      </c>
      <c r="Q43" s="9">
        <v>18746</v>
      </c>
      <c r="R43" s="9">
        <v>142</v>
      </c>
      <c r="S43" s="9">
        <v>18604</v>
      </c>
      <c r="T43" s="8">
        <v>0</v>
      </c>
      <c r="U43" s="8">
        <v>0</v>
      </c>
      <c r="V43" s="8">
        <v>0</v>
      </c>
      <c r="W43" s="8">
        <v>0</v>
      </c>
      <c r="X43" s="8" t="s">
        <v>72</v>
      </c>
      <c r="Y43" s="8" t="s">
        <v>72</v>
      </c>
      <c r="Z43" s="8" t="s">
        <v>72</v>
      </c>
      <c r="AA43" s="8" t="s">
        <v>72</v>
      </c>
      <c r="AB43" s="8" t="s">
        <v>72</v>
      </c>
      <c r="AC43" s="8" t="s">
        <v>72</v>
      </c>
      <c r="AD43" s="8" t="s">
        <v>72</v>
      </c>
      <c r="AE43" s="8" t="s">
        <v>72</v>
      </c>
      <c r="AF43" s="8">
        <v>2048.98974609375</v>
      </c>
      <c r="AG43" s="8" t="s">
        <v>72</v>
      </c>
      <c r="AH43" s="8" t="s">
        <v>72</v>
      </c>
      <c r="AI43" s="7" t="s">
        <v>72</v>
      </c>
      <c r="AJ43" s="8" t="s">
        <v>72</v>
      </c>
      <c r="AK43" s="8" t="s">
        <v>72</v>
      </c>
      <c r="AL43" s="8" t="s">
        <v>72</v>
      </c>
      <c r="AM43" s="8" t="s">
        <v>72</v>
      </c>
      <c r="AN43" s="8" t="s">
        <v>72</v>
      </c>
      <c r="AO43" s="8" t="s">
        <v>72</v>
      </c>
      <c r="AP43" s="8" t="s">
        <v>72</v>
      </c>
      <c r="AQ43" s="8" t="s">
        <v>72</v>
      </c>
      <c r="AR43" s="8" t="s">
        <v>72</v>
      </c>
      <c r="AS43" s="8" t="s">
        <v>72</v>
      </c>
      <c r="AT43" s="8">
        <v>6229.5974464953788</v>
      </c>
      <c r="AU43" s="8">
        <v>1054.8598797375143</v>
      </c>
      <c r="AV43" s="8">
        <v>1094.0582545630573</v>
      </c>
      <c r="AW43" s="7" t="s">
        <v>72</v>
      </c>
      <c r="AX43" s="7" t="s">
        <v>72</v>
      </c>
      <c r="AY43" s="8" t="s">
        <v>72</v>
      </c>
      <c r="AZ43" s="8" t="s">
        <v>72</v>
      </c>
      <c r="BA43" s="8">
        <v>9.6965713500976563</v>
      </c>
      <c r="BB43" s="8">
        <v>8.1951665878295898</v>
      </c>
      <c r="BC43" s="8" t="s">
        <v>72</v>
      </c>
      <c r="BD43" s="8" t="s">
        <v>72</v>
      </c>
      <c r="BE43" s="8" t="s">
        <v>72</v>
      </c>
      <c r="BF43" s="8" t="s">
        <v>72</v>
      </c>
      <c r="BG43" s="8" t="s">
        <v>72</v>
      </c>
      <c r="BH43" s="8" t="s">
        <v>72</v>
      </c>
      <c r="BI43" s="8" t="s">
        <v>72</v>
      </c>
      <c r="BJ43" s="8" t="s">
        <v>72</v>
      </c>
      <c r="BK43" s="8" t="s">
        <v>72</v>
      </c>
      <c r="BL43" s="8" t="s">
        <v>72</v>
      </c>
      <c r="BM43" s="8" t="s">
        <v>72</v>
      </c>
      <c r="BN43" s="8" t="s">
        <v>72</v>
      </c>
    </row>
    <row r="44" spans="1:66" s="10" customFormat="1" x14ac:dyDescent="0.35">
      <c r="A44" s="5" t="s">
        <v>82</v>
      </c>
      <c r="B44" s="5" t="s">
        <v>150</v>
      </c>
      <c r="C44" s="5" t="s">
        <v>91</v>
      </c>
      <c r="D44" s="14">
        <f t="shared" si="1"/>
        <v>26.358401489257812</v>
      </c>
      <c r="E44" s="1">
        <v>6.5896005630493164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1">
        <v>131.79200744628906</v>
      </c>
      <c r="M44" s="1" t="s">
        <v>72</v>
      </c>
      <c r="N44" s="1" t="s">
        <v>72</v>
      </c>
      <c r="O44" s="1">
        <v>8.0888252258300781</v>
      </c>
      <c r="P44" s="1">
        <v>5.2891411781311035</v>
      </c>
      <c r="Q44" s="6">
        <v>15397</v>
      </c>
      <c r="R44" s="6">
        <v>86</v>
      </c>
      <c r="S44" s="6">
        <v>15311</v>
      </c>
      <c r="T44" s="1">
        <v>0</v>
      </c>
      <c r="U44" s="1">
        <v>0</v>
      </c>
      <c r="V44" s="1">
        <v>0</v>
      </c>
      <c r="W44" s="1">
        <v>0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2181.7548828125</v>
      </c>
      <c r="AG44" s="1" t="s">
        <v>72</v>
      </c>
      <c r="AH44" s="1" t="s">
        <v>72</v>
      </c>
      <c r="AI44" s="5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5164.8770581622457</v>
      </c>
      <c r="AU44" s="1">
        <v>1288.1578615138894</v>
      </c>
      <c r="AV44" s="1">
        <v>1309.8112908125654</v>
      </c>
      <c r="AW44" s="5" t="s">
        <v>72</v>
      </c>
      <c r="AX44" s="5" t="s">
        <v>72</v>
      </c>
      <c r="AY44" s="1" t="s">
        <v>72</v>
      </c>
      <c r="AZ44" s="1" t="s">
        <v>72</v>
      </c>
      <c r="BA44" s="1">
        <v>7.3247890472412109</v>
      </c>
      <c r="BB44" s="1">
        <v>5.9056320190429688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s="10" customFormat="1" x14ac:dyDescent="0.35">
      <c r="A45" s="7" t="s">
        <v>139</v>
      </c>
      <c r="B45" s="7" t="s">
        <v>150</v>
      </c>
      <c r="C45" s="7" t="s">
        <v>66</v>
      </c>
      <c r="D45" s="15">
        <f t="shared" si="1"/>
        <v>26.749554443359376</v>
      </c>
      <c r="E45" s="8">
        <v>6.6873884201049805</v>
      </c>
      <c r="F45" s="7" t="s">
        <v>67</v>
      </c>
      <c r="G45" s="7" t="s">
        <v>68</v>
      </c>
      <c r="H45" s="7" t="s">
        <v>69</v>
      </c>
      <c r="I45" s="7" t="s">
        <v>69</v>
      </c>
      <c r="J45" s="7" t="s">
        <v>70</v>
      </c>
      <c r="K45" s="7" t="s">
        <v>71</v>
      </c>
      <c r="L45" s="8">
        <v>133.74777221679688</v>
      </c>
      <c r="M45" s="8" t="s">
        <v>72</v>
      </c>
      <c r="N45" s="8" t="s">
        <v>72</v>
      </c>
      <c r="O45" s="8">
        <v>8.0987529754638672</v>
      </c>
      <c r="P45" s="8">
        <v>5.4512767791748047</v>
      </c>
      <c r="Q45" s="9">
        <v>17466</v>
      </c>
      <c r="R45" s="9">
        <v>99</v>
      </c>
      <c r="S45" s="9">
        <v>17367</v>
      </c>
      <c r="T45" s="8">
        <v>0</v>
      </c>
      <c r="U45" s="8">
        <v>0</v>
      </c>
      <c r="V45" s="8">
        <v>0</v>
      </c>
      <c r="W45" s="8">
        <v>0</v>
      </c>
      <c r="X45" s="8" t="s">
        <v>72</v>
      </c>
      <c r="Y45" s="8" t="s">
        <v>72</v>
      </c>
      <c r="Z45" s="8" t="s">
        <v>72</v>
      </c>
      <c r="AA45" s="8" t="s">
        <v>72</v>
      </c>
      <c r="AB45" s="8" t="s">
        <v>72</v>
      </c>
      <c r="AC45" s="8" t="s">
        <v>72</v>
      </c>
      <c r="AD45" s="8" t="s">
        <v>72</v>
      </c>
      <c r="AE45" s="8" t="s">
        <v>72</v>
      </c>
      <c r="AF45" s="8">
        <v>2048.98974609375</v>
      </c>
      <c r="AG45" s="8" t="s">
        <v>72</v>
      </c>
      <c r="AH45" s="8" t="s">
        <v>72</v>
      </c>
      <c r="AI45" s="7" t="s">
        <v>72</v>
      </c>
      <c r="AJ45" s="8" t="s">
        <v>72</v>
      </c>
      <c r="AK45" s="8" t="s">
        <v>72</v>
      </c>
      <c r="AL45" s="8" t="s">
        <v>72</v>
      </c>
      <c r="AM45" s="8" t="s">
        <v>72</v>
      </c>
      <c r="AN45" s="8" t="s">
        <v>72</v>
      </c>
      <c r="AO45" s="8" t="s">
        <v>72</v>
      </c>
      <c r="AP45" s="8" t="s">
        <v>72</v>
      </c>
      <c r="AQ45" s="8" t="s">
        <v>72</v>
      </c>
      <c r="AR45" s="8" t="s">
        <v>72</v>
      </c>
      <c r="AS45" s="8" t="s">
        <v>72</v>
      </c>
      <c r="AT45" s="8">
        <v>6120.6336756234214</v>
      </c>
      <c r="AU45" s="8">
        <v>1045.1497721023809</v>
      </c>
      <c r="AV45" s="8">
        <v>1073.9184029536636</v>
      </c>
      <c r="AW45" s="7" t="s">
        <v>72</v>
      </c>
      <c r="AX45" s="7" t="s">
        <v>72</v>
      </c>
      <c r="AY45" s="8" t="s">
        <v>72</v>
      </c>
      <c r="AZ45" s="8" t="s">
        <v>72</v>
      </c>
      <c r="BA45" s="8">
        <v>7.3810648918151855</v>
      </c>
      <c r="BB45" s="8">
        <v>6.0388727188110352</v>
      </c>
      <c r="BC45" s="8" t="s">
        <v>72</v>
      </c>
      <c r="BD45" s="8" t="s">
        <v>72</v>
      </c>
      <c r="BE45" s="8" t="s">
        <v>72</v>
      </c>
      <c r="BF45" s="8" t="s">
        <v>72</v>
      </c>
      <c r="BG45" s="8" t="s">
        <v>72</v>
      </c>
      <c r="BH45" s="8" t="s">
        <v>72</v>
      </c>
      <c r="BI45" s="8" t="s">
        <v>72</v>
      </c>
      <c r="BJ45" s="8" t="s">
        <v>72</v>
      </c>
      <c r="BK45" s="8" t="s">
        <v>72</v>
      </c>
      <c r="BL45" s="8" t="s">
        <v>72</v>
      </c>
      <c r="BM45" s="8" t="s">
        <v>72</v>
      </c>
      <c r="BN45" s="8" t="s">
        <v>72</v>
      </c>
    </row>
    <row r="46" spans="1:66" s="10" customFormat="1" x14ac:dyDescent="0.35">
      <c r="A46" s="5" t="s">
        <v>83</v>
      </c>
      <c r="B46" s="5" t="s">
        <v>151</v>
      </c>
      <c r="C46" s="5" t="s">
        <v>91</v>
      </c>
      <c r="D46" s="14">
        <f t="shared" si="1"/>
        <v>44.02651672363281</v>
      </c>
      <c r="E46" s="1">
        <v>11.00662899017334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1">
        <v>220.13258361816406</v>
      </c>
      <c r="M46" s="1" t="s">
        <v>72</v>
      </c>
      <c r="N46" s="1" t="s">
        <v>72</v>
      </c>
      <c r="O46" s="1">
        <v>12.662372589111328</v>
      </c>
      <c r="P46" s="1">
        <v>9.3532123565673828</v>
      </c>
      <c r="Q46" s="6">
        <v>18256</v>
      </c>
      <c r="R46" s="6">
        <v>170</v>
      </c>
      <c r="S46" s="6">
        <v>18086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2181.7548828125</v>
      </c>
      <c r="AG46" s="1" t="s">
        <v>72</v>
      </c>
      <c r="AH46" s="1" t="s">
        <v>72</v>
      </c>
      <c r="AI46" s="5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5373.5626220703125</v>
      </c>
      <c r="AU46" s="1">
        <v>1335.0591457155601</v>
      </c>
      <c r="AV46" s="1">
        <v>1372.66571840291</v>
      </c>
      <c r="AW46" s="5" t="s">
        <v>72</v>
      </c>
      <c r="AX46" s="5" t="s">
        <v>72</v>
      </c>
      <c r="AY46" s="1" t="s">
        <v>72</v>
      </c>
      <c r="AZ46" s="1" t="s">
        <v>72</v>
      </c>
      <c r="BA46" s="1">
        <v>11.851104736328125</v>
      </c>
      <c r="BB46" s="1">
        <v>10.162758827209473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0" customFormat="1" x14ac:dyDescent="0.35">
      <c r="A47" s="7" t="s">
        <v>120</v>
      </c>
      <c r="B47" s="7" t="s">
        <v>151</v>
      </c>
      <c r="C47" s="7" t="s">
        <v>66</v>
      </c>
      <c r="D47" s="15">
        <f t="shared" si="1"/>
        <v>52.332586669921874</v>
      </c>
      <c r="E47" s="8">
        <v>13.083146095275879</v>
      </c>
      <c r="F47" s="7" t="s">
        <v>67</v>
      </c>
      <c r="G47" s="7" t="s">
        <v>68</v>
      </c>
      <c r="H47" s="7" t="s">
        <v>69</v>
      </c>
      <c r="I47" s="7" t="s">
        <v>69</v>
      </c>
      <c r="J47" s="7" t="s">
        <v>70</v>
      </c>
      <c r="K47" s="7" t="s">
        <v>71</v>
      </c>
      <c r="L47" s="8">
        <v>261.66293334960938</v>
      </c>
      <c r="M47" s="8" t="s">
        <v>72</v>
      </c>
      <c r="N47" s="8" t="s">
        <v>72</v>
      </c>
      <c r="O47" s="8">
        <v>15.051527976989746</v>
      </c>
      <c r="P47" s="8">
        <v>11.11805248260498</v>
      </c>
      <c r="Q47" s="9">
        <v>15372</v>
      </c>
      <c r="R47" s="9">
        <v>170</v>
      </c>
      <c r="S47" s="9">
        <v>15202</v>
      </c>
      <c r="T47" s="8">
        <v>0</v>
      </c>
      <c r="U47" s="8">
        <v>0</v>
      </c>
      <c r="V47" s="8">
        <v>0</v>
      </c>
      <c r="W47" s="8">
        <v>0</v>
      </c>
      <c r="X47" s="8" t="s">
        <v>72</v>
      </c>
      <c r="Y47" s="8" t="s">
        <v>72</v>
      </c>
      <c r="Z47" s="8" t="s">
        <v>72</v>
      </c>
      <c r="AA47" s="8" t="s">
        <v>72</v>
      </c>
      <c r="AB47" s="8" t="s">
        <v>72</v>
      </c>
      <c r="AC47" s="8" t="s">
        <v>72</v>
      </c>
      <c r="AD47" s="8" t="s">
        <v>72</v>
      </c>
      <c r="AE47" s="8" t="s">
        <v>72</v>
      </c>
      <c r="AF47" s="8">
        <v>2048.98974609375</v>
      </c>
      <c r="AG47" s="8" t="s">
        <v>72</v>
      </c>
      <c r="AH47" s="8" t="s">
        <v>72</v>
      </c>
      <c r="AI47" s="7" t="s">
        <v>72</v>
      </c>
      <c r="AJ47" s="8" t="s">
        <v>72</v>
      </c>
      <c r="AK47" s="8" t="s">
        <v>72</v>
      </c>
      <c r="AL47" s="8" t="s">
        <v>72</v>
      </c>
      <c r="AM47" s="8" t="s">
        <v>72</v>
      </c>
      <c r="AN47" s="8" t="s">
        <v>72</v>
      </c>
      <c r="AO47" s="8" t="s">
        <v>72</v>
      </c>
      <c r="AP47" s="8" t="s">
        <v>72</v>
      </c>
      <c r="AQ47" s="8" t="s">
        <v>72</v>
      </c>
      <c r="AR47" s="8" t="s">
        <v>72</v>
      </c>
      <c r="AS47" s="8" t="s">
        <v>72</v>
      </c>
      <c r="AT47" s="8">
        <v>6180.674310661765</v>
      </c>
      <c r="AU47" s="8">
        <v>1075.3928595564112</v>
      </c>
      <c r="AV47" s="8">
        <v>1131.852516509829</v>
      </c>
      <c r="AW47" s="7" t="s">
        <v>72</v>
      </c>
      <c r="AX47" s="7" t="s">
        <v>72</v>
      </c>
      <c r="AY47" s="8" t="s">
        <v>72</v>
      </c>
      <c r="AZ47" s="8" t="s">
        <v>72</v>
      </c>
      <c r="BA47" s="8">
        <v>14.087011337280273</v>
      </c>
      <c r="BB47" s="8">
        <v>12.080138206481934</v>
      </c>
      <c r="BC47" s="8" t="s">
        <v>72</v>
      </c>
      <c r="BD47" s="8" t="s">
        <v>72</v>
      </c>
      <c r="BE47" s="8" t="s">
        <v>72</v>
      </c>
      <c r="BF47" s="8" t="s">
        <v>72</v>
      </c>
      <c r="BG47" s="8" t="s">
        <v>72</v>
      </c>
      <c r="BH47" s="8" t="s">
        <v>72</v>
      </c>
      <c r="BI47" s="8" t="s">
        <v>72</v>
      </c>
      <c r="BJ47" s="8" t="s">
        <v>72</v>
      </c>
      <c r="BK47" s="8" t="s">
        <v>72</v>
      </c>
      <c r="BL47" s="8" t="s">
        <v>72</v>
      </c>
      <c r="BM47" s="8" t="s">
        <v>72</v>
      </c>
      <c r="BN47" s="8" t="s">
        <v>72</v>
      </c>
    </row>
    <row r="48" spans="1:66" s="10" customFormat="1" x14ac:dyDescent="0.35">
      <c r="A48" s="5" t="s">
        <v>84</v>
      </c>
      <c r="B48" s="5" t="s">
        <v>152</v>
      </c>
      <c r="C48" s="5" t="s">
        <v>91</v>
      </c>
      <c r="D48" s="14">
        <f t="shared" si="1"/>
        <v>51.604455566406251</v>
      </c>
      <c r="E48" s="1">
        <v>12.901114463806152</v>
      </c>
      <c r="F48" s="5" t="s">
        <v>67</v>
      </c>
      <c r="G48" s="5" t="s">
        <v>68</v>
      </c>
      <c r="H48" s="5" t="s">
        <v>69</v>
      </c>
      <c r="I48" s="5" t="s">
        <v>69</v>
      </c>
      <c r="J48" s="5" t="s">
        <v>70</v>
      </c>
      <c r="K48" s="5" t="s">
        <v>71</v>
      </c>
      <c r="L48" s="1">
        <v>258.02227783203125</v>
      </c>
      <c r="M48" s="1" t="s">
        <v>72</v>
      </c>
      <c r="N48" s="1" t="s">
        <v>72</v>
      </c>
      <c r="O48" s="1">
        <v>14.776954650878906</v>
      </c>
      <c r="P48" s="1">
        <v>11.02825927734375</v>
      </c>
      <c r="Q48" s="6">
        <v>16688</v>
      </c>
      <c r="R48" s="6">
        <v>182</v>
      </c>
      <c r="S48" s="6">
        <v>16506</v>
      </c>
      <c r="T48" s="1">
        <v>0</v>
      </c>
      <c r="U48" s="1">
        <v>0</v>
      </c>
      <c r="V48" s="1">
        <v>0</v>
      </c>
      <c r="W48" s="1">
        <v>0</v>
      </c>
      <c r="X48" s="1" t="s">
        <v>72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2181.7548828125</v>
      </c>
      <c r="AG48" s="1" t="s">
        <v>72</v>
      </c>
      <c r="AH48" s="1" t="s">
        <v>72</v>
      </c>
      <c r="AI48" s="5" t="s">
        <v>72</v>
      </c>
      <c r="AJ48" s="1" t="s">
        <v>72</v>
      </c>
      <c r="AK48" s="1" t="s">
        <v>72</v>
      </c>
      <c r="AL48" s="1" t="s">
        <v>72</v>
      </c>
      <c r="AM48" s="1" t="s">
        <v>72</v>
      </c>
      <c r="AN48" s="1" t="s">
        <v>72</v>
      </c>
      <c r="AO48" s="1" t="s">
        <v>72</v>
      </c>
      <c r="AP48" s="1" t="s">
        <v>72</v>
      </c>
      <c r="AQ48" s="1" t="s">
        <v>72</v>
      </c>
      <c r="AR48" s="1" t="s">
        <v>72</v>
      </c>
      <c r="AS48" s="1" t="s">
        <v>72</v>
      </c>
      <c r="AT48" s="1">
        <v>5452.9932083297563</v>
      </c>
      <c r="AU48" s="1">
        <v>1352.5202122360927</v>
      </c>
      <c r="AV48" s="1">
        <v>1397.2401358512107</v>
      </c>
      <c r="AW48" s="5" t="s">
        <v>72</v>
      </c>
      <c r="AX48" s="5" t="s">
        <v>72</v>
      </c>
      <c r="AY48" s="1" t="s">
        <v>72</v>
      </c>
      <c r="AZ48" s="1" t="s">
        <v>72</v>
      </c>
      <c r="BA48" s="1">
        <v>13.85780143737793</v>
      </c>
      <c r="BB48" s="1">
        <v>11.94520378112793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 t="s">
        <v>72</v>
      </c>
      <c r="BJ48" s="1" t="s">
        <v>72</v>
      </c>
      <c r="BK48" s="1" t="s">
        <v>72</v>
      </c>
      <c r="BL48" s="1" t="s">
        <v>72</v>
      </c>
      <c r="BM48" s="1" t="s">
        <v>72</v>
      </c>
      <c r="BN48" s="1" t="s">
        <v>72</v>
      </c>
    </row>
    <row r="49" spans="1:66" s="10" customFormat="1" x14ac:dyDescent="0.35">
      <c r="A49" s="7" t="s">
        <v>121</v>
      </c>
      <c r="B49" s="7" t="s">
        <v>152</v>
      </c>
      <c r="C49" s="7" t="s">
        <v>66</v>
      </c>
      <c r="D49" s="15">
        <f t="shared" si="1"/>
        <v>40.767642211914065</v>
      </c>
      <c r="E49" s="8">
        <v>10.191910743713379</v>
      </c>
      <c r="F49" s="7" t="s">
        <v>67</v>
      </c>
      <c r="G49" s="7" t="s">
        <v>68</v>
      </c>
      <c r="H49" s="7" t="s">
        <v>69</v>
      </c>
      <c r="I49" s="7" t="s">
        <v>69</v>
      </c>
      <c r="J49" s="7" t="s">
        <v>70</v>
      </c>
      <c r="K49" s="7" t="s">
        <v>71</v>
      </c>
      <c r="L49" s="8">
        <v>203.83821105957031</v>
      </c>
      <c r="M49" s="8" t="s">
        <v>72</v>
      </c>
      <c r="N49" s="8" t="s">
        <v>72</v>
      </c>
      <c r="O49" s="8">
        <v>11.757610321044922</v>
      </c>
      <c r="P49" s="8">
        <v>8.6282930374145508</v>
      </c>
      <c r="Q49" s="9">
        <v>18897</v>
      </c>
      <c r="R49" s="9">
        <v>163</v>
      </c>
      <c r="S49" s="9">
        <v>18734</v>
      </c>
      <c r="T49" s="8">
        <v>0</v>
      </c>
      <c r="U49" s="8">
        <v>0</v>
      </c>
      <c r="V49" s="8">
        <v>0</v>
      </c>
      <c r="W49" s="8">
        <v>0</v>
      </c>
      <c r="X49" s="8" t="s">
        <v>72</v>
      </c>
      <c r="Y49" s="8" t="s">
        <v>72</v>
      </c>
      <c r="Z49" s="8" t="s">
        <v>72</v>
      </c>
      <c r="AA49" s="8" t="s">
        <v>72</v>
      </c>
      <c r="AB49" s="8" t="s">
        <v>72</v>
      </c>
      <c r="AC49" s="8" t="s">
        <v>72</v>
      </c>
      <c r="AD49" s="8" t="s">
        <v>72</v>
      </c>
      <c r="AE49" s="8" t="s">
        <v>72</v>
      </c>
      <c r="AF49" s="8">
        <v>2048.98974609375</v>
      </c>
      <c r="AG49" s="8" t="s">
        <v>72</v>
      </c>
      <c r="AH49" s="8" t="s">
        <v>72</v>
      </c>
      <c r="AI49" s="7" t="s">
        <v>72</v>
      </c>
      <c r="AJ49" s="8" t="s">
        <v>72</v>
      </c>
      <c r="AK49" s="8" t="s">
        <v>72</v>
      </c>
      <c r="AL49" s="8" t="s">
        <v>72</v>
      </c>
      <c r="AM49" s="8" t="s">
        <v>72</v>
      </c>
      <c r="AN49" s="8" t="s">
        <v>72</v>
      </c>
      <c r="AO49" s="8" t="s">
        <v>72</v>
      </c>
      <c r="AP49" s="8" t="s">
        <v>72</v>
      </c>
      <c r="AQ49" s="8" t="s">
        <v>72</v>
      </c>
      <c r="AR49" s="8" t="s">
        <v>72</v>
      </c>
      <c r="AS49" s="8" t="s">
        <v>72</v>
      </c>
      <c r="AT49" s="8">
        <v>6166.4471532903563</v>
      </c>
      <c r="AU49" s="8">
        <v>1072.2070874144636</v>
      </c>
      <c r="AV49" s="8">
        <v>1116.148513605807</v>
      </c>
      <c r="AW49" s="7" t="s">
        <v>72</v>
      </c>
      <c r="AX49" s="7" t="s">
        <v>72</v>
      </c>
      <c r="AY49" s="8" t="s">
        <v>72</v>
      </c>
      <c r="AZ49" s="8" t="s">
        <v>72</v>
      </c>
      <c r="BA49" s="8">
        <v>10.990476608276367</v>
      </c>
      <c r="BB49" s="8">
        <v>9.3938865661621094</v>
      </c>
      <c r="BC49" s="8" t="s">
        <v>72</v>
      </c>
      <c r="BD49" s="8" t="s">
        <v>72</v>
      </c>
      <c r="BE49" s="8" t="s">
        <v>72</v>
      </c>
      <c r="BF49" s="8" t="s">
        <v>72</v>
      </c>
      <c r="BG49" s="8" t="s">
        <v>72</v>
      </c>
      <c r="BH49" s="8" t="s">
        <v>72</v>
      </c>
      <c r="BI49" s="8" t="s">
        <v>72</v>
      </c>
      <c r="BJ49" s="8" t="s">
        <v>72</v>
      </c>
      <c r="BK49" s="8" t="s">
        <v>72</v>
      </c>
      <c r="BL49" s="8" t="s">
        <v>72</v>
      </c>
      <c r="BM49" s="8" t="s">
        <v>72</v>
      </c>
      <c r="BN49" s="8" t="s">
        <v>72</v>
      </c>
    </row>
    <row r="50" spans="1:66" s="10" customFormat="1" x14ac:dyDescent="0.35">
      <c r="A50" s="5" t="s">
        <v>85</v>
      </c>
      <c r="B50" s="5">
        <v>211</v>
      </c>
      <c r="C50" s="5" t="s">
        <v>91</v>
      </c>
      <c r="D50" s="14">
        <f t="shared" si="1"/>
        <v>39.183752441406249</v>
      </c>
      <c r="E50" s="1">
        <v>9.7959384918212891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1">
        <v>195.91876220703125</v>
      </c>
      <c r="M50" s="1" t="s">
        <v>72</v>
      </c>
      <c r="N50" s="1" t="s">
        <v>72</v>
      </c>
      <c r="O50" s="1">
        <v>11.468280792236328</v>
      </c>
      <c r="P50" s="1">
        <v>8.1259708404541016</v>
      </c>
      <c r="Q50" s="6">
        <v>15919</v>
      </c>
      <c r="R50" s="6">
        <v>132</v>
      </c>
      <c r="S50" s="6">
        <v>15787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2181.7548828125</v>
      </c>
      <c r="AG50" s="1" t="s">
        <v>72</v>
      </c>
      <c r="AH50" s="1" t="s">
        <v>72</v>
      </c>
      <c r="AI50" s="5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5353.066369258996</v>
      </c>
      <c r="AU50" s="1">
        <v>1355.3800172390777</v>
      </c>
      <c r="AV50" s="1">
        <v>1388.5287450779301</v>
      </c>
      <c r="AW50" s="5" t="s">
        <v>72</v>
      </c>
      <c r="AX50" s="5" t="s">
        <v>72</v>
      </c>
      <c r="AY50" s="1" t="s">
        <v>72</v>
      </c>
      <c r="AZ50" s="1" t="s">
        <v>72</v>
      </c>
      <c r="BA50" s="1">
        <v>10.648877143859863</v>
      </c>
      <c r="BB50" s="1">
        <v>8.9436178207397461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0" customFormat="1" x14ac:dyDescent="0.35">
      <c r="A51" s="7" t="s">
        <v>132</v>
      </c>
      <c r="B51" s="7" t="s">
        <v>153</v>
      </c>
      <c r="C51" s="7" t="s">
        <v>66</v>
      </c>
      <c r="D51" s="15">
        <f t="shared" si="1"/>
        <v>33.662429809570313</v>
      </c>
      <c r="E51" s="8">
        <v>8.4156074523925781</v>
      </c>
      <c r="F51" s="7" t="s">
        <v>67</v>
      </c>
      <c r="G51" s="7" t="s">
        <v>68</v>
      </c>
      <c r="H51" s="7" t="s">
        <v>69</v>
      </c>
      <c r="I51" s="7" t="s">
        <v>69</v>
      </c>
      <c r="J51" s="7" t="s">
        <v>70</v>
      </c>
      <c r="K51" s="7" t="s">
        <v>71</v>
      </c>
      <c r="L51" s="8">
        <v>168.31214904785156</v>
      </c>
      <c r="M51" s="8" t="s">
        <v>72</v>
      </c>
      <c r="N51" s="8" t="s">
        <v>72</v>
      </c>
      <c r="O51" s="8">
        <v>9.8744440078735352</v>
      </c>
      <c r="P51" s="8">
        <v>6.9585771560668945</v>
      </c>
      <c r="Q51" s="9">
        <v>17958</v>
      </c>
      <c r="R51" s="9">
        <v>128</v>
      </c>
      <c r="S51" s="9">
        <v>17830</v>
      </c>
      <c r="T51" s="8">
        <v>0</v>
      </c>
      <c r="U51" s="8">
        <v>0</v>
      </c>
      <c r="V51" s="8">
        <v>0</v>
      </c>
      <c r="W51" s="8">
        <v>0</v>
      </c>
      <c r="X51" s="8" t="s">
        <v>72</v>
      </c>
      <c r="Y51" s="8" t="s">
        <v>72</v>
      </c>
      <c r="Z51" s="8" t="s">
        <v>72</v>
      </c>
      <c r="AA51" s="8" t="s">
        <v>72</v>
      </c>
      <c r="AB51" s="8" t="s">
        <v>72</v>
      </c>
      <c r="AC51" s="8" t="s">
        <v>72</v>
      </c>
      <c r="AD51" s="8" t="s">
        <v>72</v>
      </c>
      <c r="AE51" s="8" t="s">
        <v>72</v>
      </c>
      <c r="AF51" s="8">
        <v>2048.98974609375</v>
      </c>
      <c r="AG51" s="8" t="s">
        <v>72</v>
      </c>
      <c r="AH51" s="8" t="s">
        <v>72</v>
      </c>
      <c r="AI51" s="7" t="s">
        <v>72</v>
      </c>
      <c r="AJ51" s="8" t="s">
        <v>72</v>
      </c>
      <c r="AK51" s="8" t="s">
        <v>72</v>
      </c>
      <c r="AL51" s="8" t="s">
        <v>72</v>
      </c>
      <c r="AM51" s="8" t="s">
        <v>72</v>
      </c>
      <c r="AN51" s="8" t="s">
        <v>72</v>
      </c>
      <c r="AO51" s="8" t="s">
        <v>72</v>
      </c>
      <c r="AP51" s="8" t="s">
        <v>72</v>
      </c>
      <c r="AQ51" s="8" t="s">
        <v>72</v>
      </c>
      <c r="AR51" s="8" t="s">
        <v>72</v>
      </c>
      <c r="AS51" s="8" t="s">
        <v>72</v>
      </c>
      <c r="AT51" s="8">
        <v>6215.2093906402588</v>
      </c>
      <c r="AU51" s="8">
        <v>1084.4719745834959</v>
      </c>
      <c r="AV51" s="8">
        <v>1121.0425497731233</v>
      </c>
      <c r="AW51" s="7" t="s">
        <v>72</v>
      </c>
      <c r="AX51" s="7" t="s">
        <v>72</v>
      </c>
      <c r="AY51" s="8" t="s">
        <v>72</v>
      </c>
      <c r="AZ51" s="8" t="s">
        <v>72</v>
      </c>
      <c r="BA51" s="8">
        <v>9.1596860885620117</v>
      </c>
      <c r="BB51" s="8">
        <v>7.6719989776611328</v>
      </c>
      <c r="BC51" s="8" t="s">
        <v>72</v>
      </c>
      <c r="BD51" s="8" t="s">
        <v>72</v>
      </c>
      <c r="BE51" s="8" t="s">
        <v>72</v>
      </c>
      <c r="BF51" s="8" t="s">
        <v>72</v>
      </c>
      <c r="BG51" s="8" t="s">
        <v>72</v>
      </c>
      <c r="BH51" s="8" t="s">
        <v>72</v>
      </c>
      <c r="BI51" s="8" t="s">
        <v>72</v>
      </c>
      <c r="BJ51" s="8" t="s">
        <v>72</v>
      </c>
      <c r="BK51" s="8" t="s">
        <v>72</v>
      </c>
      <c r="BL51" s="8" t="s">
        <v>72</v>
      </c>
      <c r="BM51" s="8" t="s">
        <v>72</v>
      </c>
      <c r="BN51" s="8" t="s">
        <v>72</v>
      </c>
    </row>
    <row r="52" spans="1:66" s="10" customFormat="1" x14ac:dyDescent="0.35">
      <c r="A52" s="5" t="s">
        <v>86</v>
      </c>
      <c r="B52" s="5" t="s">
        <v>154</v>
      </c>
      <c r="C52" s="5" t="s">
        <v>91</v>
      </c>
      <c r="D52" s="14">
        <f t="shared" si="1"/>
        <v>39.482315063476563</v>
      </c>
      <c r="E52" s="1">
        <v>9.8705787658691406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1">
        <v>197.41157531738281</v>
      </c>
      <c r="M52" s="1" t="s">
        <v>72</v>
      </c>
      <c r="N52" s="1" t="s">
        <v>72</v>
      </c>
      <c r="O52" s="1">
        <v>11.425545692443848</v>
      </c>
      <c r="P52" s="1">
        <v>8.3176651000976563</v>
      </c>
      <c r="Q52" s="6">
        <v>18552</v>
      </c>
      <c r="R52" s="6">
        <v>155</v>
      </c>
      <c r="S52" s="6">
        <v>18397</v>
      </c>
      <c r="T52" s="1">
        <v>0</v>
      </c>
      <c r="U52" s="1">
        <v>0</v>
      </c>
      <c r="V52" s="1">
        <v>0</v>
      </c>
      <c r="W52" s="1">
        <v>0</v>
      </c>
      <c r="X52" s="1" t="s">
        <v>72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2181.7548828125</v>
      </c>
      <c r="AG52" s="1" t="s">
        <v>72</v>
      </c>
      <c r="AH52" s="1" t="s">
        <v>72</v>
      </c>
      <c r="AI52" s="5" t="s">
        <v>72</v>
      </c>
      <c r="AJ52" s="1" t="s">
        <v>72</v>
      </c>
      <c r="AK52" s="1" t="s">
        <v>72</v>
      </c>
      <c r="AL52" s="1" t="s">
        <v>72</v>
      </c>
      <c r="AM52" s="1" t="s">
        <v>72</v>
      </c>
      <c r="AN52" s="1" t="s">
        <v>72</v>
      </c>
      <c r="AO52" s="1" t="s">
        <v>72</v>
      </c>
      <c r="AP52" s="1" t="s">
        <v>72</v>
      </c>
      <c r="AQ52" s="1" t="s">
        <v>72</v>
      </c>
      <c r="AR52" s="1" t="s">
        <v>72</v>
      </c>
      <c r="AS52" s="1" t="s">
        <v>72</v>
      </c>
      <c r="AT52" s="1">
        <v>5423.4136009954636</v>
      </c>
      <c r="AU52" s="1">
        <v>1356.568620223406</v>
      </c>
      <c r="AV52" s="1">
        <v>1390.546680379698</v>
      </c>
      <c r="AW52" s="5" t="s">
        <v>72</v>
      </c>
      <c r="AX52" s="5" t="s">
        <v>72</v>
      </c>
      <c r="AY52" s="1" t="s">
        <v>72</v>
      </c>
      <c r="AZ52" s="1" t="s">
        <v>72</v>
      </c>
      <c r="BA52" s="1">
        <v>10.663673400878906</v>
      </c>
      <c r="BB52" s="1">
        <v>9.0780200958251953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 t="s">
        <v>72</v>
      </c>
      <c r="BJ52" s="1" t="s">
        <v>72</v>
      </c>
      <c r="BK52" s="1" t="s">
        <v>72</v>
      </c>
      <c r="BL52" s="1" t="s">
        <v>72</v>
      </c>
      <c r="BM52" s="1" t="s">
        <v>72</v>
      </c>
      <c r="BN52" s="1" t="s">
        <v>72</v>
      </c>
    </row>
    <row r="53" spans="1:66" s="10" customFormat="1" x14ac:dyDescent="0.35">
      <c r="A53" s="7" t="s">
        <v>133</v>
      </c>
      <c r="B53" s="7" t="s">
        <v>154</v>
      </c>
      <c r="C53" s="7" t="s">
        <v>66</v>
      </c>
      <c r="D53" s="15">
        <f t="shared" si="1"/>
        <v>31.333981323242188</v>
      </c>
      <c r="E53" s="8">
        <v>7.8334956169128418</v>
      </c>
      <c r="F53" s="7" t="s">
        <v>67</v>
      </c>
      <c r="G53" s="7" t="s">
        <v>68</v>
      </c>
      <c r="H53" s="7" t="s">
        <v>69</v>
      </c>
      <c r="I53" s="7" t="s">
        <v>69</v>
      </c>
      <c r="J53" s="7" t="s">
        <v>70</v>
      </c>
      <c r="K53" s="7" t="s">
        <v>71</v>
      </c>
      <c r="L53" s="8">
        <v>156.66990661621094</v>
      </c>
      <c r="M53" s="8" t="s">
        <v>72</v>
      </c>
      <c r="N53" s="8" t="s">
        <v>72</v>
      </c>
      <c r="O53" s="8">
        <v>9.3118324279785156</v>
      </c>
      <c r="P53" s="8">
        <v>6.3570132255554199</v>
      </c>
      <c r="Q53" s="9">
        <v>16274</v>
      </c>
      <c r="R53" s="9">
        <v>108</v>
      </c>
      <c r="S53" s="9">
        <v>16166</v>
      </c>
      <c r="T53" s="8">
        <v>0</v>
      </c>
      <c r="U53" s="8">
        <v>0</v>
      </c>
      <c r="V53" s="8">
        <v>0</v>
      </c>
      <c r="W53" s="8">
        <v>0</v>
      </c>
      <c r="X53" s="8" t="s">
        <v>72</v>
      </c>
      <c r="Y53" s="8" t="s">
        <v>72</v>
      </c>
      <c r="Z53" s="8" t="s">
        <v>72</v>
      </c>
      <c r="AA53" s="8" t="s">
        <v>72</v>
      </c>
      <c r="AB53" s="8" t="s">
        <v>72</v>
      </c>
      <c r="AC53" s="8" t="s">
        <v>72</v>
      </c>
      <c r="AD53" s="8" t="s">
        <v>72</v>
      </c>
      <c r="AE53" s="8" t="s">
        <v>72</v>
      </c>
      <c r="AF53" s="8">
        <v>2048.98974609375</v>
      </c>
      <c r="AG53" s="8" t="s">
        <v>72</v>
      </c>
      <c r="AH53" s="8" t="s">
        <v>72</v>
      </c>
      <c r="AI53" s="7" t="s">
        <v>72</v>
      </c>
      <c r="AJ53" s="8" t="s">
        <v>72</v>
      </c>
      <c r="AK53" s="8" t="s">
        <v>72</v>
      </c>
      <c r="AL53" s="8" t="s">
        <v>72</v>
      </c>
      <c r="AM53" s="8" t="s">
        <v>72</v>
      </c>
      <c r="AN53" s="8" t="s">
        <v>72</v>
      </c>
      <c r="AO53" s="8" t="s">
        <v>72</v>
      </c>
      <c r="AP53" s="8" t="s">
        <v>72</v>
      </c>
      <c r="AQ53" s="8" t="s">
        <v>72</v>
      </c>
      <c r="AR53" s="8" t="s">
        <v>72</v>
      </c>
      <c r="AS53" s="8" t="s">
        <v>72</v>
      </c>
      <c r="AT53" s="8">
        <v>6221.9979157624421</v>
      </c>
      <c r="AU53" s="8">
        <v>1091.1665719185787</v>
      </c>
      <c r="AV53" s="8">
        <v>1125.2165771499426</v>
      </c>
      <c r="AW53" s="7" t="s">
        <v>72</v>
      </c>
      <c r="AX53" s="7" t="s">
        <v>72</v>
      </c>
      <c r="AY53" s="8" t="s">
        <v>72</v>
      </c>
      <c r="AZ53" s="8" t="s">
        <v>72</v>
      </c>
      <c r="BA53" s="8">
        <v>8.5875167846679688</v>
      </c>
      <c r="BB53" s="8">
        <v>7.0799570083618164</v>
      </c>
      <c r="BC53" s="8" t="s">
        <v>72</v>
      </c>
      <c r="BD53" s="8" t="s">
        <v>72</v>
      </c>
      <c r="BE53" s="8" t="s">
        <v>72</v>
      </c>
      <c r="BF53" s="8" t="s">
        <v>72</v>
      </c>
      <c r="BG53" s="8" t="s">
        <v>72</v>
      </c>
      <c r="BH53" s="8" t="s">
        <v>72</v>
      </c>
      <c r="BI53" s="8" t="s">
        <v>72</v>
      </c>
      <c r="BJ53" s="8" t="s">
        <v>72</v>
      </c>
      <c r="BK53" s="8" t="s">
        <v>72</v>
      </c>
      <c r="BL53" s="8" t="s">
        <v>72</v>
      </c>
      <c r="BM53" s="8" t="s">
        <v>72</v>
      </c>
      <c r="BN53" s="8" t="s">
        <v>72</v>
      </c>
    </row>
    <row r="54" spans="1:66" s="10" customFormat="1" x14ac:dyDescent="0.35">
      <c r="A54" s="5" t="s">
        <v>104</v>
      </c>
      <c r="B54" s="5" t="s">
        <v>155</v>
      </c>
      <c r="C54" s="5" t="s">
        <v>91</v>
      </c>
      <c r="D54" s="14">
        <f t="shared" si="1"/>
        <v>0.54866294860839848</v>
      </c>
      <c r="E54" s="1">
        <v>0.13716574013233185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1">
        <v>2.7433147430419922</v>
      </c>
      <c r="M54" s="1" t="s">
        <v>72</v>
      </c>
      <c r="N54" s="1" t="s">
        <v>72</v>
      </c>
      <c r="O54" s="1">
        <v>0.43939831852912903</v>
      </c>
      <c r="P54" s="1">
        <v>2.0779583603143692E-2</v>
      </c>
      <c r="Q54" s="6">
        <v>17155</v>
      </c>
      <c r="R54" s="6">
        <v>2</v>
      </c>
      <c r="S54" s="6">
        <v>17153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2181.7548828125</v>
      </c>
      <c r="AG54" s="1" t="s">
        <v>72</v>
      </c>
      <c r="AH54" s="1" t="s">
        <v>72</v>
      </c>
      <c r="AI54" s="5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5291.261962890625</v>
      </c>
      <c r="AU54" s="1">
        <v>1170.4023378112327</v>
      </c>
      <c r="AV54" s="1">
        <v>1170.8827644652849</v>
      </c>
      <c r="AW54" s="5" t="s">
        <v>72</v>
      </c>
      <c r="AX54" s="5" t="s">
        <v>72</v>
      </c>
      <c r="AY54" s="1" t="s">
        <v>72</v>
      </c>
      <c r="AZ54" s="1" t="s">
        <v>72</v>
      </c>
      <c r="BA54" s="1">
        <v>0.26371532678604126</v>
      </c>
      <c r="BB54" s="1">
        <v>5.9527963399887085E-2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0" customFormat="1" x14ac:dyDescent="0.35">
      <c r="A55" s="7" t="s">
        <v>134</v>
      </c>
      <c r="B55" s="7" t="s">
        <v>155</v>
      </c>
      <c r="C55" s="7" t="s">
        <v>66</v>
      </c>
      <c r="D55" s="15">
        <f t="shared" si="1"/>
        <v>1.0496586799621581</v>
      </c>
      <c r="E55" s="8">
        <v>0.26241466403007507</v>
      </c>
      <c r="F55" s="7" t="s">
        <v>67</v>
      </c>
      <c r="G55" s="7" t="s">
        <v>68</v>
      </c>
      <c r="H55" s="7" t="s">
        <v>69</v>
      </c>
      <c r="I55" s="7" t="s">
        <v>69</v>
      </c>
      <c r="J55" s="7" t="s">
        <v>70</v>
      </c>
      <c r="K55" s="7" t="s">
        <v>71</v>
      </c>
      <c r="L55" s="8">
        <v>5.248293399810791</v>
      </c>
      <c r="M55" s="8" t="s">
        <v>72</v>
      </c>
      <c r="N55" s="8" t="s">
        <v>72</v>
      </c>
      <c r="O55" s="8">
        <v>0.61880189180374146</v>
      </c>
      <c r="P55" s="8">
        <v>7.917746901512146E-2</v>
      </c>
      <c r="Q55" s="9">
        <v>17935</v>
      </c>
      <c r="R55" s="9">
        <v>4</v>
      </c>
      <c r="S55" s="9">
        <v>17931</v>
      </c>
      <c r="T55" s="8">
        <v>0</v>
      </c>
      <c r="U55" s="8">
        <v>0</v>
      </c>
      <c r="V55" s="8">
        <v>0</v>
      </c>
      <c r="W55" s="8">
        <v>0</v>
      </c>
      <c r="X55" s="8" t="s">
        <v>72</v>
      </c>
      <c r="Y55" s="8" t="s">
        <v>72</v>
      </c>
      <c r="Z55" s="8" t="s">
        <v>72</v>
      </c>
      <c r="AA55" s="8" t="s">
        <v>72</v>
      </c>
      <c r="AB55" s="8" t="s">
        <v>72</v>
      </c>
      <c r="AC55" s="8" t="s">
        <v>72</v>
      </c>
      <c r="AD55" s="8" t="s">
        <v>72</v>
      </c>
      <c r="AE55" s="8" t="s">
        <v>72</v>
      </c>
      <c r="AF55" s="8">
        <v>2048.98974609375</v>
      </c>
      <c r="AG55" s="8" t="s">
        <v>72</v>
      </c>
      <c r="AH55" s="8" t="s">
        <v>72</v>
      </c>
      <c r="AI55" s="7" t="s">
        <v>72</v>
      </c>
      <c r="AJ55" s="8" t="s">
        <v>72</v>
      </c>
      <c r="AK55" s="8" t="s">
        <v>72</v>
      </c>
      <c r="AL55" s="8" t="s">
        <v>72</v>
      </c>
      <c r="AM55" s="8" t="s">
        <v>72</v>
      </c>
      <c r="AN55" s="8" t="s">
        <v>72</v>
      </c>
      <c r="AO55" s="8" t="s">
        <v>72</v>
      </c>
      <c r="AP55" s="8" t="s">
        <v>72</v>
      </c>
      <c r="AQ55" s="8" t="s">
        <v>72</v>
      </c>
      <c r="AR55" s="8" t="s">
        <v>72</v>
      </c>
      <c r="AS55" s="8" t="s">
        <v>72</v>
      </c>
      <c r="AT55" s="8">
        <v>6212.579833984375</v>
      </c>
      <c r="AU55" s="8">
        <v>996.42076199255894</v>
      </c>
      <c r="AV55" s="8">
        <v>997.58410942985824</v>
      </c>
      <c r="AW55" s="7" t="s">
        <v>72</v>
      </c>
      <c r="AX55" s="7" t="s">
        <v>72</v>
      </c>
      <c r="AY55" s="8" t="s">
        <v>72</v>
      </c>
      <c r="AZ55" s="8" t="s">
        <v>72</v>
      </c>
      <c r="BA55" s="8">
        <v>0.41916975378990173</v>
      </c>
      <c r="BB55" s="8">
        <v>0.15068446099758148</v>
      </c>
      <c r="BC55" s="8" t="s">
        <v>72</v>
      </c>
      <c r="BD55" s="8" t="s">
        <v>72</v>
      </c>
      <c r="BE55" s="8" t="s">
        <v>72</v>
      </c>
      <c r="BF55" s="8" t="s">
        <v>72</v>
      </c>
      <c r="BG55" s="8" t="s">
        <v>72</v>
      </c>
      <c r="BH55" s="8" t="s">
        <v>72</v>
      </c>
      <c r="BI55" s="8" t="s">
        <v>72</v>
      </c>
      <c r="BJ55" s="8" t="s">
        <v>72</v>
      </c>
      <c r="BK55" s="8" t="s">
        <v>72</v>
      </c>
      <c r="BL55" s="8" t="s">
        <v>72</v>
      </c>
      <c r="BM55" s="8" t="s">
        <v>72</v>
      </c>
      <c r="BN55" s="8" t="s">
        <v>72</v>
      </c>
    </row>
    <row r="56" spans="1:66" s="10" customFormat="1" x14ac:dyDescent="0.35">
      <c r="A56" s="5" t="s">
        <v>105</v>
      </c>
      <c r="B56" s="5" t="s">
        <v>156</v>
      </c>
      <c r="C56" s="5" t="s">
        <v>91</v>
      </c>
      <c r="D56" s="14">
        <f t="shared" si="1"/>
        <v>0.27787086963653562</v>
      </c>
      <c r="E56" s="1">
        <v>6.9467715919017792E-2</v>
      </c>
      <c r="F56" s="5" t="s">
        <v>67</v>
      </c>
      <c r="G56" s="5" t="s">
        <v>68</v>
      </c>
      <c r="H56" s="5" t="s">
        <v>69</v>
      </c>
      <c r="I56" s="5" t="s">
        <v>69</v>
      </c>
      <c r="J56" s="5" t="s">
        <v>70</v>
      </c>
      <c r="K56" s="5" t="s">
        <v>71</v>
      </c>
      <c r="L56" s="1">
        <v>1.3893543481826782</v>
      </c>
      <c r="M56" s="1" t="s">
        <v>72</v>
      </c>
      <c r="N56" s="1" t="s">
        <v>72</v>
      </c>
      <c r="O56" s="1">
        <v>0.33181482553482056</v>
      </c>
      <c r="P56" s="1">
        <v>2.9175616800785065E-3</v>
      </c>
      <c r="Q56" s="6">
        <v>16936</v>
      </c>
      <c r="R56" s="6">
        <v>1</v>
      </c>
      <c r="S56" s="6">
        <v>16935</v>
      </c>
      <c r="T56" s="1">
        <v>0</v>
      </c>
      <c r="U56" s="1">
        <v>0</v>
      </c>
      <c r="V56" s="1">
        <v>0</v>
      </c>
      <c r="W56" s="1">
        <v>0</v>
      </c>
      <c r="X56" s="1" t="s">
        <v>72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2181.7548828125</v>
      </c>
      <c r="AG56" s="1" t="s">
        <v>72</v>
      </c>
      <c r="AH56" s="1" t="s">
        <v>72</v>
      </c>
      <c r="AI56" s="5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5466.27490234375</v>
      </c>
      <c r="AU56" s="1">
        <v>1165.0930531107856</v>
      </c>
      <c r="AV56" s="1">
        <v>1165.347019918132</v>
      </c>
      <c r="AW56" s="5" t="s">
        <v>72</v>
      </c>
      <c r="AX56" s="5" t="s">
        <v>72</v>
      </c>
      <c r="AY56" s="1" t="s">
        <v>72</v>
      </c>
      <c r="AZ56" s="1" t="s">
        <v>72</v>
      </c>
      <c r="BA56" s="1">
        <v>0.17291277647018433</v>
      </c>
      <c r="BB56" s="1">
        <v>1.8825346603989601E-2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s="10" customFormat="1" x14ac:dyDescent="0.35">
      <c r="A57" s="7" t="s">
        <v>119</v>
      </c>
      <c r="B57" s="7" t="s">
        <v>156</v>
      </c>
      <c r="C57" s="7" t="s">
        <v>66</v>
      </c>
      <c r="D57" s="15">
        <f t="shared" si="1"/>
        <v>0.29213657379150393</v>
      </c>
      <c r="E57" s="8">
        <v>7.3034144937992096E-2</v>
      </c>
      <c r="F57" s="7" t="s">
        <v>67</v>
      </c>
      <c r="G57" s="7" t="s">
        <v>68</v>
      </c>
      <c r="H57" s="7" t="s">
        <v>69</v>
      </c>
      <c r="I57" s="7" t="s">
        <v>69</v>
      </c>
      <c r="J57" s="7" t="s">
        <v>70</v>
      </c>
      <c r="K57" s="7" t="s">
        <v>71</v>
      </c>
      <c r="L57" s="8">
        <v>1.4606828689575195</v>
      </c>
      <c r="M57" s="8" t="s">
        <v>72</v>
      </c>
      <c r="N57" s="8" t="s">
        <v>72</v>
      </c>
      <c r="O57" s="8">
        <v>0.3488520085811615</v>
      </c>
      <c r="P57" s="8">
        <v>3.0673430301249027E-3</v>
      </c>
      <c r="Q57" s="9">
        <v>16109</v>
      </c>
      <c r="R57" s="9">
        <v>1</v>
      </c>
      <c r="S57" s="9">
        <v>16108</v>
      </c>
      <c r="T57" s="8">
        <v>0</v>
      </c>
      <c r="U57" s="8">
        <v>0</v>
      </c>
      <c r="V57" s="8">
        <v>0</v>
      </c>
      <c r="W57" s="8">
        <v>0</v>
      </c>
      <c r="X57" s="8" t="s">
        <v>72</v>
      </c>
      <c r="Y57" s="8" t="s">
        <v>72</v>
      </c>
      <c r="Z57" s="8" t="s">
        <v>72</v>
      </c>
      <c r="AA57" s="8" t="s">
        <v>72</v>
      </c>
      <c r="AB57" s="8" t="s">
        <v>72</v>
      </c>
      <c r="AC57" s="8" t="s">
        <v>72</v>
      </c>
      <c r="AD57" s="8" t="s">
        <v>72</v>
      </c>
      <c r="AE57" s="8" t="s">
        <v>72</v>
      </c>
      <c r="AF57" s="8">
        <v>2048.98974609375</v>
      </c>
      <c r="AG57" s="8" t="s">
        <v>72</v>
      </c>
      <c r="AH57" s="8" t="s">
        <v>72</v>
      </c>
      <c r="AI57" s="7" t="s">
        <v>72</v>
      </c>
      <c r="AJ57" s="8" t="s">
        <v>72</v>
      </c>
      <c r="AK57" s="8" t="s">
        <v>72</v>
      </c>
      <c r="AL57" s="8" t="s">
        <v>72</v>
      </c>
      <c r="AM57" s="8" t="s">
        <v>72</v>
      </c>
      <c r="AN57" s="8" t="s">
        <v>72</v>
      </c>
      <c r="AO57" s="8" t="s">
        <v>72</v>
      </c>
      <c r="AP57" s="8" t="s">
        <v>72</v>
      </c>
      <c r="AQ57" s="8" t="s">
        <v>72</v>
      </c>
      <c r="AR57" s="8" t="s">
        <v>72</v>
      </c>
      <c r="AS57" s="8" t="s">
        <v>72</v>
      </c>
      <c r="AT57" s="8">
        <v>6121.029296875</v>
      </c>
      <c r="AU57" s="8">
        <v>991.75431361836661</v>
      </c>
      <c r="AV57" s="8">
        <v>992.07272413318765</v>
      </c>
      <c r="AW57" s="7" t="s">
        <v>72</v>
      </c>
      <c r="AX57" s="7" t="s">
        <v>72</v>
      </c>
      <c r="AY57" s="8" t="s">
        <v>72</v>
      </c>
      <c r="AZ57" s="8" t="s">
        <v>72</v>
      </c>
      <c r="BA57" s="8">
        <v>0.18179039657115936</v>
      </c>
      <c r="BB57" s="8">
        <v>1.9791807979345322E-2</v>
      </c>
      <c r="BC57" s="8" t="s">
        <v>72</v>
      </c>
      <c r="BD57" s="8" t="s">
        <v>72</v>
      </c>
      <c r="BE57" s="8" t="s">
        <v>72</v>
      </c>
      <c r="BF57" s="8" t="s">
        <v>72</v>
      </c>
      <c r="BG57" s="8" t="s">
        <v>72</v>
      </c>
      <c r="BH57" s="8" t="s">
        <v>72</v>
      </c>
      <c r="BI57" s="8" t="s">
        <v>72</v>
      </c>
      <c r="BJ57" s="8" t="s">
        <v>72</v>
      </c>
      <c r="BK57" s="8" t="s">
        <v>72</v>
      </c>
      <c r="BL57" s="8" t="s">
        <v>72</v>
      </c>
      <c r="BM57" s="8" t="s">
        <v>72</v>
      </c>
      <c r="BN57" s="8" t="s">
        <v>72</v>
      </c>
    </row>
    <row r="58" spans="1:66" s="10" customFormat="1" x14ac:dyDescent="0.35">
      <c r="A58" s="5" t="s">
        <v>80</v>
      </c>
      <c r="B58" s="5" t="s">
        <v>87</v>
      </c>
      <c r="C58" s="5" t="s">
        <v>91</v>
      </c>
      <c r="D58" s="14">
        <f t="shared" si="1"/>
        <v>0</v>
      </c>
      <c r="E58" s="1">
        <v>0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1">
        <v>0</v>
      </c>
      <c r="M58" s="1" t="s">
        <v>72</v>
      </c>
      <c r="N58" s="1" t="s">
        <v>72</v>
      </c>
      <c r="O58" s="1">
        <v>0.19559420645236969</v>
      </c>
      <c r="P58" s="1">
        <v>0</v>
      </c>
      <c r="Q58" s="6">
        <v>18022</v>
      </c>
      <c r="R58" s="6">
        <v>0</v>
      </c>
      <c r="S58" s="6">
        <v>18022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2181.7548828125</v>
      </c>
      <c r="AG58" s="1" t="s">
        <v>72</v>
      </c>
      <c r="AH58" s="1" t="s">
        <v>72</v>
      </c>
      <c r="AI58" s="5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0</v>
      </c>
      <c r="AU58" s="1">
        <v>1122.3796332396039</v>
      </c>
      <c r="AV58" s="1">
        <v>1122.3796332395966</v>
      </c>
      <c r="AW58" s="5" t="s">
        <v>72</v>
      </c>
      <c r="AX58" s="5" t="s">
        <v>72</v>
      </c>
      <c r="AY58" s="1" t="s">
        <v>72</v>
      </c>
      <c r="AZ58" s="1" t="s">
        <v>72</v>
      </c>
      <c r="BA58" s="1">
        <v>8.9371286332607269E-2</v>
      </c>
      <c r="BB58" s="1">
        <v>0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0" customFormat="1" x14ac:dyDescent="0.35">
      <c r="A59" s="5" t="s">
        <v>99</v>
      </c>
      <c r="B59" s="5" t="s">
        <v>87</v>
      </c>
      <c r="C59" s="5" t="s">
        <v>91</v>
      </c>
      <c r="D59" s="14">
        <f t="shared" si="1"/>
        <v>0</v>
      </c>
      <c r="E59" s="1">
        <v>0</v>
      </c>
      <c r="F59" s="5" t="s">
        <v>67</v>
      </c>
      <c r="G59" s="5" t="s">
        <v>68</v>
      </c>
      <c r="H59" s="5" t="s">
        <v>69</v>
      </c>
      <c r="I59" s="5" t="s">
        <v>69</v>
      </c>
      <c r="J59" s="5" t="s">
        <v>70</v>
      </c>
      <c r="K59" s="5" t="s">
        <v>71</v>
      </c>
      <c r="L59" s="1">
        <v>0</v>
      </c>
      <c r="M59" s="1" t="s">
        <v>72</v>
      </c>
      <c r="N59" s="1" t="s">
        <v>72</v>
      </c>
      <c r="O59" s="1">
        <v>0.19326692819595337</v>
      </c>
      <c r="P59" s="1">
        <v>0</v>
      </c>
      <c r="Q59" s="6">
        <v>18239</v>
      </c>
      <c r="R59" s="6">
        <v>0</v>
      </c>
      <c r="S59" s="6">
        <v>18239</v>
      </c>
      <c r="T59" s="1">
        <v>0</v>
      </c>
      <c r="U59" s="1">
        <v>0</v>
      </c>
      <c r="V59" s="1">
        <v>0</v>
      </c>
      <c r="W59" s="1">
        <v>0</v>
      </c>
      <c r="X59" s="1" t="s">
        <v>72</v>
      </c>
      <c r="Y59" s="1" t="s">
        <v>72</v>
      </c>
      <c r="Z59" s="1" t="s">
        <v>72</v>
      </c>
      <c r="AA59" s="1" t="s">
        <v>72</v>
      </c>
      <c r="AB59" s="1" t="s">
        <v>72</v>
      </c>
      <c r="AC59" s="1" t="s">
        <v>72</v>
      </c>
      <c r="AD59" s="1" t="s">
        <v>72</v>
      </c>
      <c r="AE59" s="1" t="s">
        <v>72</v>
      </c>
      <c r="AF59" s="1">
        <v>2181.7548828125</v>
      </c>
      <c r="AG59" s="1" t="s">
        <v>72</v>
      </c>
      <c r="AH59" s="1" t="s">
        <v>72</v>
      </c>
      <c r="AI59" s="5" t="s">
        <v>72</v>
      </c>
      <c r="AJ59" s="1" t="s">
        <v>72</v>
      </c>
      <c r="AK59" s="1" t="s">
        <v>72</v>
      </c>
      <c r="AL59" s="1" t="s">
        <v>72</v>
      </c>
      <c r="AM59" s="1" t="s">
        <v>72</v>
      </c>
      <c r="AN59" s="1" t="s">
        <v>72</v>
      </c>
      <c r="AO59" s="1" t="s">
        <v>72</v>
      </c>
      <c r="AP59" s="1" t="s">
        <v>72</v>
      </c>
      <c r="AQ59" s="1" t="s">
        <v>72</v>
      </c>
      <c r="AR59" s="1" t="s">
        <v>72</v>
      </c>
      <c r="AS59" s="1" t="s">
        <v>72</v>
      </c>
      <c r="AT59" s="1">
        <v>0</v>
      </c>
      <c r="AU59" s="1">
        <v>1109.3714516350715</v>
      </c>
      <c r="AV59" s="1">
        <v>1109.3714516350728</v>
      </c>
      <c r="AW59" s="5" t="s">
        <v>72</v>
      </c>
      <c r="AX59" s="5" t="s">
        <v>72</v>
      </c>
      <c r="AY59" s="1" t="s">
        <v>72</v>
      </c>
      <c r="AZ59" s="1" t="s">
        <v>72</v>
      </c>
      <c r="BA59" s="1">
        <v>8.8307946920394897E-2</v>
      </c>
      <c r="BB59" s="1">
        <v>0</v>
      </c>
      <c r="BC59" s="1" t="s">
        <v>72</v>
      </c>
      <c r="BD59" s="1" t="s">
        <v>72</v>
      </c>
      <c r="BE59" s="1" t="s">
        <v>72</v>
      </c>
      <c r="BF59" s="1" t="s">
        <v>72</v>
      </c>
      <c r="BG59" s="1" t="s">
        <v>72</v>
      </c>
      <c r="BH59" s="1" t="s">
        <v>72</v>
      </c>
      <c r="BI59" s="1" t="s">
        <v>72</v>
      </c>
      <c r="BJ59" s="1" t="s">
        <v>72</v>
      </c>
      <c r="BK59" s="1" t="s">
        <v>72</v>
      </c>
      <c r="BL59" s="1" t="s">
        <v>72</v>
      </c>
      <c r="BM59" s="1" t="s">
        <v>72</v>
      </c>
      <c r="BN59" s="1" t="s">
        <v>72</v>
      </c>
    </row>
    <row r="60" spans="1:66" s="10" customFormat="1" x14ac:dyDescent="0.35">
      <c r="A60" s="7" t="s">
        <v>128</v>
      </c>
      <c r="B60" s="7" t="s">
        <v>87</v>
      </c>
      <c r="C60" s="7" t="s">
        <v>66</v>
      </c>
      <c r="D60" s="15">
        <f t="shared" si="1"/>
        <v>0</v>
      </c>
      <c r="E60" s="8">
        <v>0</v>
      </c>
      <c r="F60" s="7" t="s">
        <v>67</v>
      </c>
      <c r="G60" s="7" t="s">
        <v>68</v>
      </c>
      <c r="H60" s="7" t="s">
        <v>69</v>
      </c>
      <c r="I60" s="7" t="s">
        <v>69</v>
      </c>
      <c r="J60" s="7" t="s">
        <v>70</v>
      </c>
      <c r="K60" s="7" t="s">
        <v>71</v>
      </c>
      <c r="L60" s="8">
        <v>0</v>
      </c>
      <c r="M60" s="8" t="s">
        <v>72</v>
      </c>
      <c r="N60" s="8" t="s">
        <v>72</v>
      </c>
      <c r="O60" s="8">
        <v>0.20178648829460144</v>
      </c>
      <c r="P60" s="8">
        <v>0</v>
      </c>
      <c r="Q60" s="9">
        <v>17469</v>
      </c>
      <c r="R60" s="9">
        <v>0</v>
      </c>
      <c r="S60" s="9">
        <v>17469</v>
      </c>
      <c r="T60" s="8">
        <v>0</v>
      </c>
      <c r="U60" s="8">
        <v>0</v>
      </c>
      <c r="V60" s="8">
        <v>0</v>
      </c>
      <c r="W60" s="8">
        <v>0</v>
      </c>
      <c r="X60" s="8" t="s">
        <v>72</v>
      </c>
      <c r="Y60" s="8" t="s">
        <v>72</v>
      </c>
      <c r="Z60" s="8" t="s">
        <v>72</v>
      </c>
      <c r="AA60" s="8" t="s">
        <v>72</v>
      </c>
      <c r="AB60" s="8" t="s">
        <v>72</v>
      </c>
      <c r="AC60" s="8" t="s">
        <v>72</v>
      </c>
      <c r="AD60" s="8" t="s">
        <v>72</v>
      </c>
      <c r="AE60" s="8" t="s">
        <v>72</v>
      </c>
      <c r="AF60" s="8">
        <v>2048.98974609375</v>
      </c>
      <c r="AG60" s="8" t="s">
        <v>72</v>
      </c>
      <c r="AH60" s="8" t="s">
        <v>72</v>
      </c>
      <c r="AI60" s="7" t="s">
        <v>72</v>
      </c>
      <c r="AJ60" s="8" t="s">
        <v>72</v>
      </c>
      <c r="AK60" s="8" t="s">
        <v>72</v>
      </c>
      <c r="AL60" s="8" t="s">
        <v>72</v>
      </c>
      <c r="AM60" s="8" t="s">
        <v>72</v>
      </c>
      <c r="AN60" s="8" t="s">
        <v>72</v>
      </c>
      <c r="AO60" s="8" t="s">
        <v>72</v>
      </c>
      <c r="AP60" s="8" t="s">
        <v>72</v>
      </c>
      <c r="AQ60" s="8" t="s">
        <v>72</v>
      </c>
      <c r="AR60" s="8" t="s">
        <v>72</v>
      </c>
      <c r="AS60" s="8" t="s">
        <v>72</v>
      </c>
      <c r="AT60" s="8">
        <v>0</v>
      </c>
      <c r="AU60" s="8">
        <v>947.30804250844801</v>
      </c>
      <c r="AV60" s="8">
        <v>947.30804250844778</v>
      </c>
      <c r="AW60" s="7" t="s">
        <v>72</v>
      </c>
      <c r="AX60" s="7" t="s">
        <v>72</v>
      </c>
      <c r="AY60" s="8" t="s">
        <v>72</v>
      </c>
      <c r="AZ60" s="8" t="s">
        <v>72</v>
      </c>
      <c r="BA60" s="8">
        <v>9.2200540006160736E-2</v>
      </c>
      <c r="BB60" s="8">
        <v>0</v>
      </c>
      <c r="BC60" s="8" t="s">
        <v>72</v>
      </c>
      <c r="BD60" s="8" t="s">
        <v>72</v>
      </c>
      <c r="BE60" s="8" t="s">
        <v>72</v>
      </c>
      <c r="BF60" s="8" t="s">
        <v>72</v>
      </c>
      <c r="BG60" s="8" t="s">
        <v>72</v>
      </c>
      <c r="BH60" s="8" t="s">
        <v>72</v>
      </c>
      <c r="BI60" s="8" t="s">
        <v>72</v>
      </c>
      <c r="BJ60" s="8" t="s">
        <v>72</v>
      </c>
      <c r="BK60" s="8" t="s">
        <v>72</v>
      </c>
      <c r="BL60" s="8" t="s">
        <v>72</v>
      </c>
      <c r="BM60" s="8" t="s">
        <v>72</v>
      </c>
      <c r="BN60" s="8" t="s">
        <v>72</v>
      </c>
    </row>
    <row r="61" spans="1:66" s="10" customFormat="1" x14ac:dyDescent="0.35">
      <c r="A61" s="7" t="s">
        <v>129</v>
      </c>
      <c r="B61" s="7" t="s">
        <v>87</v>
      </c>
      <c r="C61" s="7" t="s">
        <v>66</v>
      </c>
      <c r="D61" s="15">
        <f t="shared" si="1"/>
        <v>0</v>
      </c>
      <c r="E61" s="8">
        <v>0</v>
      </c>
      <c r="F61" s="7" t="s">
        <v>67</v>
      </c>
      <c r="G61" s="7" t="s">
        <v>68</v>
      </c>
      <c r="H61" s="7" t="s">
        <v>69</v>
      </c>
      <c r="I61" s="7" t="s">
        <v>69</v>
      </c>
      <c r="J61" s="7" t="s">
        <v>70</v>
      </c>
      <c r="K61" s="7" t="s">
        <v>71</v>
      </c>
      <c r="L61" s="8">
        <v>0</v>
      </c>
      <c r="M61" s="8" t="s">
        <v>72</v>
      </c>
      <c r="N61" s="8" t="s">
        <v>72</v>
      </c>
      <c r="O61" s="8">
        <v>0.18693247437477112</v>
      </c>
      <c r="P61" s="8">
        <v>0</v>
      </c>
      <c r="Q61" s="9">
        <v>18857</v>
      </c>
      <c r="R61" s="9">
        <v>0</v>
      </c>
      <c r="S61" s="9">
        <v>18857</v>
      </c>
      <c r="T61" s="8">
        <v>0</v>
      </c>
      <c r="U61" s="8">
        <v>0</v>
      </c>
      <c r="V61" s="8">
        <v>0</v>
      </c>
      <c r="W61" s="8">
        <v>0</v>
      </c>
      <c r="X61" s="8" t="s">
        <v>72</v>
      </c>
      <c r="Y61" s="8" t="s">
        <v>72</v>
      </c>
      <c r="Z61" s="8" t="s">
        <v>72</v>
      </c>
      <c r="AA61" s="8" t="s">
        <v>72</v>
      </c>
      <c r="AB61" s="8" t="s">
        <v>72</v>
      </c>
      <c r="AC61" s="8" t="s">
        <v>72</v>
      </c>
      <c r="AD61" s="8" t="s">
        <v>72</v>
      </c>
      <c r="AE61" s="8" t="s">
        <v>72</v>
      </c>
      <c r="AF61" s="8">
        <v>2048.98974609375</v>
      </c>
      <c r="AG61" s="8" t="s">
        <v>72</v>
      </c>
      <c r="AH61" s="8" t="s">
        <v>72</v>
      </c>
      <c r="AI61" s="7" t="s">
        <v>72</v>
      </c>
      <c r="AJ61" s="8" t="s">
        <v>72</v>
      </c>
      <c r="AK61" s="8" t="s">
        <v>72</v>
      </c>
      <c r="AL61" s="8" t="s">
        <v>72</v>
      </c>
      <c r="AM61" s="8" t="s">
        <v>72</v>
      </c>
      <c r="AN61" s="8" t="s">
        <v>72</v>
      </c>
      <c r="AO61" s="8" t="s">
        <v>72</v>
      </c>
      <c r="AP61" s="8" t="s">
        <v>72</v>
      </c>
      <c r="AQ61" s="8" t="s">
        <v>72</v>
      </c>
      <c r="AR61" s="8" t="s">
        <v>72</v>
      </c>
      <c r="AS61" s="8" t="s">
        <v>72</v>
      </c>
      <c r="AT61" s="8">
        <v>0</v>
      </c>
      <c r="AU61" s="8">
        <v>951.00191305095484</v>
      </c>
      <c r="AV61" s="8">
        <v>951.00191305095404</v>
      </c>
      <c r="AW61" s="7" t="s">
        <v>72</v>
      </c>
      <c r="AX61" s="7" t="s">
        <v>72</v>
      </c>
      <c r="AY61" s="8" t="s">
        <v>72</v>
      </c>
      <c r="AZ61" s="8" t="s">
        <v>72</v>
      </c>
      <c r="BA61" s="8">
        <v>8.5413724184036255E-2</v>
      </c>
      <c r="BB61" s="8">
        <v>0</v>
      </c>
      <c r="BC61" s="8" t="s">
        <v>72</v>
      </c>
      <c r="BD61" s="8" t="s">
        <v>72</v>
      </c>
      <c r="BE61" s="8" t="s">
        <v>72</v>
      </c>
      <c r="BF61" s="8" t="s">
        <v>72</v>
      </c>
      <c r="BG61" s="8" t="s">
        <v>72</v>
      </c>
      <c r="BH61" s="8" t="s">
        <v>72</v>
      </c>
      <c r="BI61" s="8" t="s">
        <v>72</v>
      </c>
      <c r="BJ61" s="8" t="s">
        <v>72</v>
      </c>
      <c r="BK61" s="8" t="s">
        <v>72</v>
      </c>
      <c r="BL61" s="8" t="s">
        <v>72</v>
      </c>
      <c r="BM61" s="8" t="s">
        <v>72</v>
      </c>
      <c r="BN61" s="8" t="s">
        <v>72</v>
      </c>
    </row>
    <row r="62" spans="1:66" s="10" customFormat="1" x14ac:dyDescent="0.35">
      <c r="A62" s="5" t="s">
        <v>88</v>
      </c>
      <c r="B62" s="5" t="s">
        <v>89</v>
      </c>
      <c r="C62" s="5" t="s">
        <v>91</v>
      </c>
      <c r="D62" s="14">
        <f t="shared" si="1"/>
        <v>246.15012207031251</v>
      </c>
      <c r="E62" s="1">
        <v>61.537532806396484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1">
        <v>1230.7506103515625</v>
      </c>
      <c r="M62" s="1" t="s">
        <v>72</v>
      </c>
      <c r="N62" s="1" t="s">
        <v>72</v>
      </c>
      <c r="O62" s="1">
        <v>65.512588500976563</v>
      </c>
      <c r="P62" s="1">
        <v>57.575862884521484</v>
      </c>
      <c r="Q62" s="6">
        <v>18131</v>
      </c>
      <c r="R62" s="6">
        <v>924</v>
      </c>
      <c r="S62" s="6">
        <v>17207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2181.7548828125</v>
      </c>
      <c r="AG62" s="1" t="s">
        <v>72</v>
      </c>
      <c r="AH62" s="1" t="s">
        <v>72</v>
      </c>
      <c r="AI62" s="5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5520.0430041556747</v>
      </c>
      <c r="AU62" s="1">
        <v>1238.4067000824009</v>
      </c>
      <c r="AV62" s="1">
        <v>1456.6093334155705</v>
      </c>
      <c r="AW62" s="5" t="s">
        <v>72</v>
      </c>
      <c r="AX62" s="5" t="s">
        <v>72</v>
      </c>
      <c r="AY62" s="1" t="s">
        <v>72</v>
      </c>
      <c r="AZ62" s="1" t="s">
        <v>72</v>
      </c>
      <c r="BA62" s="1">
        <v>63.563945770263672</v>
      </c>
      <c r="BB62" s="1">
        <v>59.514606475830078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0" customFormat="1" x14ac:dyDescent="0.35">
      <c r="A63" s="5" t="s">
        <v>106</v>
      </c>
      <c r="B63" s="5" t="s">
        <v>89</v>
      </c>
      <c r="C63" s="5" t="s">
        <v>91</v>
      </c>
      <c r="D63" s="14">
        <f t="shared" si="1"/>
        <v>249.58986816406249</v>
      </c>
      <c r="E63" s="1">
        <v>62.397464752197266</v>
      </c>
      <c r="F63" s="5" t="s">
        <v>67</v>
      </c>
      <c r="G63" s="5" t="s">
        <v>68</v>
      </c>
      <c r="H63" s="5" t="s">
        <v>69</v>
      </c>
      <c r="I63" s="5" t="s">
        <v>69</v>
      </c>
      <c r="J63" s="5" t="s">
        <v>70</v>
      </c>
      <c r="K63" s="5" t="s">
        <v>71</v>
      </c>
      <c r="L63" s="1">
        <v>1247.9493408203125</v>
      </c>
      <c r="M63" s="1" t="s">
        <v>72</v>
      </c>
      <c r="N63" s="1" t="s">
        <v>72</v>
      </c>
      <c r="O63" s="1">
        <v>66.67138671875</v>
      </c>
      <c r="P63" s="1">
        <v>58.139015197753906</v>
      </c>
      <c r="Q63" s="6">
        <v>15913</v>
      </c>
      <c r="R63" s="6">
        <v>822</v>
      </c>
      <c r="S63" s="6">
        <v>15091</v>
      </c>
      <c r="T63" s="1">
        <v>0</v>
      </c>
      <c r="U63" s="1">
        <v>0</v>
      </c>
      <c r="V63" s="1">
        <v>0</v>
      </c>
      <c r="W63" s="1">
        <v>0</v>
      </c>
      <c r="X63" s="1" t="s">
        <v>72</v>
      </c>
      <c r="Y63" s="1" t="s">
        <v>72</v>
      </c>
      <c r="Z63" s="1" t="s">
        <v>72</v>
      </c>
      <c r="AA63" s="1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>
        <v>2181.7548828125</v>
      </c>
      <c r="AG63" s="1" t="s">
        <v>72</v>
      </c>
      <c r="AH63" s="1" t="s">
        <v>72</v>
      </c>
      <c r="AI63" s="5" t="s">
        <v>72</v>
      </c>
      <c r="AJ63" s="1" t="s">
        <v>72</v>
      </c>
      <c r="AK63" s="1" t="s">
        <v>72</v>
      </c>
      <c r="AL63" s="1" t="s">
        <v>72</v>
      </c>
      <c r="AM63" s="1" t="s">
        <v>72</v>
      </c>
      <c r="AN63" s="1" t="s">
        <v>72</v>
      </c>
      <c r="AO63" s="1" t="s">
        <v>72</v>
      </c>
      <c r="AP63" s="1" t="s">
        <v>72</v>
      </c>
      <c r="AQ63" s="1" t="s">
        <v>72</v>
      </c>
      <c r="AR63" s="1" t="s">
        <v>72</v>
      </c>
      <c r="AS63" s="1" t="s">
        <v>72</v>
      </c>
      <c r="AT63" s="1">
        <v>5377.4625811426022</v>
      </c>
      <c r="AU63" s="1">
        <v>1226.5890530310776</v>
      </c>
      <c r="AV63" s="1">
        <v>1441.0060730843559</v>
      </c>
      <c r="AW63" s="5" t="s">
        <v>72</v>
      </c>
      <c r="AX63" s="5" t="s">
        <v>72</v>
      </c>
      <c r="AY63" s="1" t="s">
        <v>72</v>
      </c>
      <c r="AZ63" s="1" t="s">
        <v>72</v>
      </c>
      <c r="BA63" s="1">
        <v>64.576095581054688</v>
      </c>
      <c r="BB63" s="1">
        <v>60.222858428955078</v>
      </c>
      <c r="BC63" s="1" t="s">
        <v>72</v>
      </c>
      <c r="BD63" s="1" t="s">
        <v>72</v>
      </c>
      <c r="BE63" s="1" t="s">
        <v>72</v>
      </c>
      <c r="BF63" s="1" t="s">
        <v>72</v>
      </c>
      <c r="BG63" s="1" t="s">
        <v>72</v>
      </c>
      <c r="BH63" s="1" t="s">
        <v>72</v>
      </c>
      <c r="BI63" s="1" t="s">
        <v>72</v>
      </c>
      <c r="BJ63" s="1" t="s">
        <v>72</v>
      </c>
      <c r="BK63" s="1" t="s">
        <v>72</v>
      </c>
      <c r="BL63" s="1" t="s">
        <v>72</v>
      </c>
      <c r="BM63" s="1" t="s">
        <v>72</v>
      </c>
      <c r="BN63" s="1" t="s">
        <v>72</v>
      </c>
    </row>
    <row r="64" spans="1:66" s="10" customFormat="1" x14ac:dyDescent="0.35">
      <c r="A64" s="7" t="s">
        <v>130</v>
      </c>
      <c r="B64" s="7" t="s">
        <v>89</v>
      </c>
      <c r="C64" s="7" t="s">
        <v>66</v>
      </c>
      <c r="D64" s="15">
        <f t="shared" si="1"/>
        <v>261.9036865234375</v>
      </c>
      <c r="E64" s="8">
        <v>65.475921630859375</v>
      </c>
      <c r="F64" s="7" t="s">
        <v>67</v>
      </c>
      <c r="G64" s="7" t="s">
        <v>68</v>
      </c>
      <c r="H64" s="7" t="s">
        <v>69</v>
      </c>
      <c r="I64" s="7" t="s">
        <v>69</v>
      </c>
      <c r="J64" s="7" t="s">
        <v>70</v>
      </c>
      <c r="K64" s="7" t="s">
        <v>71</v>
      </c>
      <c r="L64" s="8">
        <v>1309.5184326171875</v>
      </c>
      <c r="M64" s="8" t="s">
        <v>72</v>
      </c>
      <c r="N64" s="8" t="s">
        <v>72</v>
      </c>
      <c r="O64" s="8">
        <v>69.774009704589844</v>
      </c>
      <c r="P64" s="8">
        <v>61.1934814453125</v>
      </c>
      <c r="Q64" s="9">
        <v>16533</v>
      </c>
      <c r="R64" s="9">
        <v>895</v>
      </c>
      <c r="S64" s="9">
        <v>15638</v>
      </c>
      <c r="T64" s="8">
        <v>0</v>
      </c>
      <c r="U64" s="8">
        <v>0</v>
      </c>
      <c r="V64" s="8">
        <v>0</v>
      </c>
      <c r="W64" s="8">
        <v>0</v>
      </c>
      <c r="X64" s="8" t="s">
        <v>72</v>
      </c>
      <c r="Y64" s="8" t="s">
        <v>72</v>
      </c>
      <c r="Z64" s="8" t="s">
        <v>72</v>
      </c>
      <c r="AA64" s="8" t="s">
        <v>72</v>
      </c>
      <c r="AB64" s="8" t="s">
        <v>72</v>
      </c>
      <c r="AC64" s="8" t="s">
        <v>72</v>
      </c>
      <c r="AD64" s="8" t="s">
        <v>72</v>
      </c>
      <c r="AE64" s="8" t="s">
        <v>72</v>
      </c>
      <c r="AF64" s="8">
        <v>2048.98974609375</v>
      </c>
      <c r="AG64" s="8" t="s">
        <v>72</v>
      </c>
      <c r="AH64" s="8" t="s">
        <v>72</v>
      </c>
      <c r="AI64" s="7" t="s">
        <v>72</v>
      </c>
      <c r="AJ64" s="8" t="s">
        <v>72</v>
      </c>
      <c r="AK64" s="8" t="s">
        <v>72</v>
      </c>
      <c r="AL64" s="8" t="s">
        <v>72</v>
      </c>
      <c r="AM64" s="8" t="s">
        <v>72</v>
      </c>
      <c r="AN64" s="8" t="s">
        <v>72</v>
      </c>
      <c r="AO64" s="8" t="s">
        <v>72</v>
      </c>
      <c r="AP64" s="8" t="s">
        <v>72</v>
      </c>
      <c r="AQ64" s="8" t="s">
        <v>72</v>
      </c>
      <c r="AR64" s="8" t="s">
        <v>72</v>
      </c>
      <c r="AS64" s="8" t="s">
        <v>72</v>
      </c>
      <c r="AT64" s="8">
        <v>6141.9405172507859</v>
      </c>
      <c r="AU64" s="8">
        <v>1068.4270637259488</v>
      </c>
      <c r="AV64" s="8">
        <v>1343.0774321348706</v>
      </c>
      <c r="AW64" s="7" t="s">
        <v>72</v>
      </c>
      <c r="AX64" s="7" t="s">
        <v>72</v>
      </c>
      <c r="AY64" s="8" t="s">
        <v>72</v>
      </c>
      <c r="AZ64" s="8" t="s">
        <v>72</v>
      </c>
      <c r="BA64" s="8">
        <v>67.666862487792969</v>
      </c>
      <c r="BB64" s="8">
        <v>63.289051055908203</v>
      </c>
      <c r="BC64" s="8" t="s">
        <v>72</v>
      </c>
      <c r="BD64" s="8" t="s">
        <v>72</v>
      </c>
      <c r="BE64" s="8" t="s">
        <v>72</v>
      </c>
      <c r="BF64" s="8" t="s">
        <v>72</v>
      </c>
      <c r="BG64" s="8" t="s">
        <v>72</v>
      </c>
      <c r="BH64" s="8" t="s">
        <v>72</v>
      </c>
      <c r="BI64" s="8" t="s">
        <v>72</v>
      </c>
      <c r="BJ64" s="8" t="s">
        <v>72</v>
      </c>
      <c r="BK64" s="8" t="s">
        <v>72</v>
      </c>
      <c r="BL64" s="8" t="s">
        <v>72</v>
      </c>
      <c r="BM64" s="8" t="s">
        <v>72</v>
      </c>
      <c r="BN64" s="8" t="s">
        <v>72</v>
      </c>
    </row>
    <row r="65" spans="1:66" s="10" customFormat="1" x14ac:dyDescent="0.35">
      <c r="A65" s="7" t="s">
        <v>131</v>
      </c>
      <c r="B65" s="7" t="s">
        <v>89</v>
      </c>
      <c r="C65" s="7" t="s">
        <v>66</v>
      </c>
      <c r="D65" s="15">
        <f t="shared" si="1"/>
        <v>258.54555664062502</v>
      </c>
      <c r="E65" s="8">
        <v>64.636390686035156</v>
      </c>
      <c r="F65" s="7" t="s">
        <v>67</v>
      </c>
      <c r="G65" s="7" t="s">
        <v>68</v>
      </c>
      <c r="H65" s="7" t="s">
        <v>69</v>
      </c>
      <c r="I65" s="7" t="s">
        <v>69</v>
      </c>
      <c r="J65" s="7" t="s">
        <v>70</v>
      </c>
      <c r="K65" s="7" t="s">
        <v>71</v>
      </c>
      <c r="L65" s="8">
        <v>1292.727783203125</v>
      </c>
      <c r="M65" s="8" t="s">
        <v>72</v>
      </c>
      <c r="N65" s="8" t="s">
        <v>72</v>
      </c>
      <c r="O65" s="8">
        <v>68.7349853515625</v>
      </c>
      <c r="P65" s="8">
        <v>60.552028656005859</v>
      </c>
      <c r="Q65" s="9">
        <v>17939</v>
      </c>
      <c r="R65" s="9">
        <v>959</v>
      </c>
      <c r="S65" s="9">
        <v>16980</v>
      </c>
      <c r="T65" s="8">
        <v>0</v>
      </c>
      <c r="U65" s="8">
        <v>0</v>
      </c>
      <c r="V65" s="8">
        <v>0</v>
      </c>
      <c r="W65" s="8">
        <v>0</v>
      </c>
      <c r="X65" s="8" t="s">
        <v>72</v>
      </c>
      <c r="Y65" s="8" t="s">
        <v>72</v>
      </c>
      <c r="Z65" s="8" t="s">
        <v>72</v>
      </c>
      <c r="AA65" s="8" t="s">
        <v>72</v>
      </c>
      <c r="AB65" s="8" t="s">
        <v>72</v>
      </c>
      <c r="AC65" s="8" t="s">
        <v>72</v>
      </c>
      <c r="AD65" s="8" t="s">
        <v>72</v>
      </c>
      <c r="AE65" s="8" t="s">
        <v>72</v>
      </c>
      <c r="AF65" s="8">
        <v>2048.98974609375</v>
      </c>
      <c r="AG65" s="8" t="s">
        <v>72</v>
      </c>
      <c r="AH65" s="8" t="s">
        <v>72</v>
      </c>
      <c r="AI65" s="7" t="s">
        <v>72</v>
      </c>
      <c r="AJ65" s="8" t="s">
        <v>72</v>
      </c>
      <c r="AK65" s="8" t="s">
        <v>72</v>
      </c>
      <c r="AL65" s="8" t="s">
        <v>72</v>
      </c>
      <c r="AM65" s="8" t="s">
        <v>72</v>
      </c>
      <c r="AN65" s="8" t="s">
        <v>72</v>
      </c>
      <c r="AO65" s="8" t="s">
        <v>72</v>
      </c>
      <c r="AP65" s="8" t="s">
        <v>72</v>
      </c>
      <c r="AQ65" s="8" t="s">
        <v>72</v>
      </c>
      <c r="AR65" s="8" t="s">
        <v>72</v>
      </c>
      <c r="AS65" s="8" t="s">
        <v>72</v>
      </c>
      <c r="AT65" s="8">
        <v>6159.9692021311266</v>
      </c>
      <c r="AU65" s="8">
        <v>1077.3361829274675</v>
      </c>
      <c r="AV65" s="8">
        <v>1349.0483778890698</v>
      </c>
      <c r="AW65" s="7" t="s">
        <v>72</v>
      </c>
      <c r="AX65" s="7" t="s">
        <v>72</v>
      </c>
      <c r="AY65" s="8" t="s">
        <v>72</v>
      </c>
      <c r="AZ65" s="8" t="s">
        <v>72</v>
      </c>
      <c r="BA65" s="8">
        <v>66.725723266601563</v>
      </c>
      <c r="BB65" s="8">
        <v>62.550762176513672</v>
      </c>
      <c r="BC65" s="8" t="s">
        <v>72</v>
      </c>
      <c r="BD65" s="8" t="s">
        <v>72</v>
      </c>
      <c r="BE65" s="8" t="s">
        <v>72</v>
      </c>
      <c r="BF65" s="8" t="s">
        <v>72</v>
      </c>
      <c r="BG65" s="8" t="s">
        <v>72</v>
      </c>
      <c r="BH65" s="8" t="s">
        <v>72</v>
      </c>
      <c r="BI65" s="8" t="s">
        <v>72</v>
      </c>
      <c r="BJ65" s="8" t="s">
        <v>72</v>
      </c>
      <c r="BK65" s="8" t="s">
        <v>72</v>
      </c>
      <c r="BL65" s="8" t="s">
        <v>72</v>
      </c>
      <c r="BM65" s="8" t="s">
        <v>72</v>
      </c>
      <c r="BN65" s="8" t="s">
        <v>72</v>
      </c>
    </row>
  </sheetData>
  <autoFilter ref="A1:BN33" xr:uid="{00000000-0009-0000-0000-000000000000}">
    <sortState xmlns:xlrd2="http://schemas.microsoft.com/office/spreadsheetml/2017/richdata2" ref="A2:BN65">
      <sortCondition ref="B1:B65"/>
    </sortState>
  </autoFilter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2B7AAC-05E4-4EF2-9475-50368A494E97}"/>
</file>

<file path=customXml/itemProps2.xml><?xml version="1.0" encoding="utf-8"?>
<ds:datastoreItem xmlns:ds="http://schemas.openxmlformats.org/officeDocument/2006/customXml" ds:itemID="{794784D1-E44E-4C7D-B839-A6D475570ABC}"/>
</file>

<file path=customXml/itemProps3.xml><?xml version="1.0" encoding="utf-8"?>
<ds:datastoreItem xmlns:ds="http://schemas.openxmlformats.org/officeDocument/2006/customXml" ds:itemID="{CD5A590A-0DA9-4F56-ADE4-A41E0C1416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Copies per ul</vt:lpstr>
      <vt:lpstr>ddPCR Results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2021-05-07T22:40:26Z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