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225" documentId="8_{62597021-CBA1-44E4-8273-65B275505747}" xr6:coauthVersionLast="45" xr6:coauthVersionMax="45" xr10:uidLastSave="{A6760329-7064-4FDE-A003-E9D48AEE955C}"/>
  <bookViews>
    <workbookView xWindow="-110" yWindow="-110" windowWidth="19420" windowHeight="10420" activeTab="1" xr2:uid="{00000000-000D-0000-FFFF-FFFF00000000}"/>
  </bookViews>
  <sheets>
    <sheet name="Copies per ul" sheetId="2" r:id="rId1"/>
    <sheet name="LOD plots" sheetId="3" r:id="rId2"/>
    <sheet name="ddPCR Results" sheetId="1" r:id="rId3"/>
  </sheets>
  <definedNames>
    <definedName name="_xlnm._FilterDatabase" localSheetId="0" hidden="1">'Copies per ul'!$B$2:$E$2</definedName>
    <definedName name="_xlnm._FilterDatabase" localSheetId="2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3" i="3" l="1"/>
  <c r="N87" i="3"/>
  <c r="O87" i="3" s="1"/>
  <c r="M87" i="3"/>
  <c r="N79" i="3"/>
  <c r="O79" i="3" s="1"/>
  <c r="M79" i="3"/>
  <c r="O71" i="3"/>
  <c r="N71" i="3"/>
  <c r="M71" i="3"/>
  <c r="O63" i="3"/>
  <c r="N63" i="3"/>
  <c r="M63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K89" i="3" l="1"/>
  <c r="K88" i="3"/>
  <c r="J88" i="3"/>
  <c r="J89" i="3" s="1"/>
  <c r="K87" i="3"/>
  <c r="J87" i="3"/>
  <c r="K80" i="3"/>
  <c r="K81" i="3" s="1"/>
  <c r="J80" i="3"/>
  <c r="J81" i="3" s="1"/>
  <c r="K79" i="3"/>
  <c r="J79" i="3"/>
  <c r="J73" i="3"/>
  <c r="K72" i="3"/>
  <c r="K73" i="3" s="1"/>
  <c r="J72" i="3"/>
  <c r="K71" i="3"/>
  <c r="J71" i="3"/>
  <c r="P63" i="3"/>
  <c r="K64" i="3"/>
  <c r="J64" i="3"/>
  <c r="K63" i="3"/>
  <c r="J63" i="3"/>
  <c r="I91" i="3"/>
  <c r="H91" i="3"/>
  <c r="I90" i="3"/>
  <c r="H90" i="3"/>
  <c r="I89" i="3"/>
  <c r="H89" i="3"/>
  <c r="I88" i="3"/>
  <c r="H88" i="3"/>
  <c r="I87" i="3"/>
  <c r="H87" i="3"/>
  <c r="F87" i="3"/>
  <c r="E87" i="3"/>
  <c r="H83" i="3"/>
  <c r="I82" i="3"/>
  <c r="H82" i="3"/>
  <c r="I81" i="3"/>
  <c r="H81" i="3"/>
  <c r="I80" i="3"/>
  <c r="H80" i="3"/>
  <c r="I79" i="3"/>
  <c r="H79" i="3"/>
  <c r="F79" i="3"/>
  <c r="E79" i="3"/>
  <c r="I75" i="3"/>
  <c r="H75" i="3"/>
  <c r="I74" i="3"/>
  <c r="H74" i="3"/>
  <c r="I73" i="3"/>
  <c r="H73" i="3"/>
  <c r="I72" i="3"/>
  <c r="H72" i="3"/>
  <c r="I71" i="3"/>
  <c r="H71" i="3"/>
  <c r="F71" i="3"/>
  <c r="E71" i="3"/>
  <c r="I67" i="3"/>
  <c r="H67" i="3"/>
  <c r="I66" i="3"/>
  <c r="H66" i="3"/>
  <c r="I65" i="3"/>
  <c r="H65" i="3"/>
  <c r="I64" i="3"/>
  <c r="H64" i="3"/>
  <c r="I63" i="3"/>
  <c r="H63" i="3"/>
  <c r="F63" i="3"/>
  <c r="E63" i="3"/>
  <c r="F37" i="3"/>
  <c r="E37" i="3"/>
  <c r="F32" i="3"/>
  <c r="E32" i="3"/>
  <c r="F27" i="3"/>
  <c r="E27" i="3"/>
  <c r="F22" i="3"/>
  <c r="E22" i="3"/>
  <c r="E19" i="3"/>
  <c r="I40" i="3" s="1"/>
  <c r="O88" i="2"/>
  <c r="P78" i="2"/>
  <c r="P79" i="3" l="1"/>
  <c r="J65" i="3"/>
  <c r="K65" i="3"/>
  <c r="P71" i="3"/>
  <c r="P87" i="3"/>
  <c r="I30" i="3"/>
  <c r="I35" i="3"/>
  <c r="H24" i="3"/>
  <c r="H29" i="3"/>
  <c r="I34" i="3"/>
  <c r="I41" i="3"/>
  <c r="I26" i="3"/>
  <c r="H30" i="3"/>
  <c r="H35" i="3"/>
  <c r="H27" i="3"/>
  <c r="I31" i="3"/>
  <c r="I27" i="3"/>
  <c r="H37" i="3"/>
  <c r="H22" i="3"/>
  <c r="H28" i="3"/>
  <c r="H33" i="3"/>
  <c r="I39" i="3"/>
  <c r="I22" i="3"/>
  <c r="I28" i="3"/>
  <c r="I33" i="3"/>
  <c r="H41" i="3"/>
  <c r="I24" i="3"/>
  <c r="H31" i="3"/>
  <c r="I37" i="3"/>
  <c r="H39" i="3"/>
  <c r="H23" i="3"/>
  <c r="H25" i="3"/>
  <c r="I29" i="3"/>
  <c r="H36" i="3"/>
  <c r="I23" i="3"/>
  <c r="I25" i="3"/>
  <c r="H32" i="3"/>
  <c r="I36" i="3"/>
  <c r="H38" i="3"/>
  <c r="H40" i="3"/>
  <c r="H26" i="3"/>
  <c r="I32" i="3"/>
  <c r="H34" i="3"/>
  <c r="I38" i="3"/>
  <c r="J23" i="3" l="1"/>
  <c r="J28" i="3"/>
  <c r="K28" i="3"/>
  <c r="J22" i="3"/>
  <c r="J24" i="3" s="1"/>
  <c r="K37" i="3"/>
  <c r="K38" i="3"/>
  <c r="K39" i="3" s="1"/>
  <c r="K22" i="3"/>
  <c r="K23" i="3"/>
  <c r="J27" i="3"/>
  <c r="J33" i="3"/>
  <c r="J34" i="3" s="1"/>
  <c r="J32" i="3"/>
  <c r="K33" i="3"/>
  <c r="K32" i="3"/>
  <c r="J37" i="3"/>
  <c r="P37" i="3" s="1"/>
  <c r="J38" i="3"/>
  <c r="J39" i="3" s="1"/>
  <c r="K27" i="3"/>
  <c r="K29" i="3" s="1"/>
  <c r="P27" i="3" l="1"/>
  <c r="J29" i="3"/>
  <c r="K24" i="3"/>
  <c r="K34" i="3"/>
  <c r="P22" i="3"/>
  <c r="P32" i="3"/>
  <c r="R85" i="2" l="1"/>
  <c r="R86" i="2" s="1"/>
  <c r="Q85" i="2"/>
  <c r="Q86" i="2" s="1"/>
  <c r="R80" i="2"/>
  <c r="R81" i="2" s="1"/>
  <c r="Q81" i="2"/>
  <c r="Q80" i="2"/>
  <c r="R75" i="2"/>
  <c r="R76" i="2" s="1"/>
  <c r="Q75" i="2"/>
  <c r="Q76" i="2" s="1"/>
  <c r="R70" i="2"/>
  <c r="R71" i="2" s="1"/>
  <c r="Q71" i="2"/>
  <c r="Q70" i="2"/>
  <c r="R84" i="2"/>
  <c r="Q84" i="2"/>
  <c r="R79" i="2"/>
  <c r="Q79" i="2"/>
  <c r="R74" i="2"/>
  <c r="Q74" i="2"/>
  <c r="R69" i="2"/>
  <c r="Q69" i="2"/>
  <c r="P88" i="2"/>
  <c r="P87" i="2"/>
  <c r="O87" i="2"/>
  <c r="P83" i="2"/>
  <c r="O83" i="2"/>
  <c r="P82" i="2"/>
  <c r="O82" i="2"/>
  <c r="O78" i="2"/>
  <c r="P77" i="2"/>
  <c r="O77" i="2"/>
  <c r="P73" i="2"/>
  <c r="O73" i="2"/>
  <c r="P72" i="2"/>
  <c r="O72" i="2"/>
  <c r="M84" i="2"/>
  <c r="L84" i="2"/>
  <c r="M79" i="2"/>
  <c r="L79" i="2"/>
  <c r="M74" i="2"/>
  <c r="L74" i="2"/>
  <c r="M69" i="2"/>
  <c r="L69" i="2"/>
  <c r="L66" i="2" l="1"/>
  <c r="O84" i="2" s="1"/>
  <c r="O71" i="2" l="1"/>
  <c r="O86" i="2"/>
  <c r="P71" i="2"/>
  <c r="O74" i="2"/>
  <c r="P76" i="2"/>
  <c r="P79" i="2"/>
  <c r="O80" i="2"/>
  <c r="P84" i="2"/>
  <c r="P70" i="2"/>
  <c r="P85" i="2"/>
  <c r="O79" i="2"/>
  <c r="O85" i="2"/>
  <c r="P74" i="2"/>
  <c r="P80" i="2"/>
  <c r="P86" i="2"/>
  <c r="O69" i="2"/>
  <c r="O75" i="2"/>
  <c r="O81" i="2"/>
  <c r="P69" i="2"/>
  <c r="P75" i="2"/>
  <c r="P81" i="2"/>
  <c r="O70" i="2"/>
  <c r="O76" i="2"/>
  <c r="D65" i="1"/>
  <c r="D57" i="1"/>
  <c r="D55" i="1"/>
  <c r="D53" i="1"/>
  <c r="D51" i="1"/>
  <c r="D49" i="1"/>
  <c r="D47" i="1"/>
  <c r="D61" i="1"/>
  <c r="D45" i="1"/>
  <c r="D43" i="1"/>
  <c r="D41" i="1"/>
  <c r="D39" i="1"/>
  <c r="D37" i="1"/>
  <c r="D35" i="1"/>
  <c r="D5" i="1"/>
  <c r="D3" i="1"/>
  <c r="D64" i="1"/>
  <c r="D33" i="1"/>
  <c r="D31" i="1"/>
  <c r="D29" i="1"/>
  <c r="D27" i="1"/>
  <c r="D25" i="1"/>
  <c r="D23" i="1"/>
  <c r="D60" i="1"/>
  <c r="D21" i="1"/>
  <c r="D19" i="1"/>
  <c r="D17" i="1"/>
  <c r="D15" i="1"/>
  <c r="D13" i="1"/>
  <c r="D11" i="1"/>
  <c r="D9" i="1"/>
  <c r="D7" i="1"/>
  <c r="D63" i="1"/>
  <c r="D56" i="1"/>
  <c r="D54" i="1"/>
  <c r="D52" i="1"/>
  <c r="D50" i="1"/>
  <c r="D48" i="1"/>
  <c r="D46" i="1"/>
  <c r="D44" i="1"/>
  <c r="D42" i="1"/>
  <c r="D40" i="1"/>
  <c r="D38" i="1"/>
  <c r="D36" i="1"/>
  <c r="D34" i="1"/>
  <c r="D4" i="1"/>
  <c r="D2" i="1"/>
  <c r="D62" i="1"/>
  <c r="D32" i="1"/>
  <c r="D30" i="1"/>
  <c r="D28" i="1"/>
  <c r="D26" i="1"/>
  <c r="D24" i="1"/>
  <c r="D22" i="1"/>
  <c r="D58" i="1"/>
  <c r="D20" i="1"/>
  <c r="D18" i="1"/>
  <c r="D16" i="1"/>
  <c r="D14" i="1"/>
  <c r="D12" i="1"/>
  <c r="D10" i="1"/>
  <c r="D8" i="1"/>
  <c r="D6" i="1"/>
  <c r="S84" i="2" l="1"/>
  <c r="S79" i="2"/>
  <c r="S69" i="2" l="1"/>
  <c r="S74" i="2"/>
</calcChain>
</file>

<file path=xl/sharedStrings.xml><?xml version="1.0" encoding="utf-8"?>
<sst xmlns="http://schemas.openxmlformats.org/spreadsheetml/2006/main" count="3293" uniqueCount="181">
  <si>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</si>
  <si>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</si>
  <si>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</si>
  <si>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</si>
  <si>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</si>
  <si>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</si>
  <si>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</si>
  <si>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</si>
  <si>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</si>
  <si>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</si>
  <si>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</si>
  <si>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</si>
  <si>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</si>
  <si>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</si>
  <si>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</si>
  <si>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</si>
  <si>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</si>
  <si>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</si>
  <si>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</si>
  <si>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</si>
  <si>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</si>
  <si>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</si>
  <si>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</si>
  <si>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</si>
  <si>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</si>
  <si>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</si>
  <si>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</si>
  <si>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</si>
  <si>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</si>
  <si>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</si>
  <si>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</si>
  <si>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</si>
  <si>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</si>
  <si>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</si>
  <si>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</si>
  <si>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</si>
  <si>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</si>
  <si>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</si>
  <si>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</si>
  <si>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</si>
  <si>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</si>
  <si>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</si>
  <si>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</si>
  <si>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</si>
  <si>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</si>
  <si>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</si>
  <si>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</si>
  <si>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</si>
  <si>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</si>
  <si>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</si>
  <si>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</si>
  <si>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</si>
  <si>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</si>
  <si>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</si>
  <si>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</si>
  <si>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</si>
  <si>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</si>
  <si>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</si>
  <si>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</si>
  <si>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</si>
  <si>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</si>
  <si>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</si>
  <si>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</si>
  <si>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</si>
  <si>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</si>
  <si>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</si>
  <si>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</si>
  <si>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</si>
  <si>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</si>
  <si>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</si>
  <si>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</si>
  <si>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</si>
  <si>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</si>
  <si>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</si>
  <si>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</si>
  <si>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</si>
  <si>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</si>
  <si>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</si>
  <si>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</si>
  <si>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</si>
  <si>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</si>
  <si>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</si>
  <si>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</si>
  <si>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</si>
  <si>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</si>
  <si>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</si>
  <si>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</si>
  <si>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</si>
  <si>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</si>
  <si>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</si>
  <si>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</si>
  <si>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</si>
  <si>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</si>
  <si>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</si>
  <si>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</si>
  <si>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</si>
  <si>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</si>
  <si>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</si>
  <si>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</si>
  <si>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</si>
  <si>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</si>
  <si>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</si>
  <si>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</si>
  <si>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</si>
  <si>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</si>
  <si>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</si>
  <si>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</si>
  <si>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</si>
  <si>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</si>
  <si>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</si>
  <si>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</si>
  <si>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</si>
  <si>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</si>
  <si>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</si>
  <si>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</si>
  <si>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</si>
  <si>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</si>
  <si>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</si>
  <si>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</si>
  <si>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</si>
  <si>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</si>
  <si>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</si>
  <si>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</si>
  <si>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</si>
  <si>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</si>
  <si>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</si>
  <si>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</si>
  <si>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</si>
  <si>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</si>
  <si>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</si>
  <si>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</si>
  <si>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</si>
  <si>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</si>
  <si>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</si>
  <si>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</si>
  <si>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</si>
  <si>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</si>
  <si>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</si>
  <si>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</si>
  <si>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RG Conc. (ng/ul)</t>
  </si>
  <si>
    <t>N/A</t>
  </si>
  <si>
    <t>221</t>
  </si>
  <si>
    <t>222</t>
  </si>
  <si>
    <t>231</t>
  </si>
  <si>
    <t>232</t>
  </si>
  <si>
    <t>241</t>
  </si>
  <si>
    <t>242</t>
  </si>
  <si>
    <t>251</t>
  </si>
  <si>
    <t>252</t>
  </si>
  <si>
    <t>261</t>
  </si>
  <si>
    <t>266</t>
  </si>
  <si>
    <t>271</t>
  </si>
  <si>
    <t>272</t>
  </si>
  <si>
    <t>281</t>
  </si>
  <si>
    <t>282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</si>
  <si>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</si>
  <si>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</si>
  <si>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</si>
  <si>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</si>
  <si>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</si>
  <si>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</si>
  <si>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</si>
  <si>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</si>
  <si>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</si>
  <si>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</si>
  <si>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</si>
  <si>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</si>
  <si>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avg</t>
  </si>
  <si>
    <t>A4</t>
  </si>
  <si>
    <t>A5</t>
  </si>
  <si>
    <t>B4</t>
  </si>
  <si>
    <t>B5</t>
  </si>
  <si>
    <t>C4</t>
  </si>
  <si>
    <t>C5</t>
  </si>
  <si>
    <t>D4</t>
  </si>
  <si>
    <t>D5</t>
  </si>
  <si>
    <t>Series 5-8</t>
  </si>
  <si>
    <t>Series A-D</t>
  </si>
  <si>
    <t>Combined series</t>
  </si>
  <si>
    <t>stdev</t>
  </si>
  <si>
    <t>%CV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</si>
</sst>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1" fontId="0" fillId="0" borderId="0" xfId="0" applyNumberFormat="1"/>
    <xf numFmtId="1" fontId="2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ul'!$H$69:$H$86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</c:numCache>
            </c:numRef>
          </c:xVal>
          <c:yVal>
            <c:numRef>
              <c:f>'Copies per ul'!$O$69:$O$86</c:f>
              <c:numCache>
                <c:formatCode>0</c:formatCode>
                <c:ptCount val="18"/>
                <c:pt idx="0">
                  <c:v>54556.376139322922</c:v>
                </c:pt>
                <c:pt idx="1">
                  <c:v>67175.333658854172</c:v>
                </c:pt>
                <c:pt idx="2">
                  <c:v>61164.494832356766</c:v>
                </c:pt>
                <c:pt idx="3">
                  <c:v>67076.649983723968</c:v>
                </c:pt>
                <c:pt idx="4">
                  <c:v>70718.648274739578</c:v>
                </c:pt>
                <c:pt idx="5">
                  <c:v>13402.060190836588</c:v>
                </c:pt>
                <c:pt idx="6">
                  <c:v>16001.411437988281</c:v>
                </c:pt>
                <c:pt idx="7">
                  <c:v>13099.185943603516</c:v>
                </c:pt>
                <c:pt idx="8">
                  <c:v>14185.179392496744</c:v>
                </c:pt>
                <c:pt idx="9">
                  <c:v>11624.486287434896</c:v>
                </c:pt>
                <c:pt idx="10">
                  <c:v>9558.6808522542324</c:v>
                </c:pt>
                <c:pt idx="11">
                  <c:v>5581.4762115478525</c:v>
                </c:pt>
                <c:pt idx="12">
                  <c:v>7320.627212524415</c:v>
                </c:pt>
                <c:pt idx="13">
                  <c:v>5437.9685719807949</c:v>
                </c:pt>
                <c:pt idx="14">
                  <c:v>5608.082453409831</c:v>
                </c:pt>
                <c:pt idx="15">
                  <c:v>3475.6050109863286</c:v>
                </c:pt>
                <c:pt idx="16">
                  <c:v>1843.3297475179038</c:v>
                </c:pt>
                <c:pt idx="17">
                  <c:v>5483.2738240559902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1-4071-95F2-04FEAB30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6256"/>
        <c:axId val="1051902648"/>
      </c:scatterChart>
      <c:valAx>
        <c:axId val="10519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2648"/>
        <c:crosses val="autoZero"/>
        <c:crossBetween val="midCat"/>
      </c:valAx>
      <c:valAx>
        <c:axId val="10519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ul'!$H$69:$H$86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</c:numCache>
            </c:numRef>
          </c:xVal>
          <c:yVal>
            <c:numRef>
              <c:f>'Copies per ul'!$P$69:$P$86</c:f>
              <c:numCache>
                <c:formatCode>0</c:formatCode>
                <c:ptCount val="18"/>
                <c:pt idx="0">
                  <c:v>63028.747558593757</c:v>
                </c:pt>
                <c:pt idx="1">
                  <c:v>50596.674601236977</c:v>
                </c:pt>
                <c:pt idx="2">
                  <c:v>50294.596354166672</c:v>
                </c:pt>
                <c:pt idx="3">
                  <c:v>73052.678426106781</c:v>
                </c:pt>
                <c:pt idx="4">
                  <c:v>86929.707845052093</c:v>
                </c:pt>
                <c:pt idx="5">
                  <c:v>20525.056203206383</c:v>
                </c:pt>
                <c:pt idx="6">
                  <c:v>12398.991902669271</c:v>
                </c:pt>
                <c:pt idx="7">
                  <c:v>11043.061574300131</c:v>
                </c:pt>
                <c:pt idx="8">
                  <c:v>13888.572692871096</c:v>
                </c:pt>
                <c:pt idx="9">
                  <c:v>32302.134195963547</c:v>
                </c:pt>
                <c:pt idx="10">
                  <c:v>10910.835266113281</c:v>
                </c:pt>
                <c:pt idx="11">
                  <c:v>11547.671000162762</c:v>
                </c:pt>
                <c:pt idx="12">
                  <c:v>7801.593780517579</c:v>
                </c:pt>
                <c:pt idx="13">
                  <c:v>14031.442006429037</c:v>
                </c:pt>
                <c:pt idx="14">
                  <c:v>17380.378723144535</c:v>
                </c:pt>
                <c:pt idx="15">
                  <c:v>8265.2867635091152</c:v>
                </c:pt>
                <c:pt idx="16">
                  <c:v>3311.960856119792</c:v>
                </c:pt>
                <c:pt idx="17">
                  <c:v>7515.2829488118496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8-4FC4-8978-861DCBAF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6256"/>
        <c:axId val="1051902648"/>
      </c:scatterChart>
      <c:valAx>
        <c:axId val="10519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2648"/>
        <c:crosses val="autoZero"/>
        <c:crossBetween val="midCat"/>
      </c:valAx>
      <c:valAx>
        <c:axId val="10519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(N1,N2)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ul'!$H$69:$H$86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</c:numCache>
            </c:numRef>
          </c:xVal>
          <c:yVal>
            <c:numRef>
              <c:f>'Copies per ul'!$S$69:$S$86</c:f>
              <c:numCache>
                <c:formatCode>General</c:formatCode>
                <c:ptCount val="18"/>
                <c:pt idx="0" formatCode="0">
                  <c:v>64459.390767415367</c:v>
                </c:pt>
                <c:pt idx="5" formatCode="0">
                  <c:v>15847.013982137045</c:v>
                </c:pt>
                <c:pt idx="10" formatCode="0">
                  <c:v>9517.8756078084316</c:v>
                </c:pt>
                <c:pt idx="15" formatCode="0">
                  <c:v>5151.9164403279628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E-4C18-B169-5C9540FB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6256"/>
        <c:axId val="1051902648"/>
      </c:scatterChart>
      <c:valAx>
        <c:axId val="10519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2648"/>
        <c:crosses val="autoZero"/>
        <c:crossBetween val="midCat"/>
      </c:valAx>
      <c:valAx>
        <c:axId val="10519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A-D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ul'!$H$69:$H$88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</c:numCache>
            </c:numRef>
          </c:xVal>
          <c:yVal>
            <c:numRef>
              <c:f>'Copies per ul'!$S$69:$S$88</c:f>
              <c:numCache>
                <c:formatCode>General</c:formatCode>
                <c:ptCount val="20"/>
                <c:pt idx="0" formatCode="0">
                  <c:v>64459.390767415367</c:v>
                </c:pt>
                <c:pt idx="5" formatCode="0">
                  <c:v>15847.013982137045</c:v>
                </c:pt>
                <c:pt idx="10" formatCode="0">
                  <c:v>9517.8756078084316</c:v>
                </c:pt>
                <c:pt idx="15" formatCode="0">
                  <c:v>5151.9164403279628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6-495D-A75D-AC0F9E25EB13}"/>
            </c:ext>
          </c:extLst>
        </c:ser>
        <c:ser>
          <c:idx val="1"/>
          <c:order val="1"/>
          <c:tx>
            <c:v>'5-8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'Copies per ul'!$M$93:$M$102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6.25E-2</c:v>
                </c:pt>
              </c:numCache>
            </c:numRef>
          </c:xVal>
          <c:yVal>
            <c:numRef>
              <c:f>'Copies per ul'!$Q$93:$Q$102</c:f>
              <c:numCache>
                <c:formatCode>0</c:formatCode>
                <c:ptCount val="10"/>
                <c:pt idx="0">
                  <c:v>64019.672817654086</c:v>
                </c:pt>
                <c:pt idx="3">
                  <c:v>15468.08984544542</c:v>
                </c:pt>
                <c:pt idx="6">
                  <c:v>8611.475944519043</c:v>
                </c:pt>
                <c:pt idx="9">
                  <c:v>4731.4596176147461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66-495D-A75D-AC0F9E25E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43144"/>
        <c:axId val="1177936912"/>
      </c:scatterChart>
      <c:valAx>
        <c:axId val="117794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36912"/>
        <c:crosses val="autoZero"/>
        <c:crossBetween val="midCat"/>
      </c:valAx>
      <c:valAx>
        <c:axId val="11779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4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'LOD plots'!$A$22:$A$39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</c:numCache>
            </c:numRef>
          </c:xVal>
          <c:yVal>
            <c:numRef>
              <c:f>'LOD plots'!$H$22:$H$39</c:f>
              <c:numCache>
                <c:formatCode>0</c:formatCode>
                <c:ptCount val="18"/>
                <c:pt idx="0">
                  <c:v>54556.376139322922</c:v>
                </c:pt>
                <c:pt idx="1">
                  <c:v>67175.333658854172</c:v>
                </c:pt>
                <c:pt idx="2">
                  <c:v>61164.494832356766</c:v>
                </c:pt>
                <c:pt idx="3">
                  <c:v>67076.649983723968</c:v>
                </c:pt>
                <c:pt idx="4">
                  <c:v>70718.648274739578</c:v>
                </c:pt>
                <c:pt idx="5">
                  <c:v>13402.060190836588</c:v>
                </c:pt>
                <c:pt idx="6">
                  <c:v>16001.411437988281</c:v>
                </c:pt>
                <c:pt idx="7">
                  <c:v>13099.185943603516</c:v>
                </c:pt>
                <c:pt idx="8">
                  <c:v>14185.179392496744</c:v>
                </c:pt>
                <c:pt idx="9">
                  <c:v>11624.486287434896</c:v>
                </c:pt>
                <c:pt idx="10">
                  <c:v>9558.6808522542324</c:v>
                </c:pt>
                <c:pt idx="11">
                  <c:v>5581.4762115478525</c:v>
                </c:pt>
                <c:pt idx="12">
                  <c:v>7320.627212524415</c:v>
                </c:pt>
                <c:pt idx="13">
                  <c:v>5437.9685719807949</c:v>
                </c:pt>
                <c:pt idx="14">
                  <c:v>5608.082453409831</c:v>
                </c:pt>
                <c:pt idx="15">
                  <c:v>3475.6050109863286</c:v>
                </c:pt>
                <c:pt idx="16">
                  <c:v>1843.3297475179038</c:v>
                </c:pt>
                <c:pt idx="17">
                  <c:v>5483.2738240559902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C-45AE-9435-933C23C1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6256"/>
        <c:axId val="1051902648"/>
      </c:scatterChart>
      <c:valAx>
        <c:axId val="10519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2648"/>
        <c:crosses val="autoZero"/>
        <c:crossBetween val="midCat"/>
      </c:valAx>
      <c:valAx>
        <c:axId val="10519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'LOD plots'!$A$22:$A$39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</c:numCache>
            </c:numRef>
          </c:xVal>
          <c:yVal>
            <c:numRef>
              <c:f>'LOD plots'!$I$22:$I$39</c:f>
              <c:numCache>
                <c:formatCode>0</c:formatCode>
                <c:ptCount val="18"/>
                <c:pt idx="0">
                  <c:v>63028.747558593757</c:v>
                </c:pt>
                <c:pt idx="1">
                  <c:v>50596.674601236977</c:v>
                </c:pt>
                <c:pt idx="2">
                  <c:v>50294.596354166672</c:v>
                </c:pt>
                <c:pt idx="3">
                  <c:v>73052.678426106781</c:v>
                </c:pt>
                <c:pt idx="4">
                  <c:v>86929.707845052093</c:v>
                </c:pt>
                <c:pt idx="5">
                  <c:v>20525.056203206383</c:v>
                </c:pt>
                <c:pt idx="6">
                  <c:v>12398.991902669271</c:v>
                </c:pt>
                <c:pt idx="7">
                  <c:v>11043.061574300131</c:v>
                </c:pt>
                <c:pt idx="8">
                  <c:v>13888.572692871096</c:v>
                </c:pt>
                <c:pt idx="9">
                  <c:v>32302.134195963547</c:v>
                </c:pt>
                <c:pt idx="10">
                  <c:v>10910.835266113281</c:v>
                </c:pt>
                <c:pt idx="11">
                  <c:v>11547.671000162762</c:v>
                </c:pt>
                <c:pt idx="12">
                  <c:v>7801.593780517579</c:v>
                </c:pt>
                <c:pt idx="13">
                  <c:v>14031.442006429037</c:v>
                </c:pt>
                <c:pt idx="14">
                  <c:v>17380.378723144535</c:v>
                </c:pt>
                <c:pt idx="15">
                  <c:v>8265.2867635091152</c:v>
                </c:pt>
                <c:pt idx="16">
                  <c:v>3311.960856119792</c:v>
                </c:pt>
                <c:pt idx="17">
                  <c:v>7515.2829488118496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3-4523-A275-FB241CF9F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6256"/>
        <c:axId val="1051902648"/>
      </c:scatterChart>
      <c:valAx>
        <c:axId val="10519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2648"/>
        <c:crosses val="autoZero"/>
        <c:crossBetween val="midCat"/>
      </c:valAx>
      <c:valAx>
        <c:axId val="10519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(N1,N2)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'LOD plots'!$A$22:$A$39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</c:numCache>
            </c:numRef>
          </c:xVal>
          <c:yVal>
            <c:numRef>
              <c:f>'LOD plots'!$P$22:$P$39</c:f>
              <c:numCache>
                <c:formatCode>General</c:formatCode>
                <c:ptCount val="18"/>
                <c:pt idx="0" formatCode="0">
                  <c:v>64459.390767415367</c:v>
                </c:pt>
                <c:pt idx="5" formatCode="0">
                  <c:v>15847.013982137045</c:v>
                </c:pt>
                <c:pt idx="10" formatCode="0">
                  <c:v>9517.8756078084316</c:v>
                </c:pt>
                <c:pt idx="15" formatCode="0">
                  <c:v>5151.9164403279628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D-43C3-9B90-77CE9841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6256"/>
        <c:axId val="1051902648"/>
      </c:scatterChart>
      <c:valAx>
        <c:axId val="10519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2648"/>
        <c:crosses val="autoZero"/>
        <c:crossBetween val="midCat"/>
      </c:valAx>
      <c:valAx>
        <c:axId val="10519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A-D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'LOD plots'!$A$22:$A$41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</c:numCache>
            </c:numRef>
          </c:xVal>
          <c:yVal>
            <c:numRef>
              <c:f>'LOD plots'!$P$22:$P$41</c:f>
              <c:numCache>
                <c:formatCode>General</c:formatCode>
                <c:ptCount val="20"/>
                <c:pt idx="0" formatCode="0">
                  <c:v>64459.390767415367</c:v>
                </c:pt>
                <c:pt idx="5" formatCode="0">
                  <c:v>15847.013982137045</c:v>
                </c:pt>
                <c:pt idx="10" formatCode="0">
                  <c:v>9517.8756078084316</c:v>
                </c:pt>
                <c:pt idx="15" formatCode="0">
                  <c:v>5151.9164403279628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9-4354-99CD-A68C01D8F59E}"/>
            </c:ext>
          </c:extLst>
        </c:ser>
        <c:ser>
          <c:idx val="1"/>
          <c:order val="1"/>
          <c:tx>
            <c:v>'5-8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'LOD plots'!$F$46:$F$55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6.25E-2</c:v>
                </c:pt>
              </c:numCache>
            </c:numRef>
          </c:xVal>
          <c:yVal>
            <c:numRef>
              <c:f>'LOD plots'!$J$46:$J$55</c:f>
              <c:numCache>
                <c:formatCode>0</c:formatCode>
                <c:ptCount val="10"/>
                <c:pt idx="0">
                  <c:v>64019.672817654086</c:v>
                </c:pt>
                <c:pt idx="3">
                  <c:v>15468.08984544542</c:v>
                </c:pt>
                <c:pt idx="6">
                  <c:v>8611.475944519043</c:v>
                </c:pt>
                <c:pt idx="9">
                  <c:v>4731.4596176147461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B9-4354-99CD-A68C01D8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43144"/>
        <c:axId val="1177936912"/>
      </c:scatterChart>
      <c:valAx>
        <c:axId val="117794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36912"/>
        <c:crosses val="autoZero"/>
        <c:crossBetween val="midCat"/>
      </c:valAx>
      <c:valAx>
        <c:axId val="11779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4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Dilution</a:t>
            </a:r>
            <a:r>
              <a:rPr lang="en-US" baseline="0">
                <a:solidFill>
                  <a:sysClr val="windowText" lastClr="000000"/>
                </a:solidFill>
              </a:rPr>
              <a:t> series</a:t>
            </a:r>
            <a:r>
              <a:rPr lang="en-US">
                <a:solidFill>
                  <a:sysClr val="windowText" lastClr="000000"/>
                </a:solidFill>
              </a:rPr>
              <a:t>: Average of N1 and N2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8 values at each</a:t>
            </a:r>
            <a:r>
              <a:rPr lang="en-US" baseline="0">
                <a:solidFill>
                  <a:sysClr val="windowText" lastClr="000000"/>
                </a:solidFill>
              </a:rPr>
              <a:t> level</a:t>
            </a:r>
          </a:p>
        </c:rich>
      </c:tx>
      <c:layout>
        <c:manualLayout>
          <c:xMode val="edge"/>
          <c:yMode val="edge"/>
          <c:x val="0.264138888888888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396106736657923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'LOD plots'!$N$63:$N$94</c:f>
                <c:numCache>
                  <c:formatCode>General</c:formatCode>
                  <c:ptCount val="32"/>
                  <c:pt idx="0">
                    <c:v>8454.8045850521776</c:v>
                  </c:pt>
                  <c:pt idx="8">
                    <c:v>3077.9376610612353</c:v>
                  </c:pt>
                  <c:pt idx="16">
                    <c:v>1834.1684837666076</c:v>
                  </c:pt>
                  <c:pt idx="24">
                    <c:v>1393.6018535744477</c:v>
                  </c:pt>
                </c:numCache>
              </c:numRef>
            </c:plus>
            <c:minus>
              <c:numRef>
                <c:f>'LOD plots'!$N$63:$N$94</c:f>
                <c:numCache>
                  <c:formatCode>General</c:formatCode>
                  <c:ptCount val="32"/>
                  <c:pt idx="0">
                    <c:v>8454.8045850521776</c:v>
                  </c:pt>
                  <c:pt idx="8">
                    <c:v>3077.9376610612353</c:v>
                  </c:pt>
                  <c:pt idx="16">
                    <c:v>1834.1684837666076</c:v>
                  </c:pt>
                  <c:pt idx="24">
                    <c:v>1393.6018535744477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'LOD plots'!$A$63:$A$94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6.25E-2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6.25E-2</c:v>
                </c:pt>
                <c:pt idx="29">
                  <c:v>6.25E-2</c:v>
                </c:pt>
                <c:pt idx="30">
                  <c:v>6.25E-2</c:v>
                </c:pt>
                <c:pt idx="31">
                  <c:v>6.25E-2</c:v>
                </c:pt>
              </c:numCache>
            </c:numRef>
          </c:xVal>
          <c:yVal>
            <c:numRef>
              <c:f>'LOD plots'!$M$63:$M$94</c:f>
              <c:numCache>
                <c:formatCode>0</c:formatCode>
                <c:ptCount val="32"/>
                <c:pt idx="0">
                  <c:v>64294.49653625489</c:v>
                </c:pt>
                <c:pt idx="8">
                  <c:v>15704.917430877686</c:v>
                </c:pt>
                <c:pt idx="16">
                  <c:v>8442.2072172164917</c:v>
                </c:pt>
                <c:pt idx="24">
                  <c:v>4994.2451318105068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E-43C8-A9EE-6927CAF8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80384"/>
        <c:axId val="819185632"/>
      </c:scatterChart>
      <c:valAx>
        <c:axId val="8191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85632"/>
        <c:crosses val="autoZero"/>
        <c:crossBetween val="midCat"/>
      </c:valAx>
      <c:valAx>
        <c:axId val="8191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average of N1 and N2, copies/L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2872703412073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80384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31</xdr:row>
      <xdr:rowOff>99118</xdr:rowOff>
    </xdr:from>
    <xdr:to>
      <xdr:col>13</xdr:col>
      <xdr:colOff>271517</xdr:colOff>
      <xdr:row>46</xdr:row>
      <xdr:rowOff>105249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AEC4D-BB0D-4816-AD73-82D7F99E3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13</xdr:col>
      <xdr:colOff>17517</xdr:colOff>
      <xdr:row>63</xdr:row>
      <xdr:rowOff>6131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B40DD-9AC7-432F-9DC2-B84C886AF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20</xdr:col>
      <xdr:colOff>17517</xdr:colOff>
      <xdr:row>47</xdr:row>
      <xdr:rowOff>6131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5C98A-489B-476B-97C5-EA35F5FD1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407277</xdr:colOff>
      <xdr:row>69</xdr:row>
      <xdr:rowOff>179406</xdr:rowOff>
    </xdr:from>
    <xdr:to>
      <xdr:col>25</xdr:col>
      <xdr:colOff>424794</xdr:colOff>
      <xdr:row>85</xdr:row>
      <xdr:rowOff>3066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A6B48-AB51-4859-80AA-2FCF8178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531355</xdr:colOff>
      <xdr:row>1</xdr:row>
      <xdr:rowOff>55326</xdr:rowOff>
    </xdr:from>
    <xdr:to>
      <xdr:col>13</xdr:col>
      <xdr:colOff>43793</xdr:colOff>
      <xdr:row>16</xdr:row>
      <xdr:rowOff>61456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F6180-28EB-400F-A2DD-9D89379C9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262758</xdr:colOff>
      <xdr:row>1</xdr:row>
      <xdr:rowOff>58391</xdr:rowOff>
    </xdr:from>
    <xdr:to>
      <xdr:col>19</xdr:col>
      <xdr:colOff>280276</xdr:colOff>
      <xdr:row>16</xdr:row>
      <xdr:rowOff>64522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B59431-1603-471F-8AC1-C17D4EF35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182471</xdr:colOff>
      <xdr:row>1</xdr:row>
      <xdr:rowOff>36494</xdr:rowOff>
    </xdr:from>
    <xdr:to>
      <xdr:col>6</xdr:col>
      <xdr:colOff>199988</xdr:colOff>
      <xdr:row>16</xdr:row>
      <xdr:rowOff>42625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D04565-C9F9-4248-B194-16EAE934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407277</xdr:colOff>
      <xdr:row>22</xdr:row>
      <xdr:rowOff>179406</xdr:rowOff>
    </xdr:from>
    <xdr:to>
      <xdr:col>22</xdr:col>
      <xdr:colOff>424794</xdr:colOff>
      <xdr:row>38</xdr:row>
      <xdr:rowOff>3066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F03DEB-9CBD-4BF5-AEE1-0710EAFBA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502161</xdr:colOff>
      <xdr:row>49</xdr:row>
      <xdr:rowOff>135612</xdr:rowOff>
    </xdr:from>
    <xdr:to>
      <xdr:col>23</xdr:col>
      <xdr:colOff>519678</xdr:colOff>
      <xdr:row>64</xdr:row>
      <xdr:rowOff>141743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2891B3-5299-4874-BB82-6B10F26D4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S104"/>
  <sheetViews>
    <sheetView showGridLines="0" topLeftCell="E10" zoomScale="87" zoomScaleNormal="87" workbookViewId="0">
      <selection activeCell="P70" sqref="P70"/>
    </sheetView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30.81640625" customWidth="1"/>
    <col min="7" max="7" width="13.453125" bestFit="1" customWidth="1"/>
  </cols>
  <sheetData>
    <row r="2" spans="2:7" x14ac:dyDescent="0.35">
      <c r="B2" s="3" t="s">
        <v>0</v>
      </c>
      <c r="C2" s="3" t="s">
        <v>1</v>
      </c>
      <c r="D2" s="3" t="s">
        <v>2</v>
      </c>
      <c r="E2" s="4" t="s">
        <v>106</v>
      </c>
      <c r="F2" s="20"/>
      <c r="G2" s="17" t="s">
        <v>139</v>
      </c>
    </row>
    <row r="3" spans="2:7" x14ac:dyDescent="0.35">
      <c r="B3" s="3"/>
      <c r="C3" s="3"/>
      <c r="D3" s="3"/>
      <c r="E3" s="5" t="s">
        <v>91</v>
      </c>
      <c r="F3" s="7" t="s">
        <v>66</v>
      </c>
      <c r="G3" s="23"/>
    </row>
    <row r="4" spans="2:7" x14ac:dyDescent="0.35">
      <c r="B4" s="5" t="s">
        <v>90</v>
      </c>
      <c r="C4" s="5">
        <v>73</v>
      </c>
      <c r="E4" s="14">
        <v>0.92458028793334956</v>
      </c>
      <c r="F4" s="15">
        <v>0.93878259658813479</v>
      </c>
      <c r="G4" s="18">
        <v>20.584242452158954</v>
      </c>
    </row>
    <row r="5" spans="2:7" x14ac:dyDescent="0.35">
      <c r="B5" s="5" t="s">
        <v>92</v>
      </c>
      <c r="C5" s="5">
        <v>83</v>
      </c>
      <c r="D5" s="5" t="s">
        <v>91</v>
      </c>
      <c r="E5" s="14">
        <v>0.47195692062377931</v>
      </c>
      <c r="F5" s="15">
        <v>0.74454269409179685</v>
      </c>
      <c r="G5" s="18">
        <v>9.8249637916247625</v>
      </c>
    </row>
    <row r="6" spans="2:7" x14ac:dyDescent="0.35">
      <c r="B6" s="5" t="s">
        <v>65</v>
      </c>
      <c r="C6" s="5" t="s">
        <v>141</v>
      </c>
      <c r="D6" s="5" t="s">
        <v>91</v>
      </c>
      <c r="E6" s="14">
        <v>48.011886596679688</v>
      </c>
      <c r="F6" s="15">
        <v>38.872790527343753</v>
      </c>
      <c r="G6" s="18">
        <v>898.85195421671597</v>
      </c>
    </row>
    <row r="7" spans="2:7" x14ac:dyDescent="0.35">
      <c r="B7" s="5" t="s">
        <v>73</v>
      </c>
      <c r="C7" s="5" t="s">
        <v>142</v>
      </c>
      <c r="D7" s="5" t="s">
        <v>91</v>
      </c>
      <c r="E7" s="14">
        <v>36.609539794921872</v>
      </c>
      <c r="F7" s="15">
        <v>39.477044677734376</v>
      </c>
      <c r="G7" s="18">
        <v>826.69243669363084</v>
      </c>
    </row>
    <row r="8" spans="2:7" x14ac:dyDescent="0.35">
      <c r="B8" s="5" t="s">
        <v>74</v>
      </c>
      <c r="C8" s="5" t="s">
        <v>143</v>
      </c>
      <c r="D8" s="5" t="s">
        <v>91</v>
      </c>
      <c r="E8" s="14">
        <v>63.952014160156253</v>
      </c>
      <c r="F8" s="15">
        <v>59.318005371093747</v>
      </c>
      <c r="G8" s="19">
        <v>889.63157142209946</v>
      </c>
    </row>
    <row r="9" spans="2:7" x14ac:dyDescent="0.35">
      <c r="B9" s="5" t="s">
        <v>75</v>
      </c>
      <c r="C9" s="5" t="s">
        <v>144</v>
      </c>
      <c r="D9" s="5" t="s">
        <v>91</v>
      </c>
      <c r="E9" s="14">
        <v>55.845983886718749</v>
      </c>
      <c r="F9" s="15">
        <v>55.807073974609374</v>
      </c>
      <c r="G9" s="18">
        <v>913.01248859560519</v>
      </c>
    </row>
    <row r="10" spans="2:7" x14ac:dyDescent="0.35">
      <c r="B10" s="5" t="s">
        <v>76</v>
      </c>
      <c r="C10" s="5" t="s">
        <v>145</v>
      </c>
      <c r="D10" s="5" t="s">
        <v>91</v>
      </c>
      <c r="E10" s="14">
        <v>51.039260864257813</v>
      </c>
      <c r="F10" s="15">
        <v>40.833300781250003</v>
      </c>
      <c r="G10" s="18">
        <v>945.73713816633074</v>
      </c>
    </row>
    <row r="11" spans="2:7" x14ac:dyDescent="0.35">
      <c r="B11" s="5" t="s">
        <v>77</v>
      </c>
      <c r="C11" s="5" t="s">
        <v>146</v>
      </c>
      <c r="D11" s="5" t="s">
        <v>91</v>
      </c>
      <c r="E11" s="14">
        <v>51.007482910156249</v>
      </c>
      <c r="F11" s="15">
        <v>33.519854736328128</v>
      </c>
      <c r="G11" s="18">
        <v>971.81409416785993</v>
      </c>
    </row>
    <row r="12" spans="2:7" x14ac:dyDescent="0.35">
      <c r="B12" s="5" t="s">
        <v>78</v>
      </c>
      <c r="C12" s="5" t="s">
        <v>147</v>
      </c>
      <c r="D12" s="5" t="s">
        <v>91</v>
      </c>
      <c r="E12" s="14">
        <v>37.330780029296875</v>
      </c>
      <c r="F12" s="15">
        <v>39.446911621093747</v>
      </c>
      <c r="G12" s="18">
        <v>733.18110295986867</v>
      </c>
    </row>
    <row r="13" spans="2:7" x14ac:dyDescent="0.35">
      <c r="B13" s="5" t="s">
        <v>79</v>
      </c>
      <c r="C13" s="5" t="s">
        <v>148</v>
      </c>
      <c r="D13" s="5" t="s">
        <v>91</v>
      </c>
      <c r="E13" s="14">
        <v>38.309118652343749</v>
      </c>
      <c r="F13" s="15">
        <v>39.999697875976565</v>
      </c>
      <c r="G13" s="18">
        <v>716.55974400903835</v>
      </c>
    </row>
    <row r="14" spans="2:7" x14ac:dyDescent="0.35">
      <c r="B14" s="5" t="s">
        <v>81</v>
      </c>
      <c r="C14" s="5" t="s">
        <v>149</v>
      </c>
      <c r="D14" s="5" t="s">
        <v>91</v>
      </c>
      <c r="E14" s="14">
        <v>39.874926757812503</v>
      </c>
      <c r="F14" s="15">
        <v>33.553192138671875</v>
      </c>
      <c r="G14" s="18">
        <v>845.05302504117128</v>
      </c>
    </row>
    <row r="15" spans="2:7" x14ac:dyDescent="0.35">
      <c r="B15" s="5" t="s">
        <v>82</v>
      </c>
      <c r="C15" s="5" t="s">
        <v>150</v>
      </c>
      <c r="D15" s="5" t="s">
        <v>91</v>
      </c>
      <c r="E15" s="14">
        <v>33.771176147460935</v>
      </c>
      <c r="F15" s="15">
        <v>30.279943847656249</v>
      </c>
      <c r="G15" s="18">
        <v>754.73644601484148</v>
      </c>
    </row>
    <row r="16" spans="2:7" x14ac:dyDescent="0.35">
      <c r="B16" s="5" t="s">
        <v>83</v>
      </c>
      <c r="C16" s="5" t="s">
        <v>151</v>
      </c>
      <c r="D16" s="5" t="s">
        <v>91</v>
      </c>
      <c r="E16" s="14">
        <v>41.764959716796874</v>
      </c>
      <c r="F16" s="15">
        <v>37.616772460937497</v>
      </c>
      <c r="G16" s="18">
        <v>917.92180277922705</v>
      </c>
    </row>
    <row r="17" spans="2:7" x14ac:dyDescent="0.35">
      <c r="B17" s="5" t="s">
        <v>84</v>
      </c>
      <c r="C17" s="5" t="s">
        <v>152</v>
      </c>
      <c r="D17" s="5" t="s">
        <v>91</v>
      </c>
      <c r="E17" s="14">
        <v>38.731756591796874</v>
      </c>
      <c r="F17" s="15">
        <v>34.165948486328126</v>
      </c>
      <c r="G17" s="18">
        <v>835.67228776317017</v>
      </c>
    </row>
    <row r="18" spans="2:7" x14ac:dyDescent="0.35">
      <c r="B18" s="5" t="s">
        <v>85</v>
      </c>
      <c r="C18" s="5" t="s">
        <v>153</v>
      </c>
      <c r="D18" s="5" t="s">
        <v>91</v>
      </c>
      <c r="E18" s="14">
        <v>33.501031494140626</v>
      </c>
      <c r="F18" s="15">
        <v>33.905523681640624</v>
      </c>
      <c r="G18" s="18">
        <v>801.77581696771085</v>
      </c>
    </row>
    <row r="19" spans="2:7" x14ac:dyDescent="0.35">
      <c r="B19" s="5" t="s">
        <v>86</v>
      </c>
      <c r="C19" s="5" t="s">
        <v>154</v>
      </c>
      <c r="D19" s="5" t="s">
        <v>91</v>
      </c>
      <c r="E19" s="14">
        <v>36.092413330078124</v>
      </c>
      <c r="F19" s="15">
        <v>33.009280395507815</v>
      </c>
      <c r="G19" s="18">
        <v>869.90796996578956</v>
      </c>
    </row>
    <row r="20" spans="2:7" x14ac:dyDescent="0.35">
      <c r="B20" s="5" t="s">
        <v>93</v>
      </c>
      <c r="C20" s="5" t="s">
        <v>155</v>
      </c>
      <c r="D20" s="5" t="s">
        <v>91</v>
      </c>
      <c r="E20" s="14">
        <v>9.4543121337890632</v>
      </c>
      <c r="F20" s="15">
        <v>8.1834564208984375</v>
      </c>
      <c r="G20" s="18">
        <v>233.20715056346694</v>
      </c>
    </row>
    <row r="21" spans="2:7" x14ac:dyDescent="0.35">
      <c r="B21" s="5" t="s">
        <v>94</v>
      </c>
      <c r="C21" s="5" t="s">
        <v>156</v>
      </c>
      <c r="D21" s="5" t="s">
        <v>91</v>
      </c>
      <c r="E21" s="14">
        <v>7.5895011901855467</v>
      </c>
      <c r="F21" s="15">
        <v>10.076300048828125</v>
      </c>
      <c r="G21" s="18">
        <v>236.58230406470699</v>
      </c>
    </row>
    <row r="22" spans="2:7" x14ac:dyDescent="0.35">
      <c r="B22" s="5" t="s">
        <v>95</v>
      </c>
      <c r="C22" s="5" t="s">
        <v>157</v>
      </c>
      <c r="D22" s="5" t="s">
        <v>91</v>
      </c>
      <c r="E22" s="14">
        <v>7.544189453125</v>
      </c>
      <c r="F22" s="15">
        <v>9.1746742248535149</v>
      </c>
      <c r="G22" s="18">
        <v>218.20629701684098</v>
      </c>
    </row>
    <row r="23" spans="2:7" x14ac:dyDescent="0.35">
      <c r="B23" s="5" t="s">
        <v>96</v>
      </c>
      <c r="C23" s="5" t="s">
        <v>158</v>
      </c>
      <c r="D23" s="5" t="s">
        <v>91</v>
      </c>
      <c r="E23" s="14">
        <v>3.0787584304809572</v>
      </c>
      <c r="F23" s="15">
        <v>2.0103090286254881</v>
      </c>
      <c r="G23" s="18">
        <v>36.066731942385246</v>
      </c>
    </row>
    <row r="24" spans="2:7" x14ac:dyDescent="0.35">
      <c r="B24" s="5" t="s">
        <v>97</v>
      </c>
      <c r="C24" s="5" t="s">
        <v>159</v>
      </c>
      <c r="D24" s="5" t="s">
        <v>91</v>
      </c>
      <c r="E24" s="14">
        <v>1.8598487854003907</v>
      </c>
      <c r="F24" s="15">
        <v>2.4002117156982421</v>
      </c>
      <c r="G24" s="18">
        <v>40.320751362175677</v>
      </c>
    </row>
    <row r="25" spans="2:7" x14ac:dyDescent="0.35">
      <c r="B25" s="5" t="s">
        <v>98</v>
      </c>
      <c r="C25" s="5" t="s">
        <v>160</v>
      </c>
      <c r="D25" s="5" t="s">
        <v>91</v>
      </c>
      <c r="E25" s="14">
        <v>1.6564592361450194</v>
      </c>
      <c r="F25" s="15">
        <v>1.9648778915405274</v>
      </c>
      <c r="G25" s="18">
        <v>38.00177883322867</v>
      </c>
    </row>
    <row r="26" spans="2:7" x14ac:dyDescent="0.35">
      <c r="B26" s="5" t="s">
        <v>99</v>
      </c>
      <c r="C26" s="5" t="s">
        <v>161</v>
      </c>
      <c r="D26" s="5" t="s">
        <v>91</v>
      </c>
      <c r="E26" s="14">
        <v>1.6366252899169922</v>
      </c>
      <c r="F26" s="15">
        <v>1.4338021278381348</v>
      </c>
      <c r="G26" s="18">
        <v>15.054284646003518</v>
      </c>
    </row>
    <row r="27" spans="2:7" x14ac:dyDescent="0.35">
      <c r="B27" s="5" t="s">
        <v>100</v>
      </c>
      <c r="C27" s="5" t="s">
        <v>162</v>
      </c>
      <c r="D27" s="5" t="s">
        <v>91</v>
      </c>
      <c r="E27" s="14">
        <v>1.7321506500244142</v>
      </c>
      <c r="F27" s="15">
        <v>0.83722143173217778</v>
      </c>
      <c r="G27" s="18">
        <v>15.462266251016251</v>
      </c>
    </row>
    <row r="28" spans="2:7" x14ac:dyDescent="0.35">
      <c r="B28" s="5" t="s">
        <v>101</v>
      </c>
      <c r="C28" s="5" t="s">
        <v>163</v>
      </c>
      <c r="D28" s="5" t="s">
        <v>91</v>
      </c>
      <c r="E28" s="14">
        <v>1.1702390670776368</v>
      </c>
      <c r="F28" s="15">
        <v>1.0980940818786622</v>
      </c>
      <c r="G28" s="18">
        <v>16.60385955653668</v>
      </c>
    </row>
    <row r="29" spans="2:7" x14ac:dyDescent="0.35">
      <c r="B29" s="5" t="s">
        <v>102</v>
      </c>
      <c r="C29" s="5" t="s">
        <v>164</v>
      </c>
      <c r="D29" s="5" t="s">
        <v>91</v>
      </c>
      <c r="E29" s="14">
        <v>1.2397930145263671</v>
      </c>
      <c r="F29" s="15">
        <v>0.52134075164794924</v>
      </c>
      <c r="G29" s="18">
        <v>8.3185425105332254</v>
      </c>
    </row>
    <row r="30" spans="2:7" x14ac:dyDescent="0.35">
      <c r="B30" s="5" t="s">
        <v>103</v>
      </c>
      <c r="C30" s="5" t="s">
        <v>165</v>
      </c>
      <c r="D30" s="5" t="s">
        <v>91</v>
      </c>
      <c r="E30" s="14">
        <v>0.49679412841796877</v>
      </c>
      <c r="F30" s="15">
        <v>0.27649946212768556</v>
      </c>
      <c r="G30" s="18">
        <v>7.7138522779823973</v>
      </c>
    </row>
    <row r="31" spans="2:7" x14ac:dyDescent="0.35">
      <c r="B31" s="5" t="s">
        <v>104</v>
      </c>
      <c r="C31" s="5" t="s">
        <v>166</v>
      </c>
      <c r="D31" s="5" t="s">
        <v>91</v>
      </c>
      <c r="E31" s="14">
        <v>1.1272924423217774</v>
      </c>
      <c r="F31" s="15">
        <v>0.82249107360839846</v>
      </c>
      <c r="G31" s="18">
        <v>7.6275450190991396</v>
      </c>
    </row>
    <row r="32" spans="2:7" x14ac:dyDescent="0.35">
      <c r="B32" s="5" t="s">
        <v>80</v>
      </c>
      <c r="C32" s="5" t="s">
        <v>87</v>
      </c>
      <c r="D32" s="5" t="s">
        <v>91</v>
      </c>
      <c r="E32" s="14">
        <v>0</v>
      </c>
      <c r="F32" s="21"/>
      <c r="G32" s="18" t="s">
        <v>140</v>
      </c>
    </row>
    <row r="33" spans="2:7" x14ac:dyDescent="0.35">
      <c r="B33" s="7" t="s">
        <v>127</v>
      </c>
      <c r="C33" s="7" t="s">
        <v>87</v>
      </c>
      <c r="D33" s="7" t="s">
        <v>66</v>
      </c>
      <c r="E33" s="15">
        <v>0</v>
      </c>
      <c r="F33" s="22"/>
      <c r="G33" s="32" t="s">
        <v>140</v>
      </c>
    </row>
    <row r="34" spans="2:7" x14ac:dyDescent="0.35">
      <c r="B34" s="7" t="s">
        <v>128</v>
      </c>
      <c r="C34" s="7" t="s">
        <v>87</v>
      </c>
      <c r="D34" s="7" t="s">
        <v>66</v>
      </c>
      <c r="E34" s="15">
        <v>0</v>
      </c>
      <c r="F34" s="22"/>
      <c r="G34" s="33"/>
    </row>
    <row r="35" spans="2:7" x14ac:dyDescent="0.35">
      <c r="B35" s="5" t="s">
        <v>88</v>
      </c>
      <c r="C35" s="5" t="s">
        <v>89</v>
      </c>
      <c r="D35" s="5" t="s">
        <v>91</v>
      </c>
      <c r="E35" s="14">
        <v>219.65463867187501</v>
      </c>
      <c r="F35" s="21"/>
      <c r="G35" s="32" t="s">
        <v>140</v>
      </c>
    </row>
    <row r="36" spans="2:7" x14ac:dyDescent="0.35">
      <c r="B36" s="5" t="s">
        <v>105</v>
      </c>
      <c r="C36" s="5" t="s">
        <v>89</v>
      </c>
      <c r="D36" s="5" t="s">
        <v>91</v>
      </c>
      <c r="E36" s="14">
        <v>217.79848632812499</v>
      </c>
      <c r="F36" s="21"/>
      <c r="G36" s="33"/>
    </row>
    <row r="37" spans="2:7" x14ac:dyDescent="0.35">
      <c r="B37" s="7" t="s">
        <v>129</v>
      </c>
      <c r="C37" s="7" t="s">
        <v>89</v>
      </c>
      <c r="D37" s="7" t="s">
        <v>66</v>
      </c>
      <c r="E37" s="15">
        <v>238.27187499999999</v>
      </c>
      <c r="F37" s="22"/>
      <c r="G37" s="32" t="s">
        <v>140</v>
      </c>
    </row>
    <row r="38" spans="2:7" x14ac:dyDescent="0.35">
      <c r="B38" s="7" t="s">
        <v>130</v>
      </c>
      <c r="C38" s="7" t="s">
        <v>89</v>
      </c>
      <c r="D38" s="7" t="s">
        <v>66</v>
      </c>
      <c r="E38" s="15">
        <v>266.13222656250002</v>
      </c>
      <c r="F38" s="22"/>
      <c r="G38" s="33"/>
    </row>
    <row r="66" spans="8:19" x14ac:dyDescent="0.35">
      <c r="L66">
        <f>20/3*1000</f>
        <v>6666.666666666667</v>
      </c>
    </row>
    <row r="68" spans="8:19" x14ac:dyDescent="0.35">
      <c r="J68" t="s">
        <v>66</v>
      </c>
      <c r="K68" t="s">
        <v>91</v>
      </c>
      <c r="L68" t="s">
        <v>66</v>
      </c>
      <c r="M68" t="s">
        <v>91</v>
      </c>
      <c r="O68" t="s">
        <v>66</v>
      </c>
      <c r="P68" t="s">
        <v>91</v>
      </c>
      <c r="Q68" t="s">
        <v>66</v>
      </c>
      <c r="R68" t="s">
        <v>91</v>
      </c>
      <c r="S68" t="s">
        <v>167</v>
      </c>
    </row>
    <row r="69" spans="8:19" x14ac:dyDescent="0.35">
      <c r="H69">
        <v>1</v>
      </c>
      <c r="I69" t="s">
        <v>155</v>
      </c>
      <c r="J69" s="24">
        <v>8.1834564208984375</v>
      </c>
      <c r="K69" s="24">
        <v>9.4543121337890632</v>
      </c>
      <c r="L69" s="24">
        <f>AVERAGE(J69:J73)</f>
        <v>9.6207450866699222</v>
      </c>
      <c r="M69" s="24">
        <f>AVERAGE(K69:K73)</f>
        <v>9.7170721435546881</v>
      </c>
      <c r="O69" s="26">
        <f t="shared" ref="O69:P71" si="0">$L$66*J69</f>
        <v>54556.376139322922</v>
      </c>
      <c r="P69" s="26">
        <f t="shared" si="0"/>
        <v>63028.747558593757</v>
      </c>
      <c r="Q69" s="26">
        <f>AVERAGE(O69:O73)</f>
        <v>64138.300577799484</v>
      </c>
      <c r="R69" s="26">
        <f>AVERAGE(P69:P73)</f>
        <v>64780.48095703125</v>
      </c>
      <c r="S69" s="26">
        <f>AVERAGE(Q69:R69)</f>
        <v>64459.390767415367</v>
      </c>
    </row>
    <row r="70" spans="8:19" x14ac:dyDescent="0.35">
      <c r="H70">
        <v>1</v>
      </c>
      <c r="I70" t="s">
        <v>156</v>
      </c>
      <c r="J70" s="24">
        <v>10.076300048828125</v>
      </c>
      <c r="K70" s="24">
        <v>7.5895011901855467</v>
      </c>
      <c r="O70" s="26">
        <f t="shared" si="0"/>
        <v>67175.333658854172</v>
      </c>
      <c r="P70" s="26">
        <f t="shared" si="0"/>
        <v>50596.674601236977</v>
      </c>
      <c r="Q70" s="26">
        <f>STDEV(O69:O73)</f>
        <v>6360.3309571052314</v>
      </c>
      <c r="R70" s="26">
        <f>STDEV(P69:P73)</f>
        <v>15597.333811182201</v>
      </c>
    </row>
    <row r="71" spans="8:19" x14ac:dyDescent="0.35">
      <c r="H71">
        <v>1</v>
      </c>
      <c r="I71" t="s">
        <v>157</v>
      </c>
      <c r="J71" s="24">
        <v>9.1746742248535149</v>
      </c>
      <c r="K71" s="24">
        <v>7.544189453125</v>
      </c>
      <c r="O71" s="26">
        <f t="shared" si="0"/>
        <v>61164.494832356766</v>
      </c>
      <c r="P71" s="26">
        <f t="shared" si="0"/>
        <v>50294.596354166672</v>
      </c>
      <c r="Q71" s="26">
        <f>100*Q70/Q69</f>
        <v>9.9165879042744169</v>
      </c>
      <c r="R71" s="26">
        <f>100*R70/R69</f>
        <v>24.07721211815003</v>
      </c>
    </row>
    <row r="72" spans="8:19" x14ac:dyDescent="0.35">
      <c r="H72">
        <v>1</v>
      </c>
      <c r="I72" t="s">
        <v>168</v>
      </c>
      <c r="J72" s="24">
        <v>10.061497497558594</v>
      </c>
      <c r="K72" s="24">
        <v>10.957901763916016</v>
      </c>
      <c r="O72" s="26">
        <f t="shared" ref="O72:O73" si="1">$L$66*J72</f>
        <v>67076.649983723968</v>
      </c>
      <c r="P72" s="26">
        <f t="shared" ref="P72:P73" si="2">$L$66*K72</f>
        <v>73052.678426106781</v>
      </c>
      <c r="Q72" s="26"/>
      <c r="R72" s="26"/>
    </row>
    <row r="73" spans="8:19" x14ac:dyDescent="0.35">
      <c r="H73">
        <v>1</v>
      </c>
      <c r="I73" t="s">
        <v>169</v>
      </c>
      <c r="J73" s="24">
        <v>10.607797241210937</v>
      </c>
      <c r="K73" s="24">
        <v>13.039456176757813</v>
      </c>
      <c r="O73" s="26">
        <f t="shared" si="1"/>
        <v>70718.648274739578</v>
      </c>
      <c r="P73" s="26">
        <f t="shared" si="2"/>
        <v>86929.707845052093</v>
      </c>
      <c r="Q73" s="26"/>
      <c r="R73" s="26"/>
    </row>
    <row r="74" spans="8:19" x14ac:dyDescent="0.35">
      <c r="H74" s="25">
        <v>0.25</v>
      </c>
      <c r="I74" t="s">
        <v>158</v>
      </c>
      <c r="J74" s="24">
        <v>2.0103090286254881</v>
      </c>
      <c r="K74" s="24">
        <v>3.0787584304809572</v>
      </c>
      <c r="L74" s="24">
        <f>AVERAGE(J74:J78)</f>
        <v>2.0493696975708007</v>
      </c>
      <c r="M74" s="24">
        <f>AVERAGE(K74:K78)</f>
        <v>2.7047344970703127</v>
      </c>
      <c r="O74" s="26">
        <f t="shared" ref="O74:P76" si="3">$L$66*J74</f>
        <v>13402.060190836588</v>
      </c>
      <c r="P74" s="26">
        <f t="shared" si="3"/>
        <v>20525.056203206383</v>
      </c>
      <c r="Q74" s="26">
        <f>AVERAGE(O74:O78)</f>
        <v>13662.464650472004</v>
      </c>
      <c r="R74" s="26">
        <f>AVERAGE(P74:P78)</f>
        <v>18031.563313802086</v>
      </c>
      <c r="S74" s="26">
        <f>AVERAGE(Q74:R74)</f>
        <v>15847.013982137045</v>
      </c>
    </row>
    <row r="75" spans="8:19" x14ac:dyDescent="0.35">
      <c r="H75" s="25">
        <v>0.25</v>
      </c>
      <c r="I75" t="s">
        <v>159</v>
      </c>
      <c r="J75" s="24">
        <v>2.4002117156982421</v>
      </c>
      <c r="K75" s="24">
        <v>1.8598487854003907</v>
      </c>
      <c r="O75" s="26">
        <f t="shared" si="3"/>
        <v>16001.411437988281</v>
      </c>
      <c r="P75" s="26">
        <f t="shared" si="3"/>
        <v>12398.991902669271</v>
      </c>
      <c r="Q75" s="26">
        <f>STDEV(O74:O78)</f>
        <v>1603.3053334268493</v>
      </c>
      <c r="R75" s="26">
        <f>STDEV(P74:P78)</f>
        <v>8769.2087533875983</v>
      </c>
    </row>
    <row r="76" spans="8:19" x14ac:dyDescent="0.35">
      <c r="H76" s="25">
        <v>0.25</v>
      </c>
      <c r="I76" t="s">
        <v>160</v>
      </c>
      <c r="J76" s="24">
        <v>1.9648778915405274</v>
      </c>
      <c r="K76" s="24">
        <v>1.6564592361450194</v>
      </c>
      <c r="O76" s="26">
        <f t="shared" si="3"/>
        <v>13099.185943603516</v>
      </c>
      <c r="P76" s="26">
        <f t="shared" si="3"/>
        <v>11043.061574300131</v>
      </c>
      <c r="Q76" s="26">
        <f>100*Q75/Q74</f>
        <v>11.735110570781671</v>
      </c>
      <c r="R76" s="26">
        <f>100*R75/R74</f>
        <v>48.632548386280476</v>
      </c>
    </row>
    <row r="77" spans="8:19" x14ac:dyDescent="0.35">
      <c r="H77" s="25">
        <v>0.25</v>
      </c>
      <c r="I77" t="s">
        <v>170</v>
      </c>
      <c r="J77" s="24">
        <v>2.1277769088745115</v>
      </c>
      <c r="K77" s="24">
        <v>2.0832859039306642</v>
      </c>
      <c r="O77" s="26">
        <f t="shared" ref="O77:O78" si="4">$L$66*J77</f>
        <v>14185.179392496744</v>
      </c>
      <c r="P77" s="26">
        <f t="shared" ref="P77:P78" si="5">$L$66*K77</f>
        <v>13888.572692871096</v>
      </c>
      <c r="Q77" s="26"/>
      <c r="R77" s="26"/>
    </row>
    <row r="78" spans="8:19" x14ac:dyDescent="0.35">
      <c r="H78" s="25">
        <v>0.25</v>
      </c>
      <c r="I78" t="s">
        <v>171</v>
      </c>
      <c r="J78" s="24">
        <v>1.7436729431152345</v>
      </c>
      <c r="K78" s="24">
        <v>4.8453201293945316</v>
      </c>
      <c r="O78" s="26">
        <f t="shared" si="4"/>
        <v>11624.486287434896</v>
      </c>
      <c r="P78" s="26">
        <f t="shared" si="5"/>
        <v>32302.134195963547</v>
      </c>
      <c r="Q78" s="26"/>
      <c r="R78" s="26"/>
    </row>
    <row r="79" spans="8:19" x14ac:dyDescent="0.35">
      <c r="H79">
        <v>0.125</v>
      </c>
      <c r="I79" t="s">
        <v>161</v>
      </c>
      <c r="J79" s="24">
        <v>1.4338021278381348</v>
      </c>
      <c r="K79" s="24">
        <v>1.6366252899169922</v>
      </c>
      <c r="L79" s="24">
        <f>AVERAGE(J79:J83)</f>
        <v>1.0052050590515136</v>
      </c>
      <c r="M79" s="24">
        <f>AVERAGE(K79:K83)</f>
        <v>1.8501576232910157</v>
      </c>
      <c r="O79" s="26">
        <f t="shared" ref="O79:P81" si="6">$L$66*J79</f>
        <v>9558.6808522542324</v>
      </c>
      <c r="P79" s="26">
        <f t="shared" si="6"/>
        <v>10910.835266113281</v>
      </c>
      <c r="Q79" s="26">
        <f>AVERAGE(O79:O83)</f>
        <v>6701.3670603434248</v>
      </c>
      <c r="R79" s="26">
        <f>AVERAGE(P79:P83)</f>
        <v>12334.384155273438</v>
      </c>
      <c r="S79" s="26">
        <f>AVERAGE(Q79:R79)</f>
        <v>9517.8756078084316</v>
      </c>
    </row>
    <row r="80" spans="8:19" x14ac:dyDescent="0.35">
      <c r="H80">
        <v>0.125</v>
      </c>
      <c r="I80" t="s">
        <v>162</v>
      </c>
      <c r="J80" s="24">
        <v>0.83722143173217778</v>
      </c>
      <c r="K80" s="24">
        <v>1.7321506500244142</v>
      </c>
      <c r="O80" s="26">
        <f t="shared" si="6"/>
        <v>5581.4762115478525</v>
      </c>
      <c r="P80" s="26">
        <f t="shared" si="6"/>
        <v>11547.671000162762</v>
      </c>
      <c r="Q80" s="26">
        <f>STDEV(O79:O83)</f>
        <v>1774.3539477013853</v>
      </c>
      <c r="R80" s="26">
        <f>STDEV(P79:P83)</f>
        <v>3589.347577864472</v>
      </c>
    </row>
    <row r="81" spans="8:19" x14ac:dyDescent="0.35">
      <c r="H81">
        <v>0.125</v>
      </c>
      <c r="I81" t="s">
        <v>163</v>
      </c>
      <c r="J81" s="24">
        <v>1.0980940818786622</v>
      </c>
      <c r="K81" s="24">
        <v>1.1702390670776368</v>
      </c>
      <c r="O81" s="26">
        <f t="shared" si="6"/>
        <v>7320.627212524415</v>
      </c>
      <c r="P81" s="26">
        <f t="shared" si="6"/>
        <v>7801.593780517579</v>
      </c>
      <c r="Q81" s="26">
        <f>100*Q80/Q79</f>
        <v>26.477492304539648</v>
      </c>
      <c r="R81" s="26">
        <f>100*R80/R79</f>
        <v>29.100338798268123</v>
      </c>
    </row>
    <row r="82" spans="8:19" x14ac:dyDescent="0.35">
      <c r="H82">
        <v>0.125</v>
      </c>
      <c r="I82" t="s">
        <v>172</v>
      </c>
      <c r="J82" s="24">
        <v>0.81569528579711914</v>
      </c>
      <c r="K82" s="24">
        <v>2.1047163009643555</v>
      </c>
      <c r="O82" s="26">
        <f t="shared" ref="O82:O83" si="7">$L$66*J82</f>
        <v>5437.9685719807949</v>
      </c>
      <c r="P82" s="26">
        <f t="shared" ref="P82:P83" si="8">$L$66*K82</f>
        <v>14031.442006429037</v>
      </c>
      <c r="Q82" s="26"/>
      <c r="R82" s="26"/>
    </row>
    <row r="83" spans="8:19" x14ac:dyDescent="0.35">
      <c r="H83">
        <v>0.125</v>
      </c>
      <c r="I83" t="s">
        <v>173</v>
      </c>
      <c r="J83" s="24">
        <v>0.84121236801147459</v>
      </c>
      <c r="K83" s="24">
        <v>2.6070568084716799</v>
      </c>
      <c r="O83" s="26">
        <f t="shared" si="7"/>
        <v>5608.082453409831</v>
      </c>
      <c r="P83" s="26">
        <f t="shared" si="8"/>
        <v>17380.378723144535</v>
      </c>
      <c r="Q83" s="26"/>
      <c r="R83" s="26"/>
    </row>
    <row r="84" spans="8:19" x14ac:dyDescent="0.35">
      <c r="H84" s="25">
        <v>6.25E-2</v>
      </c>
      <c r="I84" t="s">
        <v>164</v>
      </c>
      <c r="J84" s="24">
        <v>0.52134075164794924</v>
      </c>
      <c r="K84" s="24">
        <v>1.2397930145263671</v>
      </c>
      <c r="L84" s="24">
        <f>AVERAGE(J84:J88)</f>
        <v>0.49433790206909178</v>
      </c>
      <c r="M84" s="24">
        <f>AVERAGE(K84:K88)</f>
        <v>1.051237030029297</v>
      </c>
      <c r="O84" s="26">
        <f t="shared" ref="O84:P86" si="9">$L$66*J84</f>
        <v>3475.6050109863286</v>
      </c>
      <c r="P84" s="26">
        <f t="shared" si="9"/>
        <v>8265.2867635091152</v>
      </c>
      <c r="Q84" s="26">
        <f>AVERAGE(O84:O88)</f>
        <v>3295.5860137939453</v>
      </c>
      <c r="R84" s="26">
        <f>AVERAGE(P84:P88)</f>
        <v>7008.2468668619795</v>
      </c>
      <c r="S84" s="26">
        <f>AVERAGE(Q84:R84)</f>
        <v>5151.9164403279628</v>
      </c>
    </row>
    <row r="85" spans="8:19" x14ac:dyDescent="0.35">
      <c r="H85" s="25">
        <v>6.25E-2</v>
      </c>
      <c r="I85" t="s">
        <v>165</v>
      </c>
      <c r="J85" s="24">
        <v>0.27649946212768556</v>
      </c>
      <c r="K85" s="24">
        <v>0.49679412841796877</v>
      </c>
      <c r="O85" s="26">
        <f t="shared" si="9"/>
        <v>1843.3297475179038</v>
      </c>
      <c r="P85" s="26">
        <f t="shared" si="9"/>
        <v>3311.960856119792</v>
      </c>
      <c r="Q85" s="26">
        <f>STDEV(O84:O88)</f>
        <v>2421.4337230127994</v>
      </c>
      <c r="R85" s="26">
        <f>STDEV(P84:P88)</f>
        <v>2189.0901266786213</v>
      </c>
    </row>
    <row r="86" spans="8:19" x14ac:dyDescent="0.35">
      <c r="H86" s="25">
        <v>6.25E-2</v>
      </c>
      <c r="I86" t="s">
        <v>166</v>
      </c>
      <c r="J86" s="24">
        <v>0.82249107360839846</v>
      </c>
      <c r="K86" s="24">
        <v>1.1272924423217774</v>
      </c>
      <c r="O86" s="26">
        <f t="shared" si="9"/>
        <v>5483.2738240559902</v>
      </c>
      <c r="P86" s="26">
        <f t="shared" si="9"/>
        <v>7515.2829488118496</v>
      </c>
      <c r="Q86" s="26">
        <f>100*Q85/Q84</f>
        <v>73.475057633989536</v>
      </c>
      <c r="R86" s="26">
        <f>100*R85/R84</f>
        <v>31.235916317811032</v>
      </c>
    </row>
    <row r="87" spans="8:19" x14ac:dyDescent="0.35">
      <c r="H87" s="25">
        <v>6.25E-2</v>
      </c>
      <c r="I87" t="s">
        <v>174</v>
      </c>
      <c r="J87" s="24">
        <v>0.85135822296142583</v>
      </c>
      <c r="K87" s="24">
        <v>1.0537720680236817</v>
      </c>
      <c r="O87" s="26">
        <f t="shared" ref="O87:O88" si="10">$L$66*J87</f>
        <v>5675.7214864095058</v>
      </c>
      <c r="P87" s="26">
        <f t="shared" ref="P87:P88" si="11">$L$66*K87</f>
        <v>7025.1471201578788</v>
      </c>
    </row>
    <row r="88" spans="8:19" x14ac:dyDescent="0.35">
      <c r="H88" s="25">
        <v>6.25E-2</v>
      </c>
      <c r="I88" t="s">
        <v>175</v>
      </c>
      <c r="J88" s="24">
        <v>0</v>
      </c>
      <c r="K88" s="24">
        <v>1.3385334968566895</v>
      </c>
      <c r="O88" s="26">
        <f t="shared" si="10"/>
        <v>0</v>
      </c>
      <c r="P88" s="26">
        <f t="shared" si="11"/>
        <v>8923.5566457112636</v>
      </c>
    </row>
    <row r="91" spans="8:19" x14ac:dyDescent="0.35">
      <c r="J91" s="28"/>
      <c r="K91" s="29"/>
      <c r="L91" s="29"/>
      <c r="M91" s="29"/>
      <c r="N91" s="26">
        <v>235930.25716145831</v>
      </c>
      <c r="O91" s="26">
        <v>226605.224609375</v>
      </c>
      <c r="P91" s="26">
        <v>231267.74088541666</v>
      </c>
      <c r="Q91" s="27">
        <v>233964.09606933594</v>
      </c>
    </row>
    <row r="92" spans="8:19" x14ac:dyDescent="0.35">
      <c r="J92" s="28"/>
      <c r="K92" s="29"/>
      <c r="L92" s="29"/>
      <c r="M92" s="29"/>
      <c r="N92" s="26">
        <v>232821.47216796878</v>
      </c>
      <c r="O92" s="26">
        <v>240499.43033854169</v>
      </c>
      <c r="P92" s="26">
        <v>236660.45125325525</v>
      </c>
      <c r="Q92" s="27"/>
    </row>
    <row r="93" spans="8:19" x14ac:dyDescent="0.35">
      <c r="J93" s="28"/>
      <c r="K93" s="29"/>
      <c r="L93" s="29"/>
      <c r="M93">
        <v>1</v>
      </c>
      <c r="N93" s="26">
        <v>58961.191813151039</v>
      </c>
      <c r="O93" s="26">
        <v>78970.896402994797</v>
      </c>
      <c r="P93" s="26">
        <v>68966.044108072922</v>
      </c>
      <c r="Q93" s="27">
        <v>64019.672817654086</v>
      </c>
    </row>
    <row r="94" spans="8:19" x14ac:dyDescent="0.35">
      <c r="J94" s="28"/>
      <c r="K94" s="29"/>
      <c r="L94" s="29"/>
      <c r="M94">
        <v>1</v>
      </c>
      <c r="N94" s="26">
        <v>45850.173950195313</v>
      </c>
      <c r="O94" s="26">
        <v>64114.842732747406</v>
      </c>
      <c r="P94" s="26">
        <v>54982.508341471359</v>
      </c>
      <c r="Q94" s="27"/>
    </row>
    <row r="95" spans="8:19" x14ac:dyDescent="0.35">
      <c r="J95" s="28"/>
      <c r="K95" s="29"/>
      <c r="L95" s="29"/>
      <c r="M95">
        <v>1</v>
      </c>
      <c r="N95" s="26">
        <v>62411.036173502602</v>
      </c>
      <c r="O95" s="26">
        <v>73809.895833333343</v>
      </c>
      <c r="P95" s="26">
        <v>68110.466003417969</v>
      </c>
    </row>
    <row r="96" spans="8:19" x14ac:dyDescent="0.35">
      <c r="J96" s="28"/>
      <c r="K96" s="29"/>
      <c r="L96" s="29"/>
      <c r="M96" s="25">
        <v>0.25</v>
      </c>
      <c r="N96" s="26">
        <v>11836.463928222656</v>
      </c>
      <c r="O96" s="26">
        <v>17947.216033935547</v>
      </c>
      <c r="P96" s="26">
        <v>14891.839981079102</v>
      </c>
      <c r="Q96" s="27">
        <v>15468.08984544542</v>
      </c>
    </row>
    <row r="97" spans="10:17" x14ac:dyDescent="0.35">
      <c r="J97" s="28"/>
      <c r="K97" s="29"/>
      <c r="L97" s="29"/>
      <c r="M97" s="25">
        <v>0.25</v>
      </c>
      <c r="N97" s="26">
        <v>18008.466084798176</v>
      </c>
      <c r="O97" s="26">
        <v>17150.02950032552</v>
      </c>
      <c r="P97" s="26">
        <v>17579.247792561848</v>
      </c>
      <c r="Q97" s="27"/>
    </row>
    <row r="98" spans="10:17" x14ac:dyDescent="0.35">
      <c r="J98" s="28"/>
      <c r="K98" s="29"/>
      <c r="L98" s="29"/>
      <c r="M98" s="25">
        <v>0.25</v>
      </c>
      <c r="N98" s="26">
        <v>13933.181762695313</v>
      </c>
      <c r="O98" s="26"/>
      <c r="P98" s="26">
        <v>13933.181762695313</v>
      </c>
    </row>
    <row r="99" spans="10:17" x14ac:dyDescent="0.35">
      <c r="J99" s="28"/>
      <c r="K99" s="29"/>
      <c r="L99" s="29"/>
      <c r="M99">
        <v>0.125</v>
      </c>
      <c r="N99" s="26">
        <v>6969.7411855061855</v>
      </c>
      <c r="O99" s="26">
        <v>14146.116892496744</v>
      </c>
      <c r="P99" s="26">
        <v>10557.929039001465</v>
      </c>
      <c r="Q99" s="27">
        <v>8611.475944519043</v>
      </c>
    </row>
    <row r="100" spans="10:17" x14ac:dyDescent="0.35">
      <c r="J100" s="28"/>
      <c r="K100" s="29"/>
      <c r="L100" s="29"/>
      <c r="M100">
        <v>0.125</v>
      </c>
      <c r="N100" s="26">
        <v>7213.3242289225263</v>
      </c>
      <c r="O100" s="26">
        <v>10917.254130045574</v>
      </c>
      <c r="P100" s="26">
        <v>9065.2891794840507</v>
      </c>
      <c r="Q100" s="27"/>
    </row>
    <row r="101" spans="10:17" x14ac:dyDescent="0.35">
      <c r="J101" s="28"/>
      <c r="K101" s="29"/>
      <c r="L101" s="29"/>
      <c r="M101">
        <v>0.125</v>
      </c>
      <c r="N101" s="26">
        <v>6258.5506439208984</v>
      </c>
      <c r="O101" s="26">
        <v>6163.868586222331</v>
      </c>
      <c r="P101" s="26">
        <v>6211.2096150716152</v>
      </c>
      <c r="Q101" s="27"/>
    </row>
    <row r="102" spans="10:17" x14ac:dyDescent="0.35">
      <c r="J102" s="28"/>
      <c r="K102" s="29"/>
      <c r="L102" s="29"/>
      <c r="M102" s="25">
        <v>6.25E-2</v>
      </c>
      <c r="N102" s="26">
        <v>3420.4699198404951</v>
      </c>
      <c r="O102" s="26">
        <v>4871.8922932942714</v>
      </c>
      <c r="P102" s="26">
        <v>4146.1811065673828</v>
      </c>
      <c r="Q102" s="27">
        <v>4731.4596176147461</v>
      </c>
    </row>
    <row r="103" spans="10:17" x14ac:dyDescent="0.35">
      <c r="J103" s="28"/>
      <c r="K103" s="29"/>
      <c r="L103" s="29"/>
      <c r="M103" s="25">
        <v>6.25E-2</v>
      </c>
      <c r="N103" s="26">
        <v>4998.4143575032549</v>
      </c>
      <c r="O103" s="26">
        <v>6987.9837036132822</v>
      </c>
      <c r="P103" s="26">
        <v>5993.1990305582685</v>
      </c>
      <c r="Q103" s="27"/>
    </row>
    <row r="104" spans="10:17" x14ac:dyDescent="0.35">
      <c r="J104" s="28"/>
      <c r="K104" s="29"/>
      <c r="L104" s="29"/>
      <c r="M104" s="25">
        <v>6.25E-2</v>
      </c>
      <c r="N104" s="26">
        <v>4963.6179606119795</v>
      </c>
      <c r="O104" s="26">
        <v>3146.3794708251953</v>
      </c>
      <c r="P104" s="26">
        <v>4054.9987157185874</v>
      </c>
      <c r="Q104" s="27"/>
    </row>
  </sheetData>
  <autoFilter ref="B2:E2" xr:uid="{BE4C13B4-9CF4-C543-8589-61D70D2F1238}">
    <sortState xmlns:xlrd2="http://schemas.microsoft.com/office/spreadsheetml/2017/richdata2" ref="B3:E66">
      <sortCondition ref="C2:C66"/>
    </sortState>
  </autoFilter>
  <mergeCells count="3">
    <mergeCell ref="G35:G36"/>
    <mergeCell ref="G37:G38"/>
    <mergeCell ref="G33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DE6A-BC7E-4E16-9FBB-2D84F11A7091}">
  <dimension ref="A19:Q104"/>
  <sheetViews>
    <sheetView showGridLines="0" tabSelected="1" topLeftCell="L41" zoomScale="87" zoomScaleNormal="87" workbookViewId="0">
      <selection activeCell="Q63" sqref="Q63"/>
    </sheetView>
  </sheetViews>
  <sheetFormatPr defaultColWidth="10.90625" defaultRowHeight="14.5" x14ac:dyDescent="0.35"/>
  <sheetData>
    <row r="19" spans="1:16" x14ac:dyDescent="0.35">
      <c r="E19">
        <f>20/3*1000</f>
        <v>6666.666666666667</v>
      </c>
    </row>
    <row r="20" spans="1:16" x14ac:dyDescent="0.35">
      <c r="A20" s="30" t="s">
        <v>177</v>
      </c>
    </row>
    <row r="21" spans="1:16" x14ac:dyDescent="0.35">
      <c r="C21" t="s">
        <v>66</v>
      </c>
      <c r="D21" t="s">
        <v>91</v>
      </c>
      <c r="E21" t="s">
        <v>66</v>
      </c>
      <c r="F21" t="s">
        <v>91</v>
      </c>
      <c r="H21" t="s">
        <v>66</v>
      </c>
      <c r="I21" t="s">
        <v>91</v>
      </c>
      <c r="J21" t="s">
        <v>66</v>
      </c>
      <c r="K21" t="s">
        <v>91</v>
      </c>
      <c r="P21" t="s">
        <v>167</v>
      </c>
    </row>
    <row r="22" spans="1:16" x14ac:dyDescent="0.35">
      <c r="A22">
        <v>1</v>
      </c>
      <c r="B22" t="s">
        <v>155</v>
      </c>
      <c r="C22" s="24">
        <v>8.1834564208984375</v>
      </c>
      <c r="D22" s="24">
        <v>9.4543121337890632</v>
      </c>
      <c r="E22" s="24">
        <f>AVERAGE(C22:C26)</f>
        <v>9.6207450866699222</v>
      </c>
      <c r="F22" s="24">
        <f>AVERAGE(D22:D26)</f>
        <v>9.7170721435546881</v>
      </c>
      <c r="H22" s="26">
        <f t="shared" ref="H22:I24" si="0">$E$19*C22</f>
        <v>54556.376139322922</v>
      </c>
      <c r="I22" s="26">
        <f t="shared" si="0"/>
        <v>63028.747558593757</v>
      </c>
      <c r="J22" s="26">
        <f>AVERAGE(H22:H26)</f>
        <v>64138.300577799484</v>
      </c>
      <c r="K22" s="26">
        <f>AVERAGE(I22:I26)</f>
        <v>64780.48095703125</v>
      </c>
      <c r="L22" s="26"/>
      <c r="M22" s="26"/>
      <c r="N22" s="26"/>
      <c r="O22" s="26"/>
      <c r="P22" s="26">
        <f>AVERAGE(J22:K22)</f>
        <v>64459.390767415367</v>
      </c>
    </row>
    <row r="23" spans="1:16" x14ac:dyDescent="0.35">
      <c r="A23">
        <v>1</v>
      </c>
      <c r="B23" t="s">
        <v>156</v>
      </c>
      <c r="C23" s="24">
        <v>10.076300048828125</v>
      </c>
      <c r="D23" s="24">
        <v>7.5895011901855467</v>
      </c>
      <c r="H23" s="26">
        <f t="shared" si="0"/>
        <v>67175.333658854172</v>
      </c>
      <c r="I23" s="26">
        <f t="shared" si="0"/>
        <v>50596.674601236977</v>
      </c>
      <c r="J23" s="26">
        <f>STDEV(H22:H26)</f>
        <v>6360.3309571052314</v>
      </c>
      <c r="K23" s="26">
        <f>STDEV(I22:I26)</f>
        <v>15597.333811182201</v>
      </c>
      <c r="L23" s="26"/>
      <c r="M23" s="26"/>
      <c r="N23" s="26"/>
      <c r="O23" s="26"/>
    </row>
    <row r="24" spans="1:16" x14ac:dyDescent="0.35">
      <c r="A24">
        <v>1</v>
      </c>
      <c r="B24" t="s">
        <v>157</v>
      </c>
      <c r="C24" s="24">
        <v>9.1746742248535149</v>
      </c>
      <c r="D24" s="24">
        <v>7.544189453125</v>
      </c>
      <c r="H24" s="26">
        <f t="shared" si="0"/>
        <v>61164.494832356766</v>
      </c>
      <c r="I24" s="26">
        <f t="shared" si="0"/>
        <v>50294.596354166672</v>
      </c>
      <c r="J24" s="26">
        <f>100*J23/J22</f>
        <v>9.9165879042744169</v>
      </c>
      <c r="K24" s="26">
        <f>100*K23/K22</f>
        <v>24.07721211815003</v>
      </c>
      <c r="L24" s="26"/>
      <c r="M24" s="26"/>
      <c r="N24" s="26"/>
      <c r="O24" s="26"/>
    </row>
    <row r="25" spans="1:16" x14ac:dyDescent="0.35">
      <c r="A25">
        <v>1</v>
      </c>
      <c r="B25" t="s">
        <v>168</v>
      </c>
      <c r="C25" s="24">
        <v>10.061497497558594</v>
      </c>
      <c r="D25" s="24">
        <v>10.957901763916016</v>
      </c>
      <c r="H25" s="26">
        <f t="shared" ref="H25:I26" si="1">$E$19*C25</f>
        <v>67076.649983723968</v>
      </c>
      <c r="I25" s="26">
        <f t="shared" si="1"/>
        <v>73052.678426106781</v>
      </c>
      <c r="J25" s="26"/>
      <c r="K25" s="26"/>
      <c r="L25" s="26"/>
      <c r="M25" s="26"/>
      <c r="N25" s="26"/>
      <c r="O25" s="26"/>
    </row>
    <row r="26" spans="1:16" x14ac:dyDescent="0.35">
      <c r="A26">
        <v>1</v>
      </c>
      <c r="B26" t="s">
        <v>169</v>
      </c>
      <c r="C26" s="24">
        <v>10.607797241210937</v>
      </c>
      <c r="D26" s="24">
        <v>13.039456176757813</v>
      </c>
      <c r="H26" s="26">
        <f t="shared" si="1"/>
        <v>70718.648274739578</v>
      </c>
      <c r="I26" s="26">
        <f t="shared" si="1"/>
        <v>86929.707845052093</v>
      </c>
      <c r="J26" s="26"/>
      <c r="K26" s="26"/>
      <c r="L26" s="26"/>
      <c r="M26" s="26"/>
      <c r="N26" s="26"/>
      <c r="O26" s="26"/>
    </row>
    <row r="27" spans="1:16" x14ac:dyDescent="0.35">
      <c r="A27" s="25">
        <v>0.25</v>
      </c>
      <c r="B27" t="s">
        <v>158</v>
      </c>
      <c r="C27" s="24">
        <v>2.0103090286254881</v>
      </c>
      <c r="D27" s="24">
        <v>3.0787584304809572</v>
      </c>
      <c r="E27" s="24">
        <f>AVERAGE(C27:C31)</f>
        <v>2.0493696975708007</v>
      </c>
      <c r="F27" s="24">
        <f>AVERAGE(D27:D31)</f>
        <v>2.7047344970703127</v>
      </c>
      <c r="H27" s="26">
        <f t="shared" ref="H27:I29" si="2">$E$19*C27</f>
        <v>13402.060190836588</v>
      </c>
      <c r="I27" s="26">
        <f t="shared" si="2"/>
        <v>20525.056203206383</v>
      </c>
      <c r="J27" s="26">
        <f>AVERAGE(H27:H31)</f>
        <v>13662.464650472004</v>
      </c>
      <c r="K27" s="26">
        <f>AVERAGE(I27:I31)</f>
        <v>18031.563313802086</v>
      </c>
      <c r="L27" s="26"/>
      <c r="M27" s="26"/>
      <c r="N27" s="26"/>
      <c r="O27" s="26"/>
      <c r="P27" s="26">
        <f>AVERAGE(J27:K27)</f>
        <v>15847.013982137045</v>
      </c>
    </row>
    <row r="28" spans="1:16" x14ac:dyDescent="0.35">
      <c r="A28" s="25">
        <v>0.25</v>
      </c>
      <c r="B28" t="s">
        <v>159</v>
      </c>
      <c r="C28" s="24">
        <v>2.4002117156982421</v>
      </c>
      <c r="D28" s="24">
        <v>1.8598487854003907</v>
      </c>
      <c r="H28" s="26">
        <f t="shared" si="2"/>
        <v>16001.411437988281</v>
      </c>
      <c r="I28" s="26">
        <f t="shared" si="2"/>
        <v>12398.991902669271</v>
      </c>
      <c r="J28" s="26">
        <f>STDEV(H27:H31)</f>
        <v>1603.3053334268493</v>
      </c>
      <c r="K28" s="26">
        <f>STDEV(I27:I31)</f>
        <v>8769.2087533875983</v>
      </c>
      <c r="L28" s="26"/>
      <c r="M28" s="26"/>
      <c r="N28" s="26"/>
      <c r="O28" s="26"/>
    </row>
    <row r="29" spans="1:16" x14ac:dyDescent="0.35">
      <c r="A29" s="25">
        <v>0.25</v>
      </c>
      <c r="B29" t="s">
        <v>160</v>
      </c>
      <c r="C29" s="24">
        <v>1.9648778915405274</v>
      </c>
      <c r="D29" s="24">
        <v>1.6564592361450194</v>
      </c>
      <c r="H29" s="26">
        <f t="shared" si="2"/>
        <v>13099.185943603516</v>
      </c>
      <c r="I29" s="26">
        <f t="shared" si="2"/>
        <v>11043.061574300131</v>
      </c>
      <c r="J29" s="26">
        <f>100*J28/J27</f>
        <v>11.735110570781671</v>
      </c>
      <c r="K29" s="26">
        <f>100*K28/K27</f>
        <v>48.632548386280476</v>
      </c>
      <c r="L29" s="26"/>
      <c r="M29" s="26"/>
      <c r="N29" s="26"/>
      <c r="O29" s="26"/>
    </row>
    <row r="30" spans="1:16" x14ac:dyDescent="0.35">
      <c r="A30" s="25">
        <v>0.25</v>
      </c>
      <c r="B30" t="s">
        <v>170</v>
      </c>
      <c r="C30" s="24">
        <v>2.1277769088745115</v>
      </c>
      <c r="D30" s="24">
        <v>2.0832859039306642</v>
      </c>
      <c r="H30" s="26">
        <f t="shared" ref="H30:I31" si="3">$E$19*C30</f>
        <v>14185.179392496744</v>
      </c>
      <c r="I30" s="26">
        <f t="shared" si="3"/>
        <v>13888.572692871096</v>
      </c>
      <c r="J30" s="26"/>
      <c r="K30" s="26"/>
      <c r="L30" s="26"/>
      <c r="M30" s="26"/>
      <c r="N30" s="26"/>
      <c r="O30" s="26"/>
    </row>
    <row r="31" spans="1:16" x14ac:dyDescent="0.35">
      <c r="A31" s="25">
        <v>0.25</v>
      </c>
      <c r="B31" t="s">
        <v>171</v>
      </c>
      <c r="C31" s="24">
        <v>1.7436729431152345</v>
      </c>
      <c r="D31" s="24">
        <v>4.8453201293945316</v>
      </c>
      <c r="H31" s="26">
        <f t="shared" si="3"/>
        <v>11624.486287434896</v>
      </c>
      <c r="I31" s="26">
        <f t="shared" si="3"/>
        <v>32302.134195963547</v>
      </c>
      <c r="J31" s="26"/>
      <c r="K31" s="26"/>
      <c r="L31" s="26"/>
      <c r="M31" s="26"/>
      <c r="N31" s="26"/>
      <c r="O31" s="26"/>
    </row>
    <row r="32" spans="1:16" x14ac:dyDescent="0.35">
      <c r="A32">
        <v>0.125</v>
      </c>
      <c r="B32" t="s">
        <v>161</v>
      </c>
      <c r="C32" s="24">
        <v>1.4338021278381348</v>
      </c>
      <c r="D32" s="24">
        <v>1.6366252899169922</v>
      </c>
      <c r="E32" s="24">
        <f>AVERAGE(C32:C36)</f>
        <v>1.0052050590515136</v>
      </c>
      <c r="F32" s="24">
        <f>AVERAGE(D32:D36)</f>
        <v>1.8501576232910157</v>
      </c>
      <c r="H32" s="26">
        <f t="shared" ref="H32:I34" si="4">$E$19*C32</f>
        <v>9558.6808522542324</v>
      </c>
      <c r="I32" s="26">
        <f t="shared" si="4"/>
        <v>10910.835266113281</v>
      </c>
      <c r="J32" s="26">
        <f>AVERAGE(H32:H36)</f>
        <v>6701.3670603434248</v>
      </c>
      <c r="K32" s="26">
        <f>AVERAGE(I32:I36)</f>
        <v>12334.384155273438</v>
      </c>
      <c r="L32" s="26"/>
      <c r="M32" s="26"/>
      <c r="N32" s="26"/>
      <c r="O32" s="26"/>
      <c r="P32" s="26">
        <f>AVERAGE(J32:K32)</f>
        <v>9517.8756078084316</v>
      </c>
    </row>
    <row r="33" spans="1:16" x14ac:dyDescent="0.35">
      <c r="A33">
        <v>0.125</v>
      </c>
      <c r="B33" t="s">
        <v>162</v>
      </c>
      <c r="C33" s="24">
        <v>0.83722143173217778</v>
      </c>
      <c r="D33" s="24">
        <v>1.7321506500244142</v>
      </c>
      <c r="H33" s="26">
        <f t="shared" si="4"/>
        <v>5581.4762115478525</v>
      </c>
      <c r="I33" s="26">
        <f t="shared" si="4"/>
        <v>11547.671000162762</v>
      </c>
      <c r="J33" s="26">
        <f>STDEV(H32:H36)</f>
        <v>1774.3539477013853</v>
      </c>
      <c r="K33" s="26">
        <f>STDEV(I32:I36)</f>
        <v>3589.347577864472</v>
      </c>
      <c r="L33" s="26"/>
      <c r="M33" s="26"/>
      <c r="N33" s="26"/>
      <c r="O33" s="26"/>
    </row>
    <row r="34" spans="1:16" x14ac:dyDescent="0.35">
      <c r="A34">
        <v>0.125</v>
      </c>
      <c r="B34" t="s">
        <v>163</v>
      </c>
      <c r="C34" s="24">
        <v>1.0980940818786622</v>
      </c>
      <c r="D34" s="24">
        <v>1.1702390670776368</v>
      </c>
      <c r="H34" s="26">
        <f t="shared" si="4"/>
        <v>7320.627212524415</v>
      </c>
      <c r="I34" s="26">
        <f t="shared" si="4"/>
        <v>7801.593780517579</v>
      </c>
      <c r="J34" s="26">
        <f>100*J33/J32</f>
        <v>26.477492304539648</v>
      </c>
      <c r="K34" s="26">
        <f>100*K33/K32</f>
        <v>29.100338798268123</v>
      </c>
      <c r="L34" s="26"/>
      <c r="M34" s="26"/>
      <c r="N34" s="26"/>
      <c r="O34" s="26"/>
    </row>
    <row r="35" spans="1:16" x14ac:dyDescent="0.35">
      <c r="A35">
        <v>0.125</v>
      </c>
      <c r="B35" t="s">
        <v>172</v>
      </c>
      <c r="C35" s="24">
        <v>0.81569528579711914</v>
      </c>
      <c r="D35" s="24">
        <v>2.1047163009643555</v>
      </c>
      <c r="H35" s="26">
        <f t="shared" ref="H35:I36" si="5">$E$19*C35</f>
        <v>5437.9685719807949</v>
      </c>
      <c r="I35" s="26">
        <f t="shared" si="5"/>
        <v>14031.442006429037</v>
      </c>
      <c r="J35" s="26"/>
      <c r="K35" s="26"/>
      <c r="L35" s="26"/>
      <c r="M35" s="26"/>
      <c r="N35" s="26"/>
      <c r="O35" s="26"/>
    </row>
    <row r="36" spans="1:16" x14ac:dyDescent="0.35">
      <c r="A36">
        <v>0.125</v>
      </c>
      <c r="B36" t="s">
        <v>173</v>
      </c>
      <c r="C36" s="24">
        <v>0.84121236801147459</v>
      </c>
      <c r="D36" s="24">
        <v>2.6070568084716799</v>
      </c>
      <c r="H36" s="26">
        <f t="shared" si="5"/>
        <v>5608.082453409831</v>
      </c>
      <c r="I36" s="26">
        <f t="shared" si="5"/>
        <v>17380.378723144535</v>
      </c>
      <c r="J36" s="26"/>
      <c r="K36" s="26"/>
      <c r="L36" s="26"/>
      <c r="M36" s="26"/>
      <c r="N36" s="26"/>
      <c r="O36" s="26"/>
    </row>
    <row r="37" spans="1:16" x14ac:dyDescent="0.35">
      <c r="A37" s="25">
        <v>6.25E-2</v>
      </c>
      <c r="B37" t="s">
        <v>164</v>
      </c>
      <c r="C37" s="24">
        <v>0.52134075164794924</v>
      </c>
      <c r="D37" s="24">
        <v>1.2397930145263671</v>
      </c>
      <c r="E37" s="24">
        <f>AVERAGE(C37:C41)</f>
        <v>0.49433790206909178</v>
      </c>
      <c r="F37" s="24">
        <f>AVERAGE(D37:D41)</f>
        <v>1.051237030029297</v>
      </c>
      <c r="H37" s="26">
        <f t="shared" ref="H37:I39" si="6">$E$19*C37</f>
        <v>3475.6050109863286</v>
      </c>
      <c r="I37" s="26">
        <f t="shared" si="6"/>
        <v>8265.2867635091152</v>
      </c>
      <c r="J37" s="26">
        <f>AVERAGE(H37:H41)</f>
        <v>3295.5860137939453</v>
      </c>
      <c r="K37" s="26">
        <f>AVERAGE(I37:I41)</f>
        <v>7008.2468668619795</v>
      </c>
      <c r="L37" s="26"/>
      <c r="M37" s="26"/>
      <c r="N37" s="26"/>
      <c r="O37" s="26"/>
      <c r="P37" s="26">
        <f>AVERAGE(J37:K37)</f>
        <v>5151.9164403279628</v>
      </c>
    </row>
    <row r="38" spans="1:16" x14ac:dyDescent="0.35">
      <c r="A38" s="25">
        <v>6.25E-2</v>
      </c>
      <c r="B38" t="s">
        <v>165</v>
      </c>
      <c r="C38" s="24">
        <v>0.27649946212768556</v>
      </c>
      <c r="D38" s="24">
        <v>0.49679412841796877</v>
      </c>
      <c r="H38" s="26">
        <f t="shared" si="6"/>
        <v>1843.3297475179038</v>
      </c>
      <c r="I38" s="26">
        <f t="shared" si="6"/>
        <v>3311.960856119792</v>
      </c>
      <c r="J38" s="26">
        <f>STDEV(H37:H41)</f>
        <v>2421.4337230127994</v>
      </c>
      <c r="K38" s="26">
        <f>STDEV(I37:I41)</f>
        <v>2189.0901266786213</v>
      </c>
      <c r="L38" s="26"/>
      <c r="M38" s="26"/>
      <c r="N38" s="26"/>
      <c r="O38" s="26"/>
    </row>
    <row r="39" spans="1:16" x14ac:dyDescent="0.35">
      <c r="A39" s="25">
        <v>6.25E-2</v>
      </c>
      <c r="B39" t="s">
        <v>166</v>
      </c>
      <c r="C39" s="24">
        <v>0.82249107360839846</v>
      </c>
      <c r="D39" s="24">
        <v>1.1272924423217774</v>
      </c>
      <c r="H39" s="26">
        <f t="shared" si="6"/>
        <v>5483.2738240559902</v>
      </c>
      <c r="I39" s="26">
        <f t="shared" si="6"/>
        <v>7515.2829488118496</v>
      </c>
      <c r="J39" s="26">
        <f>100*J38/J37</f>
        <v>73.475057633989536</v>
      </c>
      <c r="K39" s="26">
        <f>100*K38/K37</f>
        <v>31.235916317811032</v>
      </c>
      <c r="L39" s="26"/>
      <c r="M39" s="26"/>
      <c r="N39" s="26"/>
      <c r="O39" s="26"/>
    </row>
    <row r="40" spans="1:16" x14ac:dyDescent="0.35">
      <c r="A40" s="25">
        <v>6.25E-2</v>
      </c>
      <c r="B40" t="s">
        <v>174</v>
      </c>
      <c r="C40" s="24">
        <v>0.85135822296142583</v>
      </c>
      <c r="D40" s="24">
        <v>1.0537720680236817</v>
      </c>
      <c r="H40" s="26">
        <f t="shared" ref="H40:I41" si="7">$E$19*C40</f>
        <v>5675.7214864095058</v>
      </c>
      <c r="I40" s="26">
        <f t="shared" si="7"/>
        <v>7025.1471201578788</v>
      </c>
    </row>
    <row r="41" spans="1:16" x14ac:dyDescent="0.35">
      <c r="A41" s="25">
        <v>6.25E-2</v>
      </c>
      <c r="B41" t="s">
        <v>175</v>
      </c>
      <c r="C41" s="24">
        <v>0</v>
      </c>
      <c r="D41" s="24">
        <v>1.3385334968566895</v>
      </c>
      <c r="H41" s="26">
        <f t="shared" si="7"/>
        <v>0</v>
      </c>
      <c r="I41" s="26">
        <f t="shared" si="7"/>
        <v>8923.5566457112636</v>
      </c>
    </row>
    <row r="44" spans="1:16" x14ac:dyDescent="0.35">
      <c r="C44" s="28"/>
      <c r="D44" s="29" t="s">
        <v>176</v>
      </c>
      <c r="E44" s="29"/>
      <c r="F44" s="29"/>
      <c r="G44" s="26">
        <v>235930.25716145831</v>
      </c>
      <c r="H44" s="26">
        <v>226605.224609375</v>
      </c>
      <c r="I44" s="26">
        <v>231267.74088541666</v>
      </c>
      <c r="J44" s="27">
        <v>233964.09606933594</v>
      </c>
    </row>
    <row r="45" spans="1:16" x14ac:dyDescent="0.35">
      <c r="C45" s="28"/>
      <c r="D45" s="29"/>
      <c r="E45" s="29"/>
      <c r="F45" s="29"/>
      <c r="G45" s="26">
        <v>232821.47216796878</v>
      </c>
      <c r="H45" s="26">
        <v>240499.43033854169</v>
      </c>
      <c r="I45" s="26">
        <v>236660.45125325525</v>
      </c>
      <c r="J45" s="27"/>
    </row>
    <row r="46" spans="1:16" x14ac:dyDescent="0.35">
      <c r="C46" s="28"/>
      <c r="D46" s="29"/>
      <c r="E46" s="29"/>
      <c r="F46">
        <v>1</v>
      </c>
      <c r="G46" s="26">
        <v>58961.191813151039</v>
      </c>
      <c r="H46" s="26">
        <v>78970.896402994797</v>
      </c>
      <c r="I46" s="26">
        <v>68966.044108072922</v>
      </c>
      <c r="J46" s="27">
        <v>64019.672817654086</v>
      </c>
    </row>
    <row r="47" spans="1:16" x14ac:dyDescent="0.35">
      <c r="C47" s="28"/>
      <c r="D47" s="29"/>
      <c r="E47" s="29"/>
      <c r="F47">
        <v>1</v>
      </c>
      <c r="G47" s="26">
        <v>45850.173950195313</v>
      </c>
      <c r="H47" s="26">
        <v>64114.842732747406</v>
      </c>
      <c r="I47" s="26">
        <v>54982.508341471359</v>
      </c>
      <c r="J47" s="27"/>
    </row>
    <row r="48" spans="1:16" x14ac:dyDescent="0.35">
      <c r="C48" s="28"/>
      <c r="D48" s="29"/>
      <c r="E48" s="29"/>
      <c r="F48">
        <v>1</v>
      </c>
      <c r="G48" s="26">
        <v>62411.036173502602</v>
      </c>
      <c r="H48" s="26">
        <v>73809.895833333343</v>
      </c>
      <c r="I48" s="26">
        <v>68110.466003417969</v>
      </c>
    </row>
    <row r="49" spans="1:17" x14ac:dyDescent="0.35">
      <c r="C49" s="28"/>
      <c r="D49" s="29"/>
      <c r="E49" s="29"/>
      <c r="F49" s="25">
        <v>0.25</v>
      </c>
      <c r="G49" s="26">
        <v>11836.463928222656</v>
      </c>
      <c r="H49" s="26">
        <v>17947.216033935547</v>
      </c>
      <c r="I49" s="26">
        <v>14891.839981079102</v>
      </c>
      <c r="J49" s="27">
        <v>15468.08984544542</v>
      </c>
    </row>
    <row r="50" spans="1:17" x14ac:dyDescent="0.35">
      <c r="C50" s="28"/>
      <c r="D50" s="29"/>
      <c r="E50" s="29"/>
      <c r="F50" s="25">
        <v>0.25</v>
      </c>
      <c r="G50" s="26">
        <v>18008.466084798176</v>
      </c>
      <c r="H50" s="26">
        <v>17150.02950032552</v>
      </c>
      <c r="I50" s="26">
        <v>17579.247792561848</v>
      </c>
      <c r="J50" s="27"/>
    </row>
    <row r="51" spans="1:17" x14ac:dyDescent="0.35">
      <c r="C51" s="28"/>
      <c r="D51" s="29"/>
      <c r="E51" s="29"/>
      <c r="F51" s="25">
        <v>0.25</v>
      </c>
      <c r="G51" s="26">
        <v>13933.181762695313</v>
      </c>
      <c r="H51" s="26"/>
      <c r="I51" s="26">
        <v>13933.181762695313</v>
      </c>
    </row>
    <row r="52" spans="1:17" x14ac:dyDescent="0.35">
      <c r="C52" s="28"/>
      <c r="D52" s="29"/>
      <c r="E52" s="29"/>
      <c r="F52">
        <v>0.125</v>
      </c>
      <c r="G52" s="26">
        <v>6969.7411855061855</v>
      </c>
      <c r="H52" s="26">
        <v>14146.116892496744</v>
      </c>
      <c r="I52" s="26">
        <v>10557.929039001465</v>
      </c>
      <c r="J52" s="27">
        <v>8611.475944519043</v>
      </c>
    </row>
    <row r="53" spans="1:17" x14ac:dyDescent="0.35">
      <c r="C53" s="28"/>
      <c r="D53" s="29"/>
      <c r="E53" s="29"/>
      <c r="F53">
        <v>0.125</v>
      </c>
      <c r="G53" s="26">
        <v>7213.3242289225263</v>
      </c>
      <c r="H53" s="26">
        <v>10917.254130045574</v>
      </c>
      <c r="I53" s="26">
        <v>9065.2891794840507</v>
      </c>
      <c r="J53" s="27"/>
    </row>
    <row r="54" spans="1:17" x14ac:dyDescent="0.35">
      <c r="C54" s="28"/>
      <c r="D54" s="29"/>
      <c r="E54" s="29"/>
      <c r="F54">
        <v>0.125</v>
      </c>
      <c r="G54" s="26">
        <v>6258.5506439208984</v>
      </c>
      <c r="H54" s="26">
        <v>6163.868586222331</v>
      </c>
      <c r="I54" s="26">
        <v>6211.2096150716152</v>
      </c>
      <c r="J54" s="27"/>
    </row>
    <row r="55" spans="1:17" x14ac:dyDescent="0.35">
      <c r="C55" s="28"/>
      <c r="D55" s="29"/>
      <c r="E55" s="29"/>
      <c r="F55" s="25">
        <v>6.25E-2</v>
      </c>
      <c r="G55" s="26">
        <v>3420.4699198404951</v>
      </c>
      <c r="H55" s="26">
        <v>4871.8922932942714</v>
      </c>
      <c r="I55" s="26">
        <v>4146.1811065673828</v>
      </c>
      <c r="J55" s="27">
        <v>4731.4596176147461</v>
      </c>
    </row>
    <row r="56" spans="1:17" x14ac:dyDescent="0.35">
      <c r="C56" s="28"/>
      <c r="D56" s="29"/>
      <c r="E56" s="29"/>
      <c r="F56" s="25">
        <v>6.25E-2</v>
      </c>
      <c r="G56" s="26">
        <v>4998.4143575032549</v>
      </c>
      <c r="H56" s="26">
        <v>6987.9837036132822</v>
      </c>
      <c r="I56" s="26">
        <v>5993.1990305582685</v>
      </c>
      <c r="J56" s="27"/>
    </row>
    <row r="57" spans="1:17" x14ac:dyDescent="0.35">
      <c r="C57" s="28"/>
      <c r="D57" s="29"/>
      <c r="E57" s="29"/>
      <c r="F57" s="25">
        <v>6.25E-2</v>
      </c>
      <c r="G57" s="26">
        <v>4963.6179606119795</v>
      </c>
      <c r="H57" s="26">
        <v>3146.3794708251953</v>
      </c>
      <c r="I57" s="26">
        <v>4054.9987157185874</v>
      </c>
      <c r="J57" s="27"/>
    </row>
    <row r="60" spans="1:17" x14ac:dyDescent="0.35">
      <c r="A60" s="30" t="s">
        <v>178</v>
      </c>
    </row>
    <row r="62" spans="1:17" x14ac:dyDescent="0.35">
      <c r="C62" t="s">
        <v>66</v>
      </c>
      <c r="D62" t="s">
        <v>91</v>
      </c>
      <c r="E62" t="s">
        <v>66</v>
      </c>
      <c r="F62" t="s">
        <v>91</v>
      </c>
      <c r="H62" t="s">
        <v>66</v>
      </c>
      <c r="I62" t="s">
        <v>91</v>
      </c>
      <c r="J62" t="s">
        <v>66</v>
      </c>
      <c r="K62" t="s">
        <v>91</v>
      </c>
      <c r="L62" t="s">
        <v>167</v>
      </c>
      <c r="M62" t="s">
        <v>167</v>
      </c>
      <c r="N62" t="s">
        <v>179</v>
      </c>
      <c r="O62" t="s">
        <v>180</v>
      </c>
      <c r="P62" t="s">
        <v>167</v>
      </c>
    </row>
    <row r="63" spans="1:17" x14ac:dyDescent="0.35">
      <c r="A63">
        <v>1</v>
      </c>
      <c r="B63" t="s">
        <v>155</v>
      </c>
      <c r="C63" s="24">
        <v>8.1834564208984375</v>
      </c>
      <c r="D63" s="24">
        <v>9.4543121337890632</v>
      </c>
      <c r="E63" s="24">
        <f>AVERAGE(C63:C67)</f>
        <v>9.6207450866699222</v>
      </c>
      <c r="F63" s="24">
        <f>AVERAGE(D63:D67)</f>
        <v>9.7170721435546881</v>
      </c>
      <c r="H63" s="26">
        <f t="shared" ref="H63:I65" si="8">$E$19*C63</f>
        <v>54556.376139322922</v>
      </c>
      <c r="I63" s="26">
        <f t="shared" si="8"/>
        <v>63028.747558593757</v>
      </c>
      <c r="J63" s="26">
        <f>AVERAGE(H63:H70)</f>
        <v>60989.238103230804</v>
      </c>
      <c r="K63" s="26">
        <f>AVERAGE(I63:I70)</f>
        <v>67599.754969278976</v>
      </c>
      <c r="L63" s="26">
        <f>AVERAGE(H63:I63)</f>
        <v>58792.561848958343</v>
      </c>
      <c r="M63" s="26">
        <f>AVERAGE(L63:L70)</f>
        <v>64294.49653625489</v>
      </c>
      <c r="N63" s="26">
        <f>STDEV(L63:L70)</f>
        <v>8454.8045850521776</v>
      </c>
      <c r="O63" s="26">
        <f>100*N63/M63</f>
        <v>13.150121768640984</v>
      </c>
      <c r="P63" s="26">
        <f>AVERAGE(J63:K63)</f>
        <v>64294.49653625489</v>
      </c>
      <c r="Q63">
        <f>4*P63</f>
        <v>257177.98614501956</v>
      </c>
    </row>
    <row r="64" spans="1:17" x14ac:dyDescent="0.35">
      <c r="A64">
        <v>1</v>
      </c>
      <c r="B64" t="s">
        <v>156</v>
      </c>
      <c r="C64" s="24">
        <v>10.076300048828125</v>
      </c>
      <c r="D64" s="24">
        <v>7.5895011901855467</v>
      </c>
      <c r="H64" s="26">
        <f t="shared" si="8"/>
        <v>67175.333658854172</v>
      </c>
      <c r="I64" s="26">
        <f t="shared" si="8"/>
        <v>50596.674601236977</v>
      </c>
      <c r="J64" s="26">
        <f>STDEV(H63:H70)</f>
        <v>7988.5986328407844</v>
      </c>
      <c r="K64" s="26">
        <f>STDEV(I63:I70)</f>
        <v>13054.075106504102</v>
      </c>
      <c r="L64" s="26">
        <f t="shared" ref="L64:L94" si="9">AVERAGE(H64:I64)</f>
        <v>58886.004130045578</v>
      </c>
      <c r="M64" s="26"/>
      <c r="N64" s="26"/>
      <c r="O64" s="26"/>
    </row>
    <row r="65" spans="1:16" x14ac:dyDescent="0.35">
      <c r="A65">
        <v>1</v>
      </c>
      <c r="B65" t="s">
        <v>157</v>
      </c>
      <c r="C65" s="24">
        <v>9.1746742248535149</v>
      </c>
      <c r="D65" s="24">
        <v>7.544189453125</v>
      </c>
      <c r="H65" s="26">
        <f t="shared" si="8"/>
        <v>61164.494832356766</v>
      </c>
      <c r="I65" s="26">
        <f t="shared" si="8"/>
        <v>50294.596354166672</v>
      </c>
      <c r="J65" s="26">
        <f>100*J64/J63</f>
        <v>13.098374207133441</v>
      </c>
      <c r="K65" s="26">
        <f>100*K64/K63</f>
        <v>19.310831988128637</v>
      </c>
      <c r="L65" s="26">
        <f t="shared" si="9"/>
        <v>55729.545593261719</v>
      </c>
      <c r="M65" s="26"/>
      <c r="N65" s="26"/>
      <c r="O65" s="26"/>
    </row>
    <row r="66" spans="1:16" x14ac:dyDescent="0.35">
      <c r="A66">
        <v>1</v>
      </c>
      <c r="B66" t="s">
        <v>168</v>
      </c>
      <c r="C66" s="24">
        <v>10.061497497558594</v>
      </c>
      <c r="D66" s="24">
        <v>10.957901763916016</v>
      </c>
      <c r="H66" s="26">
        <f t="shared" ref="H66:H67" si="10">$E$19*C66</f>
        <v>67076.649983723968</v>
      </c>
      <c r="I66" s="26">
        <f t="shared" ref="I66:I67" si="11">$E$19*D66</f>
        <v>73052.678426106781</v>
      </c>
      <c r="J66" s="26"/>
      <c r="K66" s="26"/>
      <c r="L66" s="26">
        <f t="shared" si="9"/>
        <v>70064.664204915374</v>
      </c>
      <c r="M66" s="26"/>
      <c r="N66" s="26"/>
      <c r="O66" s="26"/>
    </row>
    <row r="67" spans="1:16" x14ac:dyDescent="0.35">
      <c r="A67">
        <v>1</v>
      </c>
      <c r="B67" t="s">
        <v>169</v>
      </c>
      <c r="C67" s="24">
        <v>10.607797241210937</v>
      </c>
      <c r="D67" s="24">
        <v>13.039456176757813</v>
      </c>
      <c r="H67" s="26">
        <f t="shared" si="10"/>
        <v>70718.648274739578</v>
      </c>
      <c r="I67" s="26">
        <f t="shared" si="11"/>
        <v>86929.707845052093</v>
      </c>
      <c r="J67" s="26"/>
      <c r="K67" s="26"/>
      <c r="L67" s="26">
        <f t="shared" si="9"/>
        <v>78824.178059895843</v>
      </c>
      <c r="M67" s="26"/>
      <c r="N67" s="26"/>
      <c r="O67" s="26"/>
    </row>
    <row r="68" spans="1:16" x14ac:dyDescent="0.35">
      <c r="A68">
        <v>1</v>
      </c>
      <c r="B68" s="31">
        <v>51</v>
      </c>
      <c r="C68" s="24"/>
      <c r="D68" s="24"/>
      <c r="H68" s="26">
        <v>58961.191813151039</v>
      </c>
      <c r="I68" s="26">
        <v>78970.896402994797</v>
      </c>
      <c r="J68" s="26"/>
      <c r="K68" s="26"/>
      <c r="L68" s="26">
        <f t="shared" si="9"/>
        <v>68966.044108072922</v>
      </c>
      <c r="M68" s="26"/>
      <c r="N68" s="26"/>
      <c r="O68" s="26"/>
    </row>
    <row r="69" spans="1:16" x14ac:dyDescent="0.35">
      <c r="A69">
        <v>1</v>
      </c>
      <c r="B69" s="31">
        <v>52</v>
      </c>
      <c r="C69" s="24"/>
      <c r="D69" s="24"/>
      <c r="H69" s="26">
        <v>45850.173950195313</v>
      </c>
      <c r="I69" s="26">
        <v>64114.842732747406</v>
      </c>
      <c r="J69" s="26"/>
      <c r="K69" s="26"/>
      <c r="L69" s="26">
        <f t="shared" si="9"/>
        <v>54982.508341471359</v>
      </c>
      <c r="M69" s="26"/>
      <c r="N69" s="26"/>
      <c r="O69" s="26"/>
    </row>
    <row r="70" spans="1:16" x14ac:dyDescent="0.35">
      <c r="A70">
        <v>1</v>
      </c>
      <c r="B70" s="31">
        <v>53</v>
      </c>
      <c r="C70" s="24"/>
      <c r="D70" s="24"/>
      <c r="H70" s="26">
        <v>62411.036173502602</v>
      </c>
      <c r="I70" s="26">
        <v>73809.895833333343</v>
      </c>
      <c r="J70" s="26"/>
      <c r="K70" s="26"/>
      <c r="L70" s="26">
        <f t="shared" si="9"/>
        <v>68110.466003417969</v>
      </c>
      <c r="M70" s="26"/>
      <c r="N70" s="26"/>
      <c r="O70" s="26"/>
    </row>
    <row r="71" spans="1:16" x14ac:dyDescent="0.35">
      <c r="A71" s="25">
        <v>0.25</v>
      </c>
      <c r="B71" t="s">
        <v>158</v>
      </c>
      <c r="C71" s="24">
        <v>2.0103090286254881</v>
      </c>
      <c r="D71" s="24">
        <v>3.0787584304809572</v>
      </c>
      <c r="E71" s="24">
        <f>AVERAGE(C71:C75)</f>
        <v>2.0493696975708007</v>
      </c>
      <c r="F71" s="24">
        <f>AVERAGE(D71:D75)</f>
        <v>2.7047344970703127</v>
      </c>
      <c r="H71" s="26">
        <f t="shared" ref="H71:I73" si="12">$E$19*C71</f>
        <v>13402.060190836588</v>
      </c>
      <c r="I71" s="26">
        <f t="shared" si="12"/>
        <v>20525.056203206383</v>
      </c>
      <c r="J71" s="26">
        <f>AVERAGE(H71:H78)</f>
        <v>14011.30437850952</v>
      </c>
      <c r="K71" s="26">
        <f>AVERAGE(I71:I78)</f>
        <v>17893.580300467358</v>
      </c>
      <c r="L71" s="26">
        <f t="shared" si="9"/>
        <v>16963.558197021484</v>
      </c>
      <c r="M71" s="26">
        <f>AVERAGE(L71:L78)</f>
        <v>15704.917430877686</v>
      </c>
      <c r="N71" s="26">
        <f>STDEV(L71:L78)</f>
        <v>3077.9376610612353</v>
      </c>
      <c r="O71" s="26">
        <f>100*N71/M71</f>
        <v>19.598559970838519</v>
      </c>
      <c r="P71" s="26">
        <f>AVERAGE(J71:K71)</f>
        <v>15952.44233948844</v>
      </c>
    </row>
    <row r="72" spans="1:16" x14ac:dyDescent="0.35">
      <c r="A72" s="25">
        <v>0.25</v>
      </c>
      <c r="B72" t="s">
        <v>159</v>
      </c>
      <c r="C72" s="24">
        <v>2.4002117156982421</v>
      </c>
      <c r="D72" s="24">
        <v>1.8598487854003907</v>
      </c>
      <c r="H72" s="26">
        <f t="shared" si="12"/>
        <v>16001.411437988281</v>
      </c>
      <c r="I72" s="26">
        <f t="shared" si="12"/>
        <v>12398.991902669271</v>
      </c>
      <c r="J72" s="26">
        <f>STDEV(H71:H78)</f>
        <v>2124.8238105644887</v>
      </c>
      <c r="K72" s="26">
        <f>STDEV(I71:I78)</f>
        <v>7167.6010606303962</v>
      </c>
      <c r="L72" s="26">
        <f t="shared" si="9"/>
        <v>14200.201670328777</v>
      </c>
      <c r="M72" s="26"/>
      <c r="N72" s="26"/>
      <c r="O72" s="26"/>
    </row>
    <row r="73" spans="1:16" x14ac:dyDescent="0.35">
      <c r="A73" s="25">
        <v>0.25</v>
      </c>
      <c r="B73" t="s">
        <v>160</v>
      </c>
      <c r="C73" s="24">
        <v>1.9648778915405274</v>
      </c>
      <c r="D73" s="24">
        <v>1.6564592361450194</v>
      </c>
      <c r="H73" s="26">
        <f t="shared" si="12"/>
        <v>13099.185943603516</v>
      </c>
      <c r="I73" s="26">
        <f t="shared" si="12"/>
        <v>11043.061574300131</v>
      </c>
      <c r="J73" s="26">
        <f>100*J72/J71</f>
        <v>15.165067813554421</v>
      </c>
      <c r="K73" s="26">
        <f>100*K72/K71</f>
        <v>40.056830104834788</v>
      </c>
      <c r="L73" s="26">
        <f t="shared" si="9"/>
        <v>12071.123758951824</v>
      </c>
      <c r="M73" s="26"/>
      <c r="N73" s="26"/>
      <c r="O73" s="26"/>
    </row>
    <row r="74" spans="1:16" x14ac:dyDescent="0.35">
      <c r="A74" s="25">
        <v>0.25</v>
      </c>
      <c r="B74" t="s">
        <v>170</v>
      </c>
      <c r="C74" s="24">
        <v>2.1277769088745115</v>
      </c>
      <c r="D74" s="24">
        <v>2.0832859039306642</v>
      </c>
      <c r="H74" s="26">
        <f t="shared" ref="H74:H75" si="13">$E$19*C74</f>
        <v>14185.179392496744</v>
      </c>
      <c r="I74" s="26">
        <f t="shared" ref="I74:I75" si="14">$E$19*D74</f>
        <v>13888.572692871096</v>
      </c>
      <c r="J74" s="26"/>
      <c r="K74" s="26"/>
      <c r="L74" s="26">
        <f t="shared" si="9"/>
        <v>14036.87604268392</v>
      </c>
      <c r="M74" s="26"/>
      <c r="N74" s="26"/>
      <c r="O74" s="26"/>
    </row>
    <row r="75" spans="1:16" x14ac:dyDescent="0.35">
      <c r="A75" s="25">
        <v>0.25</v>
      </c>
      <c r="B75" t="s">
        <v>171</v>
      </c>
      <c r="C75" s="24">
        <v>1.7436729431152345</v>
      </c>
      <c r="D75" s="24">
        <v>4.8453201293945316</v>
      </c>
      <c r="H75" s="26">
        <f t="shared" si="13"/>
        <v>11624.486287434896</v>
      </c>
      <c r="I75" s="26">
        <f t="shared" si="14"/>
        <v>32302.134195963547</v>
      </c>
      <c r="J75" s="26"/>
      <c r="K75" s="26"/>
      <c r="L75" s="26">
        <f t="shared" si="9"/>
        <v>21963.310241699222</v>
      </c>
      <c r="M75" s="26"/>
      <c r="N75" s="26"/>
      <c r="O75" s="26"/>
    </row>
    <row r="76" spans="1:16" x14ac:dyDescent="0.35">
      <c r="A76" s="25">
        <v>0.25</v>
      </c>
      <c r="B76" s="31">
        <v>61</v>
      </c>
      <c r="C76" s="24"/>
      <c r="D76" s="24"/>
      <c r="H76" s="26">
        <v>11836.463928222656</v>
      </c>
      <c r="I76" s="26">
        <v>17947.216033935547</v>
      </c>
      <c r="J76" s="26"/>
      <c r="K76" s="26"/>
      <c r="L76" s="26">
        <f t="shared" si="9"/>
        <v>14891.839981079102</v>
      </c>
      <c r="M76" s="26"/>
      <c r="N76" s="26"/>
      <c r="O76" s="26"/>
    </row>
    <row r="77" spans="1:16" x14ac:dyDescent="0.35">
      <c r="A77" s="25">
        <v>0.25</v>
      </c>
      <c r="B77" s="31">
        <v>62</v>
      </c>
      <c r="C77" s="24"/>
      <c r="D77" s="24"/>
      <c r="H77" s="26">
        <v>18008.466084798176</v>
      </c>
      <c r="I77" s="26">
        <v>17150.02950032552</v>
      </c>
      <c r="J77" s="26"/>
      <c r="K77" s="26"/>
      <c r="L77" s="26">
        <f t="shared" si="9"/>
        <v>17579.247792561848</v>
      </c>
      <c r="M77" s="26"/>
      <c r="N77" s="26"/>
      <c r="O77" s="26"/>
    </row>
    <row r="78" spans="1:16" x14ac:dyDescent="0.35">
      <c r="A78" s="25">
        <v>0.25</v>
      </c>
      <c r="B78" s="31">
        <v>63</v>
      </c>
      <c r="C78" s="24"/>
      <c r="D78" s="24"/>
      <c r="H78" s="26">
        <v>13933.181762695313</v>
      </c>
      <c r="I78" s="26"/>
      <c r="J78" s="26"/>
      <c r="K78" s="26"/>
      <c r="L78" s="26">
        <f t="shared" si="9"/>
        <v>13933.181762695313</v>
      </c>
      <c r="M78" s="26"/>
      <c r="N78" s="26"/>
      <c r="O78" s="26"/>
    </row>
    <row r="79" spans="1:16" x14ac:dyDescent="0.35">
      <c r="A79">
        <v>0.125</v>
      </c>
      <c r="B79" t="s">
        <v>161</v>
      </c>
      <c r="C79" s="24">
        <v>1.4338021278381348</v>
      </c>
      <c r="D79" s="24">
        <v>1.6366252899169922</v>
      </c>
      <c r="E79" s="24">
        <f>AVERAGE(C79:C83)</f>
        <v>1.0052050590515136</v>
      </c>
      <c r="F79" s="24">
        <f>AVERAGE(D79:D83)</f>
        <v>1.8501576232910157</v>
      </c>
      <c r="H79" s="26">
        <f t="shared" ref="H79:I81" si="15">$E$19*C79</f>
        <v>9558.6808522542324</v>
      </c>
      <c r="I79" s="26">
        <f t="shared" si="15"/>
        <v>10910.835266113281</v>
      </c>
      <c r="J79" s="26">
        <f>AVERAGE(H79:H86)</f>
        <v>6743.5564200083418</v>
      </c>
      <c r="K79" s="26">
        <f>AVERAGE(I79:I86)</f>
        <v>10788.397380283901</v>
      </c>
      <c r="L79" s="26">
        <f t="shared" si="9"/>
        <v>10234.758059183758</v>
      </c>
      <c r="M79" s="26">
        <f>AVERAGE(L79:L86)</f>
        <v>8442.2072172164917</v>
      </c>
      <c r="N79" s="26">
        <f>STDEV(L79:L86)</f>
        <v>1834.1684837666076</v>
      </c>
      <c r="O79" s="26">
        <f>100*N79/M79</f>
        <v>21.726172274309057</v>
      </c>
      <c r="P79" s="26">
        <f>AVERAGE(J79:K79)</f>
        <v>8765.9769001461209</v>
      </c>
    </row>
    <row r="80" spans="1:16" x14ac:dyDescent="0.35">
      <c r="A80">
        <v>0.125</v>
      </c>
      <c r="B80" t="s">
        <v>162</v>
      </c>
      <c r="C80" s="24">
        <v>0.83722143173217778</v>
      </c>
      <c r="D80" s="24">
        <v>1.7321506500244142</v>
      </c>
      <c r="H80" s="26">
        <f t="shared" si="15"/>
        <v>5581.4762115478525</v>
      </c>
      <c r="I80" s="26">
        <f t="shared" si="15"/>
        <v>11547.671000162762</v>
      </c>
      <c r="J80" s="26">
        <f>STDEV(H79:H86)</f>
        <v>1368.4871408400568</v>
      </c>
      <c r="K80" s="26">
        <f>STDEV(I79:I86)</f>
        <v>2963.864948796725</v>
      </c>
      <c r="L80" s="26">
        <f t="shared" si="9"/>
        <v>8564.5736058553066</v>
      </c>
      <c r="M80" s="26"/>
      <c r="N80" s="26"/>
      <c r="O80" s="26"/>
    </row>
    <row r="81" spans="1:16" x14ac:dyDescent="0.35">
      <c r="A81">
        <v>0.125</v>
      </c>
      <c r="B81" t="s">
        <v>163</v>
      </c>
      <c r="C81" s="24">
        <v>1.0980940818786622</v>
      </c>
      <c r="D81" s="24">
        <v>1.1702390670776368</v>
      </c>
      <c r="H81" s="26">
        <f t="shared" si="15"/>
        <v>7320.627212524415</v>
      </c>
      <c r="I81" s="26">
        <f t="shared" si="15"/>
        <v>7801.593780517579</v>
      </c>
      <c r="J81" s="26">
        <f>100*J80/J79</f>
        <v>20.293255599963736</v>
      </c>
      <c r="K81" s="26">
        <f>100*K80/K79</f>
        <v>27.472708358085431</v>
      </c>
      <c r="L81" s="26">
        <f t="shared" si="9"/>
        <v>7561.110496520997</v>
      </c>
      <c r="M81" s="26"/>
      <c r="N81" s="26"/>
      <c r="O81" s="26"/>
    </row>
    <row r="82" spans="1:16" x14ac:dyDescent="0.35">
      <c r="A82">
        <v>0.125</v>
      </c>
      <c r="B82" t="s">
        <v>172</v>
      </c>
      <c r="C82" s="24">
        <v>0.81569528579711914</v>
      </c>
      <c r="D82" s="24">
        <v>2.1047163009643555</v>
      </c>
      <c r="H82" s="26">
        <f t="shared" ref="H82:H83" si="16">$E$19*C82</f>
        <v>5437.9685719807949</v>
      </c>
      <c r="I82" s="26">
        <f t="shared" ref="I82" si="17">$E$19*D82</f>
        <v>14031.442006429037</v>
      </c>
      <c r="J82" s="26"/>
      <c r="K82" s="26"/>
      <c r="L82" s="26">
        <f t="shared" si="9"/>
        <v>9734.705289204916</v>
      </c>
      <c r="M82" s="26"/>
      <c r="N82" s="26"/>
      <c r="O82" s="26"/>
    </row>
    <row r="83" spans="1:16" x14ac:dyDescent="0.35">
      <c r="A83">
        <v>0.125</v>
      </c>
      <c r="B83" t="s">
        <v>173</v>
      </c>
      <c r="C83" s="24">
        <v>0.84121236801147459</v>
      </c>
      <c r="D83" s="24">
        <v>2.6070568084716799</v>
      </c>
      <c r="H83" s="26">
        <f t="shared" si="16"/>
        <v>5608.082453409831</v>
      </c>
      <c r="I83" s="26"/>
      <c r="J83" s="26"/>
      <c r="K83" s="26"/>
      <c r="L83" s="26">
        <f t="shared" si="9"/>
        <v>5608.082453409831</v>
      </c>
      <c r="M83" s="26"/>
      <c r="N83" s="26"/>
      <c r="O83" s="26"/>
    </row>
    <row r="84" spans="1:16" x14ac:dyDescent="0.35">
      <c r="A84">
        <v>0.125</v>
      </c>
      <c r="B84" s="31">
        <v>71</v>
      </c>
      <c r="C84" s="24"/>
      <c r="D84" s="24"/>
      <c r="H84" s="26">
        <v>6969.7411855061855</v>
      </c>
      <c r="I84" s="26">
        <v>14146.116892496744</v>
      </c>
      <c r="J84" s="26"/>
      <c r="K84" s="26"/>
      <c r="L84" s="26">
        <f t="shared" si="9"/>
        <v>10557.929039001465</v>
      </c>
      <c r="M84" s="26"/>
      <c r="N84" s="26"/>
      <c r="O84" s="26"/>
    </row>
    <row r="85" spans="1:16" x14ac:dyDescent="0.35">
      <c r="A85">
        <v>0.125</v>
      </c>
      <c r="B85" s="31">
        <v>72</v>
      </c>
      <c r="C85" s="24"/>
      <c r="D85" s="24"/>
      <c r="H85" s="26">
        <v>7213.3242289225263</v>
      </c>
      <c r="I85" s="26">
        <v>10917.254130045574</v>
      </c>
      <c r="J85" s="26"/>
      <c r="K85" s="26"/>
      <c r="L85" s="26">
        <f t="shared" si="9"/>
        <v>9065.2891794840507</v>
      </c>
      <c r="M85" s="26"/>
      <c r="N85" s="26"/>
      <c r="O85" s="26"/>
    </row>
    <row r="86" spans="1:16" x14ac:dyDescent="0.35">
      <c r="A86">
        <v>0.125</v>
      </c>
      <c r="B86" s="31">
        <v>73</v>
      </c>
      <c r="C86" s="24"/>
      <c r="D86" s="24"/>
      <c r="H86" s="26">
        <v>6258.5506439208984</v>
      </c>
      <c r="I86" s="26">
        <v>6163.868586222331</v>
      </c>
      <c r="J86" s="26"/>
      <c r="K86" s="26"/>
      <c r="L86" s="26">
        <f t="shared" si="9"/>
        <v>6211.2096150716152</v>
      </c>
      <c r="M86" s="26"/>
      <c r="N86" s="26"/>
      <c r="O86" s="26"/>
    </row>
    <row r="87" spans="1:16" x14ac:dyDescent="0.35">
      <c r="A87" s="25">
        <v>6.25E-2</v>
      </c>
      <c r="B87" t="s">
        <v>164</v>
      </c>
      <c r="C87" s="24">
        <v>0.52134075164794924</v>
      </c>
      <c r="D87" s="24">
        <v>1.2397930145263671</v>
      </c>
      <c r="E87" s="24">
        <f>AVERAGE(C87:C91)</f>
        <v>0.49433790206909178</v>
      </c>
      <c r="F87" s="24">
        <f>AVERAGE(D87:D91)</f>
        <v>1.051237030029297</v>
      </c>
      <c r="H87" s="26">
        <f t="shared" ref="H87:I89" si="18">$E$19*C87</f>
        <v>3475.6050109863286</v>
      </c>
      <c r="I87" s="26">
        <f t="shared" si="18"/>
        <v>8265.2867635091152</v>
      </c>
      <c r="J87" s="26">
        <f>AVERAGE(H87:H94)</f>
        <v>3732.5540383656821</v>
      </c>
      <c r="K87" s="26">
        <f>AVERAGE(I87:I94)</f>
        <v>6255.936225255331</v>
      </c>
      <c r="L87" s="26">
        <f t="shared" si="9"/>
        <v>5870.4458872477217</v>
      </c>
      <c r="M87" s="26">
        <f>AVERAGE(L87:L94)</f>
        <v>4994.2451318105068</v>
      </c>
      <c r="N87" s="26">
        <f>STDEV(L87:L94)</f>
        <v>1393.6018535744477</v>
      </c>
      <c r="O87" s="26">
        <f>100*N87/M87</f>
        <v>27.90415401715056</v>
      </c>
      <c r="P87" s="26">
        <f>AVERAGE(J87:K87)</f>
        <v>4994.2451318105068</v>
      </c>
    </row>
    <row r="88" spans="1:16" x14ac:dyDescent="0.35">
      <c r="A88" s="25">
        <v>6.25E-2</v>
      </c>
      <c r="B88" t="s">
        <v>165</v>
      </c>
      <c r="C88" s="24">
        <v>0.27649946212768556</v>
      </c>
      <c r="D88" s="24">
        <v>0.49679412841796877</v>
      </c>
      <c r="H88" s="26">
        <f t="shared" si="18"/>
        <v>1843.3297475179038</v>
      </c>
      <c r="I88" s="26">
        <f t="shared" si="18"/>
        <v>3311.960856119792</v>
      </c>
      <c r="J88" s="26">
        <f>STDEV(H87:H94)</f>
        <v>1986.5040216968489</v>
      </c>
      <c r="K88" s="26">
        <f>STDEV(I87:I94)</f>
        <v>2207.7504117297717</v>
      </c>
      <c r="L88" s="26">
        <f t="shared" si="9"/>
        <v>2577.6453018188477</v>
      </c>
      <c r="M88" s="26"/>
      <c r="N88" s="26"/>
      <c r="O88" s="26"/>
    </row>
    <row r="89" spans="1:16" x14ac:dyDescent="0.35">
      <c r="A89" s="25">
        <v>6.25E-2</v>
      </c>
      <c r="B89" t="s">
        <v>166</v>
      </c>
      <c r="C89" s="24">
        <v>0.82249107360839846</v>
      </c>
      <c r="D89" s="24">
        <v>1.1272924423217774</v>
      </c>
      <c r="H89" s="26">
        <f t="shared" si="18"/>
        <v>5483.2738240559902</v>
      </c>
      <c r="I89" s="26">
        <f t="shared" si="18"/>
        <v>7515.2829488118496</v>
      </c>
      <c r="J89" s="26">
        <f>100*J88/J87</f>
        <v>53.221038497453335</v>
      </c>
      <c r="K89" s="26">
        <f>100*K88/K87</f>
        <v>35.290487822063177</v>
      </c>
      <c r="L89" s="26">
        <f t="shared" si="9"/>
        <v>6499.2783864339199</v>
      </c>
      <c r="M89" s="26"/>
      <c r="N89" s="26"/>
      <c r="O89" s="26"/>
    </row>
    <row r="90" spans="1:16" x14ac:dyDescent="0.35">
      <c r="A90" s="25">
        <v>6.25E-2</v>
      </c>
      <c r="B90" t="s">
        <v>174</v>
      </c>
      <c r="C90" s="24">
        <v>0.85135822296142583</v>
      </c>
      <c r="D90" s="24">
        <v>1.0537720680236817</v>
      </c>
      <c r="H90" s="26">
        <f t="shared" ref="H90:H91" si="19">$E$19*C90</f>
        <v>5675.7214864095058</v>
      </c>
      <c r="I90" s="26">
        <f t="shared" ref="I90:I91" si="20">$E$19*D90</f>
        <v>7025.1471201578788</v>
      </c>
      <c r="L90" s="26">
        <f t="shared" si="9"/>
        <v>6350.4343032836923</v>
      </c>
      <c r="M90" s="26"/>
    </row>
    <row r="91" spans="1:16" x14ac:dyDescent="0.35">
      <c r="A91" s="25">
        <v>6.25E-2</v>
      </c>
      <c r="B91" t="s">
        <v>175</v>
      </c>
      <c r="C91" s="24">
        <v>0</v>
      </c>
      <c r="D91" s="24">
        <v>1.3385334968566895</v>
      </c>
      <c r="H91" s="26">
        <f t="shared" si="19"/>
        <v>0</v>
      </c>
      <c r="I91" s="26">
        <f t="shared" si="20"/>
        <v>8923.5566457112636</v>
      </c>
      <c r="L91" s="26">
        <f t="shared" si="9"/>
        <v>4461.7783228556318</v>
      </c>
      <c r="M91" s="26"/>
    </row>
    <row r="92" spans="1:16" x14ac:dyDescent="0.35">
      <c r="A92" s="25">
        <v>6.25E-2</v>
      </c>
      <c r="B92" s="31">
        <v>81</v>
      </c>
      <c r="H92" s="26">
        <v>3420.4699198404951</v>
      </c>
      <c r="I92" s="26">
        <v>4871.8922932942714</v>
      </c>
      <c r="L92" s="26">
        <f t="shared" si="9"/>
        <v>4146.1811065673828</v>
      </c>
      <c r="M92" s="26"/>
    </row>
    <row r="93" spans="1:16" x14ac:dyDescent="0.35">
      <c r="A93" s="25">
        <v>6.25E-2</v>
      </c>
      <c r="B93" s="31">
        <v>82</v>
      </c>
      <c r="H93" s="26">
        <v>4998.4143575032549</v>
      </c>
      <c r="I93" s="26">
        <v>6987.9837036132822</v>
      </c>
      <c r="L93" s="26">
        <f t="shared" si="9"/>
        <v>5993.1990305582685</v>
      </c>
      <c r="M93" s="26"/>
    </row>
    <row r="94" spans="1:16" x14ac:dyDescent="0.35">
      <c r="A94" s="25">
        <v>6.25E-2</v>
      </c>
      <c r="B94" s="31">
        <v>83</v>
      </c>
      <c r="H94" s="26">
        <v>4963.6179606119795</v>
      </c>
      <c r="I94" s="26">
        <v>3146.3794708251953</v>
      </c>
      <c r="L94" s="26">
        <f t="shared" si="9"/>
        <v>4054.9987157185874</v>
      </c>
      <c r="M94" s="26"/>
    </row>
    <row r="99" spans="1:1" x14ac:dyDescent="0.35">
      <c r="A99" s="31"/>
    </row>
    <row r="100" spans="1:1" x14ac:dyDescent="0.35">
      <c r="A100" s="31"/>
    </row>
    <row r="101" spans="1:1" x14ac:dyDescent="0.35">
      <c r="A101" s="31"/>
    </row>
    <row r="102" spans="1:1" x14ac:dyDescent="0.35">
      <c r="A102" s="31"/>
    </row>
    <row r="103" spans="1:1" x14ac:dyDescent="0.35">
      <c r="A103" s="31"/>
    </row>
    <row r="104" spans="1:1" x14ac:dyDescent="0.35">
      <c r="A104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 activeCell="H41" sqref="H41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1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6" t="s">
        <v>106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90</v>
      </c>
      <c r="B2" s="5">
        <v>73</v>
      </c>
      <c r="C2" s="5" t="s">
        <v>91</v>
      </c>
      <c r="D2" s="14">
        <f t="shared" ref="D2:D33" si="0">L2/5</f>
        <v>0.92458028793334956</v>
      </c>
      <c r="E2" s="1">
        <v>0.23114506900310516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4.622901439666748</v>
      </c>
      <c r="M2" s="1" t="s">
        <v>72</v>
      </c>
      <c r="N2" s="1" t="s">
        <v>72</v>
      </c>
      <c r="O2" s="1">
        <v>0.54505497217178345</v>
      </c>
      <c r="P2" s="1">
        <v>6.9743238389492035E-2</v>
      </c>
      <c r="Q2" s="6">
        <v>20361</v>
      </c>
      <c r="R2" s="6">
        <v>4</v>
      </c>
      <c r="S2" s="6">
        <v>20357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5572.7265625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6080.375</v>
      </c>
      <c r="AU2" s="1">
        <v>4180.6086538035324</v>
      </c>
      <c r="AV2" s="1">
        <v>4180.9818705111875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0.36921811103820801</v>
      </c>
      <c r="BB2" s="1">
        <v>0.13272950053215027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113</v>
      </c>
      <c r="B3" s="7">
        <v>73</v>
      </c>
      <c r="C3" s="7" t="s">
        <v>66</v>
      </c>
      <c r="D3" s="15">
        <f t="shared" si="0"/>
        <v>0.93878259658813479</v>
      </c>
      <c r="E3" s="8">
        <v>0.23469564318656921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4.6939129829406738</v>
      </c>
      <c r="M3" s="8" t="s">
        <v>72</v>
      </c>
      <c r="N3" s="8" t="s">
        <v>72</v>
      </c>
      <c r="O3" s="8">
        <v>0.55342859029769897</v>
      </c>
      <c r="P3" s="8">
        <v>7.0814482867717743E-2</v>
      </c>
      <c r="Q3" s="9">
        <v>20053</v>
      </c>
      <c r="R3" s="9">
        <v>4</v>
      </c>
      <c r="S3" s="9">
        <v>20049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4523.9267578125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6107.805419921875</v>
      </c>
      <c r="AU3" s="8">
        <v>3558.862530160482</v>
      </c>
      <c r="AV3" s="8">
        <v>3559.3709713692338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0.37488996982574463</v>
      </c>
      <c r="BB3" s="8">
        <v>0.13476824760437012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92</v>
      </c>
      <c r="B4" s="5">
        <v>83</v>
      </c>
      <c r="C4" s="5" t="s">
        <v>91</v>
      </c>
      <c r="D4" s="14">
        <f t="shared" si="0"/>
        <v>0.47195692062377931</v>
      </c>
      <c r="E4" s="1">
        <v>0.11798922717571259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2.3597846031188965</v>
      </c>
      <c r="M4" s="1" t="s">
        <v>72</v>
      </c>
      <c r="N4" s="1" t="s">
        <v>72</v>
      </c>
      <c r="O4" s="1">
        <v>0.37796127796173096</v>
      </c>
      <c r="P4" s="1">
        <v>1.7874607816338539E-2</v>
      </c>
      <c r="Q4" s="6">
        <v>19943</v>
      </c>
      <c r="R4" s="6">
        <v>2</v>
      </c>
      <c r="S4" s="6">
        <v>19941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5572.7265625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6241.581787109375</v>
      </c>
      <c r="AU4" s="1">
        <v>4248.0442905937753</v>
      </c>
      <c r="AV4" s="1">
        <v>4248.2442141255069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0.22684478759765625</v>
      </c>
      <c r="BB4" s="1">
        <v>5.1205869764089584E-2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114</v>
      </c>
      <c r="B5" s="7">
        <v>83</v>
      </c>
      <c r="C5" s="7" t="s">
        <v>66</v>
      </c>
      <c r="D5" s="15">
        <f t="shared" si="0"/>
        <v>0.74454269409179685</v>
      </c>
      <c r="E5" s="8">
        <v>0.1861356794834137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3.7227134704589844</v>
      </c>
      <c r="M5" s="8" t="s">
        <v>72</v>
      </c>
      <c r="N5" s="8" t="s">
        <v>72</v>
      </c>
      <c r="O5" s="8">
        <v>0.49338603019714355</v>
      </c>
      <c r="P5" s="8">
        <v>4.4173534959554672E-2</v>
      </c>
      <c r="Q5" s="9">
        <v>18963</v>
      </c>
      <c r="R5" s="9">
        <v>3</v>
      </c>
      <c r="S5" s="9">
        <v>18960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4523.9267578125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5927.341145833333</v>
      </c>
      <c r="AU5" s="8">
        <v>3555.6241132518912</v>
      </c>
      <c r="AV5" s="8">
        <v>3555.9993255652298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0.31868225336074829</v>
      </c>
      <c r="BB5" s="8">
        <v>9.6724830567836761E-2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65</v>
      </c>
      <c r="B6" s="5" t="s">
        <v>141</v>
      </c>
      <c r="C6" s="5" t="s">
        <v>91</v>
      </c>
      <c r="D6" s="14">
        <f t="shared" si="0"/>
        <v>48.011886596679688</v>
      </c>
      <c r="E6" s="1">
        <v>12.002971649169922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240.05943298339844</v>
      </c>
      <c r="M6" s="1" t="s">
        <v>72</v>
      </c>
      <c r="N6" s="1" t="s">
        <v>72</v>
      </c>
      <c r="O6" s="1">
        <v>13.71096134185791</v>
      </c>
      <c r="P6" s="1">
        <v>10.297458648681641</v>
      </c>
      <c r="Q6" s="6">
        <v>18718</v>
      </c>
      <c r="R6" s="6">
        <v>190</v>
      </c>
      <c r="S6" s="6">
        <v>18528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5572.7265625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6306.9946571751643</v>
      </c>
      <c r="AU6" s="1">
        <v>4567.986483229668</v>
      </c>
      <c r="AV6" s="1">
        <v>4585.6385589348438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12.87408447265625</v>
      </c>
      <c r="BB6" s="1">
        <v>11.132502555847168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125</v>
      </c>
      <c r="B7" s="7" t="s">
        <v>141</v>
      </c>
      <c r="C7" s="7" t="s">
        <v>66</v>
      </c>
      <c r="D7" s="15">
        <f t="shared" si="0"/>
        <v>38.872790527343753</v>
      </c>
      <c r="E7" s="8">
        <v>9.7181978225708008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194.36395263671875</v>
      </c>
      <c r="M7" s="8" t="s">
        <v>72</v>
      </c>
      <c r="N7" s="8" t="s">
        <v>72</v>
      </c>
      <c r="O7" s="8">
        <v>11.264186859130859</v>
      </c>
      <c r="P7" s="8">
        <v>8.1742362976074219</v>
      </c>
      <c r="Q7" s="9">
        <v>18477</v>
      </c>
      <c r="R7" s="9">
        <v>152</v>
      </c>
      <c r="S7" s="9">
        <v>18325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4523.9267578125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5957.826416015625</v>
      </c>
      <c r="AU7" s="8">
        <v>3636.1680786099505</v>
      </c>
      <c r="AV7" s="8">
        <v>3655.2670701824773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10.506712913513184</v>
      </c>
      <c r="BB7" s="8">
        <v>8.9302091598510742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73</v>
      </c>
      <c r="B8" s="5" t="s">
        <v>142</v>
      </c>
      <c r="C8" s="5" t="s">
        <v>91</v>
      </c>
      <c r="D8" s="14">
        <f t="shared" si="0"/>
        <v>36.609539794921872</v>
      </c>
      <c r="E8" s="1">
        <v>9.1523847579956055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183.04769897460938</v>
      </c>
      <c r="M8" s="1" t="s">
        <v>72</v>
      </c>
      <c r="N8" s="1" t="s">
        <v>72</v>
      </c>
      <c r="O8" s="1">
        <v>10.674912452697754</v>
      </c>
      <c r="P8" s="1">
        <v>7.6318259239196777</v>
      </c>
      <c r="Q8" s="6">
        <v>17937</v>
      </c>
      <c r="R8" s="6">
        <v>139</v>
      </c>
      <c r="S8" s="6">
        <v>17798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5572.7265625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6347.7924172380845</v>
      </c>
      <c r="AU8" s="1">
        <v>4584.3868894893167</v>
      </c>
      <c r="AV8" s="1">
        <v>4598.0521271743764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9.9289379119873047</v>
      </c>
      <c r="BB8" s="1">
        <v>8.3763437271118164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126</v>
      </c>
      <c r="B9" s="7" t="s">
        <v>142</v>
      </c>
      <c r="C9" s="7" t="s">
        <v>66</v>
      </c>
      <c r="D9" s="15">
        <f t="shared" si="0"/>
        <v>39.477044677734376</v>
      </c>
      <c r="E9" s="8">
        <v>9.8692607879638672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197.38522338867188</v>
      </c>
      <c r="M9" s="8" t="s">
        <v>72</v>
      </c>
      <c r="N9" s="8" t="s">
        <v>72</v>
      </c>
      <c r="O9" s="8">
        <v>11.399517059326172</v>
      </c>
      <c r="P9" s="8">
        <v>8.3409910202026367</v>
      </c>
      <c r="Q9" s="9">
        <v>19153</v>
      </c>
      <c r="R9" s="9">
        <v>160</v>
      </c>
      <c r="S9" s="9">
        <v>18993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4523.9267578125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5942.7584167480472</v>
      </c>
      <c r="AU9" s="8">
        <v>3628.6159678637773</v>
      </c>
      <c r="AV9" s="8">
        <v>3647.9478110121804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10.649754524230957</v>
      </c>
      <c r="BB9" s="8">
        <v>9.0892829895019531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74</v>
      </c>
      <c r="B10" s="5" t="s">
        <v>143</v>
      </c>
      <c r="C10" s="5" t="s">
        <v>91</v>
      </c>
      <c r="D10" s="14">
        <f t="shared" si="0"/>
        <v>63.952014160156253</v>
      </c>
      <c r="E10" s="1">
        <v>15.988003730773926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319.76007080078125</v>
      </c>
      <c r="M10" s="1" t="s">
        <v>72</v>
      </c>
      <c r="N10" s="1" t="s">
        <v>72</v>
      </c>
      <c r="O10" s="1">
        <v>17.991739273071289</v>
      </c>
      <c r="P10" s="1">
        <v>13.987674713134766</v>
      </c>
      <c r="Q10" s="6">
        <v>18151</v>
      </c>
      <c r="R10" s="6">
        <v>245</v>
      </c>
      <c r="S10" s="6">
        <v>17906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5572.7265625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6278.5420380261476</v>
      </c>
      <c r="AU10" s="1">
        <v>4572.2377464066903</v>
      </c>
      <c r="AV10" s="1">
        <v>4595.2692351096393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17.009891510009766</v>
      </c>
      <c r="BB10" s="1">
        <v>14.96700382232666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107</v>
      </c>
      <c r="B11" s="7" t="s">
        <v>143</v>
      </c>
      <c r="C11" s="7" t="s">
        <v>66</v>
      </c>
      <c r="D11" s="15">
        <f t="shared" si="0"/>
        <v>59.318005371093747</v>
      </c>
      <c r="E11" s="8">
        <v>14.829501152038574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296.59002685546875</v>
      </c>
      <c r="M11" s="8" t="s">
        <v>72</v>
      </c>
      <c r="N11" s="8" t="s">
        <v>72</v>
      </c>
      <c r="O11" s="8">
        <v>16.891742706298828</v>
      </c>
      <c r="P11" s="8">
        <v>12.770868301391602</v>
      </c>
      <c r="Q11" s="9">
        <v>15887</v>
      </c>
      <c r="R11" s="9">
        <v>199</v>
      </c>
      <c r="S11" s="9">
        <v>15688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4523.9267578125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5853.2464102740259</v>
      </c>
      <c r="AU11" s="8">
        <v>3547.9002011390075</v>
      </c>
      <c r="AV11" s="8">
        <v>3576.7768862033954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15.881214141845703</v>
      </c>
      <c r="BB11" s="8">
        <v>13.778727531433105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75</v>
      </c>
      <c r="B12" s="5" t="s">
        <v>144</v>
      </c>
      <c r="C12" s="5" t="s">
        <v>91</v>
      </c>
      <c r="D12" s="14">
        <f t="shared" si="0"/>
        <v>55.845983886718749</v>
      </c>
      <c r="E12" s="1">
        <v>13.961496353149414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279.22991943359375</v>
      </c>
      <c r="M12" s="1" t="s">
        <v>72</v>
      </c>
      <c r="N12" s="1" t="s">
        <v>72</v>
      </c>
      <c r="O12" s="1">
        <v>15.833597183227539</v>
      </c>
      <c r="P12" s="1">
        <v>12.09237003326416</v>
      </c>
      <c r="Q12" s="6">
        <v>18140</v>
      </c>
      <c r="R12" s="6">
        <v>214</v>
      </c>
      <c r="S12" s="6">
        <v>17926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5572.7265625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6262.438499379381</v>
      </c>
      <c r="AU12" s="1">
        <v>4514.4610614225448</v>
      </c>
      <c r="AV12" s="1">
        <v>4535.082184450257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14.916276931762695</v>
      </c>
      <c r="BB12" s="1">
        <v>13.007488250732422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108</v>
      </c>
      <c r="B13" s="7" t="s">
        <v>144</v>
      </c>
      <c r="C13" s="7" t="s">
        <v>66</v>
      </c>
      <c r="D13" s="15">
        <f t="shared" si="0"/>
        <v>55.807073974609374</v>
      </c>
      <c r="E13" s="8">
        <v>13.951767921447754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279.03536987304688</v>
      </c>
      <c r="M13" s="8" t="s">
        <v>72</v>
      </c>
      <c r="N13" s="8" t="s">
        <v>72</v>
      </c>
      <c r="O13" s="8">
        <v>15.784392356872559</v>
      </c>
      <c r="P13" s="8">
        <v>12.121993064880371</v>
      </c>
      <c r="Q13" s="9">
        <v>18916</v>
      </c>
      <c r="R13" s="9">
        <v>223</v>
      </c>
      <c r="S13" s="9">
        <v>18693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4523.9267578125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5907.7181106362104</v>
      </c>
      <c r="AU13" s="8">
        <v>3583.8628894077578</v>
      </c>
      <c r="AV13" s="8">
        <v>3611.2587296664778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14.886423110961914</v>
      </c>
      <c r="BB13" s="8">
        <v>13.017853736877441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76</v>
      </c>
      <c r="B14" s="5" t="s">
        <v>145</v>
      </c>
      <c r="C14" s="5" t="s">
        <v>91</v>
      </c>
      <c r="D14" s="14">
        <f t="shared" si="0"/>
        <v>51.039260864257813</v>
      </c>
      <c r="E14" s="1">
        <v>12.759815216064453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255.19630432128906</v>
      </c>
      <c r="M14" s="1" t="s">
        <v>72</v>
      </c>
      <c r="N14" s="1" t="s">
        <v>72</v>
      </c>
      <c r="O14" s="1">
        <v>14.585226058959961</v>
      </c>
      <c r="P14" s="1">
        <v>10.937232971191406</v>
      </c>
      <c r="Q14" s="6">
        <v>17428</v>
      </c>
      <c r="R14" s="6">
        <v>188</v>
      </c>
      <c r="S14" s="6">
        <v>17240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5572.7265625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6354.2835589469751</v>
      </c>
      <c r="AU14" s="1">
        <v>4591.7475604772017</v>
      </c>
      <c r="AV14" s="1">
        <v>4610.7604574081333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13.690793037414551</v>
      </c>
      <c r="BB14" s="1">
        <v>11.829573631286621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109</v>
      </c>
      <c r="B15" s="7" t="s">
        <v>145</v>
      </c>
      <c r="C15" s="7" t="s">
        <v>66</v>
      </c>
      <c r="D15" s="15">
        <f t="shared" si="0"/>
        <v>40.833300781250003</v>
      </c>
      <c r="E15" s="8">
        <v>10.208325386047363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204.16650390625</v>
      </c>
      <c r="M15" s="8" t="s">
        <v>72</v>
      </c>
      <c r="N15" s="8" t="s">
        <v>72</v>
      </c>
      <c r="O15" s="8">
        <v>11.78138256072998</v>
      </c>
      <c r="P15" s="8">
        <v>8.6373672485351563</v>
      </c>
      <c r="Q15" s="9">
        <v>18751</v>
      </c>
      <c r="R15" s="9">
        <v>162</v>
      </c>
      <c r="S15" s="9">
        <v>18589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4523.9267578125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5861.5132740162035</v>
      </c>
      <c r="AU15" s="8">
        <v>3594.3124219469723</v>
      </c>
      <c r="AV15" s="8">
        <v>3613.8999926384117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11.010643005371094</v>
      </c>
      <c r="BB15" s="8">
        <v>9.4065542221069336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77</v>
      </c>
      <c r="B16" s="5" t="s">
        <v>146</v>
      </c>
      <c r="C16" s="5" t="s">
        <v>91</v>
      </c>
      <c r="D16" s="14">
        <f t="shared" si="0"/>
        <v>51.007482910156249</v>
      </c>
      <c r="E16" s="1">
        <v>12.751871109008789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255.03741455078125</v>
      </c>
      <c r="M16" s="1" t="s">
        <v>72</v>
      </c>
      <c r="N16" s="1" t="s">
        <v>72</v>
      </c>
      <c r="O16" s="1">
        <v>14.600917816162109</v>
      </c>
      <c r="P16" s="1">
        <v>10.905727386474609</v>
      </c>
      <c r="Q16" s="6">
        <v>16975</v>
      </c>
      <c r="R16" s="6">
        <v>183</v>
      </c>
      <c r="S16" s="6">
        <v>16792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5572.7265625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6288.438054986339</v>
      </c>
      <c r="AU16" s="1">
        <v>4583.4720754709742</v>
      </c>
      <c r="AV16" s="1">
        <v>4601.852562908427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13.694900512695313</v>
      </c>
      <c r="BB16" s="1">
        <v>11.809598922729492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110</v>
      </c>
      <c r="B17" s="7" t="s">
        <v>146</v>
      </c>
      <c r="C17" s="7" t="s">
        <v>66</v>
      </c>
      <c r="D17" s="15">
        <f t="shared" si="0"/>
        <v>33.519854736328128</v>
      </c>
      <c r="E17" s="8">
        <v>8.3799638748168945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167.59927368164063</v>
      </c>
      <c r="M17" s="8" t="s">
        <v>72</v>
      </c>
      <c r="N17" s="8" t="s">
        <v>72</v>
      </c>
      <c r="O17" s="8">
        <v>9.8269739151000977</v>
      </c>
      <c r="P17" s="8">
        <v>6.9347324371337891</v>
      </c>
      <c r="Q17" s="9">
        <v>18175</v>
      </c>
      <c r="R17" s="9">
        <v>129</v>
      </c>
      <c r="S17" s="9">
        <v>18046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4523.9267578125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5848.578859314438</v>
      </c>
      <c r="AU17" s="8">
        <v>3566.8177317606956</v>
      </c>
      <c r="AV17" s="8">
        <v>3583.0129001488322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9.1180124282836914</v>
      </c>
      <c r="BB17" s="8">
        <v>7.6423792839050293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78</v>
      </c>
      <c r="B18" s="5" t="s">
        <v>147</v>
      </c>
      <c r="C18" s="5" t="s">
        <v>91</v>
      </c>
      <c r="D18" s="14">
        <f t="shared" si="0"/>
        <v>37.330780029296875</v>
      </c>
      <c r="E18" s="1">
        <v>9.3326950073242188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186.65390014648438</v>
      </c>
      <c r="M18" s="1" t="s">
        <v>72</v>
      </c>
      <c r="N18" s="1" t="s">
        <v>72</v>
      </c>
      <c r="O18" s="1">
        <v>10.913956642150879</v>
      </c>
      <c r="P18" s="1">
        <v>7.7535562515258789</v>
      </c>
      <c r="Q18" s="6">
        <v>16959</v>
      </c>
      <c r="R18" s="6">
        <v>134</v>
      </c>
      <c r="S18" s="6">
        <v>16825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5572.7265625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6320.5099988339553</v>
      </c>
      <c r="AU18" s="1">
        <v>4575.3152674010962</v>
      </c>
      <c r="AV18" s="1">
        <v>4589.1047652495599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10.139196395874023</v>
      </c>
      <c r="BB18" s="1">
        <v>8.5267467498779297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123</v>
      </c>
      <c r="B19" s="7" t="s">
        <v>147</v>
      </c>
      <c r="C19" s="7" t="s">
        <v>66</v>
      </c>
      <c r="D19" s="15">
        <f t="shared" si="0"/>
        <v>39.446911621093747</v>
      </c>
      <c r="E19" s="8">
        <v>9.8617277145385742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197.23455810546875</v>
      </c>
      <c r="M19" s="8" t="s">
        <v>72</v>
      </c>
      <c r="N19" s="8" t="s">
        <v>72</v>
      </c>
      <c r="O19" s="8">
        <v>11.451639175415039</v>
      </c>
      <c r="P19" s="8">
        <v>8.2739620208740234</v>
      </c>
      <c r="Q19" s="9">
        <v>17730</v>
      </c>
      <c r="R19" s="9">
        <v>148</v>
      </c>
      <c r="S19" s="9">
        <v>17582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4523.9267578125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5851.2772777660475</v>
      </c>
      <c r="AU19" s="8">
        <v>3569.8097328877725</v>
      </c>
      <c r="AV19" s="8">
        <v>3588.8541320215518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10.672638893127441</v>
      </c>
      <c r="BB19" s="8">
        <v>9.0513753890991211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79</v>
      </c>
      <c r="B20" s="5" t="s">
        <v>148</v>
      </c>
      <c r="C20" s="5" t="s">
        <v>91</v>
      </c>
      <c r="D20" s="14">
        <f t="shared" si="0"/>
        <v>38.309118652343749</v>
      </c>
      <c r="E20" s="1">
        <v>9.5772800445556641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191.54559326171875</v>
      </c>
      <c r="M20" s="1" t="s">
        <v>72</v>
      </c>
      <c r="N20" s="1" t="s">
        <v>72</v>
      </c>
      <c r="O20" s="1">
        <v>11.159189224243164</v>
      </c>
      <c r="P20" s="1">
        <v>7.9974937438964844</v>
      </c>
      <c r="Q20" s="6">
        <v>17391</v>
      </c>
      <c r="R20" s="6">
        <v>141</v>
      </c>
      <c r="S20" s="6">
        <v>17250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5572.7265625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6322.2971174091308</v>
      </c>
      <c r="AU20" s="1">
        <v>4598.5900269333106</v>
      </c>
      <c r="AV20" s="1">
        <v>4612.5652267353253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10.384110450744629</v>
      </c>
      <c r="BB20" s="1">
        <v>8.771000862121582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124</v>
      </c>
      <c r="B21" s="7" t="s">
        <v>148</v>
      </c>
      <c r="C21" s="7" t="s">
        <v>66</v>
      </c>
      <c r="D21" s="15">
        <f t="shared" si="0"/>
        <v>39.999697875976565</v>
      </c>
      <c r="E21" s="8">
        <v>9.9999246597290039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199.99848937988281</v>
      </c>
      <c r="M21" s="8" t="s">
        <v>72</v>
      </c>
      <c r="N21" s="8" t="s">
        <v>72</v>
      </c>
      <c r="O21" s="8">
        <v>11.61213207244873</v>
      </c>
      <c r="P21" s="8">
        <v>8.3899250030517578</v>
      </c>
      <c r="Q21" s="9">
        <v>17486</v>
      </c>
      <c r="R21" s="9">
        <v>148</v>
      </c>
      <c r="S21" s="9">
        <v>17338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4523.9267578125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5883.0051731418916</v>
      </c>
      <c r="AU21" s="8">
        <v>3581.9457545666041</v>
      </c>
      <c r="AV21" s="8">
        <v>3601.421723567471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10.822203636169434</v>
      </c>
      <c r="BB21" s="8">
        <v>9.1782207489013672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81</v>
      </c>
      <c r="B22" s="5" t="s">
        <v>149</v>
      </c>
      <c r="C22" s="5" t="s">
        <v>91</v>
      </c>
      <c r="D22" s="14">
        <f t="shared" si="0"/>
        <v>39.874926757812503</v>
      </c>
      <c r="E22" s="1">
        <v>9.9687318801879883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199.3746337890625</v>
      </c>
      <c r="M22" s="1" t="s">
        <v>72</v>
      </c>
      <c r="N22" s="1" t="s">
        <v>72</v>
      </c>
      <c r="O22" s="1">
        <v>11.570500373840332</v>
      </c>
      <c r="P22" s="1">
        <v>8.3691415786743164</v>
      </c>
      <c r="Q22" s="6">
        <v>17659</v>
      </c>
      <c r="R22" s="6">
        <v>149</v>
      </c>
      <c r="S22" s="6">
        <v>17510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5572.7265625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6305.0680611629614</v>
      </c>
      <c r="AU22" s="1">
        <v>4561.4753810601533</v>
      </c>
      <c r="AV22" s="1">
        <v>4576.1871602851816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10.785688400268555</v>
      </c>
      <c r="BB22" s="1">
        <v>9.1523427963256836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137</v>
      </c>
      <c r="B23" s="7" t="s">
        <v>149</v>
      </c>
      <c r="C23" s="7" t="s">
        <v>66</v>
      </c>
      <c r="D23" s="15">
        <f t="shared" si="0"/>
        <v>33.553192138671875</v>
      </c>
      <c r="E23" s="8">
        <v>8.3882980346679688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167.76596069335938</v>
      </c>
      <c r="M23" s="8" t="s">
        <v>72</v>
      </c>
      <c r="N23" s="8" t="s">
        <v>72</v>
      </c>
      <c r="O23" s="8">
        <v>9.8597545623779297</v>
      </c>
      <c r="P23" s="8">
        <v>6.9186797142028809</v>
      </c>
      <c r="Q23" s="9">
        <v>17594</v>
      </c>
      <c r="R23" s="9">
        <v>125</v>
      </c>
      <c r="S23" s="9">
        <v>17469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4523.9267578125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6067.5665859375003</v>
      </c>
      <c r="AU23" s="8">
        <v>3689.9479375183359</v>
      </c>
      <c r="AV23" s="8">
        <v>3706.8401923240881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9.1388111114501953</v>
      </c>
      <c r="BB23" s="8">
        <v>7.6382632255554199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82</v>
      </c>
      <c r="B24" s="5" t="s">
        <v>150</v>
      </c>
      <c r="C24" s="5" t="s">
        <v>91</v>
      </c>
      <c r="D24" s="14">
        <f t="shared" si="0"/>
        <v>33.771176147460935</v>
      </c>
      <c r="E24" s="1">
        <v>8.4427938461303711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168.85588073730469</v>
      </c>
      <c r="M24" s="1" t="s">
        <v>72</v>
      </c>
      <c r="N24" s="1" t="s">
        <v>72</v>
      </c>
      <c r="O24" s="1">
        <v>9.8574285507202148</v>
      </c>
      <c r="P24" s="1">
        <v>7.0298595428466797</v>
      </c>
      <c r="Q24" s="6">
        <v>19159</v>
      </c>
      <c r="R24" s="6">
        <v>137</v>
      </c>
      <c r="S24" s="6">
        <v>19022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5572.7265625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6208.9517991560215</v>
      </c>
      <c r="AU24" s="1">
        <v>4484.1201574369479</v>
      </c>
      <c r="AV24" s="1">
        <v>4496.4538875332428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9.1643333435058594</v>
      </c>
      <c r="BB24" s="1">
        <v>7.7216968536376953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138</v>
      </c>
      <c r="B25" s="7" t="s">
        <v>150</v>
      </c>
      <c r="C25" s="7" t="s">
        <v>66</v>
      </c>
      <c r="D25" s="15">
        <f t="shared" si="0"/>
        <v>30.279943847656249</v>
      </c>
      <c r="E25" s="8">
        <v>7.5699863433837891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151.39971923828125</v>
      </c>
      <c r="M25" s="8" t="s">
        <v>72</v>
      </c>
      <c r="N25" s="8" t="s">
        <v>72</v>
      </c>
      <c r="O25" s="8">
        <v>8.954376220703125</v>
      </c>
      <c r="P25" s="8">
        <v>6.1872234344482422</v>
      </c>
      <c r="Q25" s="9">
        <v>17930</v>
      </c>
      <c r="R25" s="9">
        <v>115</v>
      </c>
      <c r="S25" s="9">
        <v>17815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4523.9267578125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5974.9900602921198</v>
      </c>
      <c r="AU25" s="8">
        <v>3648.3071153116666</v>
      </c>
      <c r="AV25" s="8">
        <v>3663.2300678310635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8.2761039733886719</v>
      </c>
      <c r="BB25" s="8">
        <v>6.8642921447753906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83</v>
      </c>
      <c r="B26" s="5" t="s">
        <v>151</v>
      </c>
      <c r="C26" s="5" t="s">
        <v>91</v>
      </c>
      <c r="D26" s="14">
        <f t="shared" si="0"/>
        <v>41.764959716796874</v>
      </c>
      <c r="E26" s="1">
        <v>10.441240310668945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208.82479858398438</v>
      </c>
      <c r="M26" s="1" t="s">
        <v>72</v>
      </c>
      <c r="N26" s="1" t="s">
        <v>72</v>
      </c>
      <c r="O26" s="1">
        <v>12.065333366394043</v>
      </c>
      <c r="P26" s="1">
        <v>8.8193874359130859</v>
      </c>
      <c r="Q26" s="6">
        <v>17995</v>
      </c>
      <c r="R26" s="6">
        <v>159</v>
      </c>
      <c r="S26" s="6">
        <v>17836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5572.7265625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6254.2076915045209</v>
      </c>
      <c r="AU26" s="1">
        <v>4541.1975297912886</v>
      </c>
      <c r="AV26" s="1">
        <v>4556.3333239403419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11.26957893371582</v>
      </c>
      <c r="BB26" s="1">
        <v>9.6134853363037109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119</v>
      </c>
      <c r="B27" s="7" t="s">
        <v>151</v>
      </c>
      <c r="C27" s="7" t="s">
        <v>66</v>
      </c>
      <c r="D27" s="15">
        <f t="shared" si="0"/>
        <v>37.616772460937497</v>
      </c>
      <c r="E27" s="8">
        <v>9.4041929244995117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188.0838623046875</v>
      </c>
      <c r="M27" s="8" t="s">
        <v>72</v>
      </c>
      <c r="N27" s="8" t="s">
        <v>72</v>
      </c>
      <c r="O27" s="8">
        <v>10.895298004150391</v>
      </c>
      <c r="P27" s="8">
        <v>7.9149751663208008</v>
      </c>
      <c r="Q27" s="9">
        <v>19217</v>
      </c>
      <c r="R27" s="9">
        <v>153</v>
      </c>
      <c r="S27" s="9">
        <v>19064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4523.9267578125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6025.925449346405</v>
      </c>
      <c r="AU27" s="8">
        <v>3664.8656104980673</v>
      </c>
      <c r="AV27" s="8">
        <v>3683.663661980801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10.164725303649902</v>
      </c>
      <c r="BB27" s="8">
        <v>8.6441526412963867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84</v>
      </c>
      <c r="B28" s="5" t="s">
        <v>152</v>
      </c>
      <c r="C28" s="5" t="s">
        <v>91</v>
      </c>
      <c r="D28" s="14">
        <f t="shared" si="0"/>
        <v>38.731756591796874</v>
      </c>
      <c r="E28" s="1">
        <v>9.6829395294189453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193.65878295898438</v>
      </c>
      <c r="M28" s="1" t="s">
        <v>72</v>
      </c>
      <c r="N28" s="1" t="s">
        <v>72</v>
      </c>
      <c r="O28" s="1">
        <v>11.213274955749512</v>
      </c>
      <c r="P28" s="1">
        <v>8.1545934677124023</v>
      </c>
      <c r="Q28" s="6">
        <v>18788</v>
      </c>
      <c r="R28" s="6">
        <v>154</v>
      </c>
      <c r="S28" s="6">
        <v>18634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5572.7265625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6216.6900111607147</v>
      </c>
      <c r="AU28" s="1">
        <v>4521.1312926545143</v>
      </c>
      <c r="AV28" s="1">
        <v>4535.0293149373456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10.463475227355957</v>
      </c>
      <c r="BB28" s="1">
        <v>8.9029226303100586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120</v>
      </c>
      <c r="B29" s="7" t="s">
        <v>152</v>
      </c>
      <c r="C29" s="7" t="s">
        <v>66</v>
      </c>
      <c r="D29" s="15">
        <f t="shared" si="0"/>
        <v>34.165948486328126</v>
      </c>
      <c r="E29" s="8">
        <v>8.5414867401123047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170.82974243164063</v>
      </c>
      <c r="M29" s="8" t="s">
        <v>72</v>
      </c>
      <c r="N29" s="8" t="s">
        <v>72</v>
      </c>
      <c r="O29" s="8">
        <v>10.005095481872559</v>
      </c>
      <c r="P29" s="8">
        <v>7.0796971321105957</v>
      </c>
      <c r="Q29" s="9">
        <v>18109</v>
      </c>
      <c r="R29" s="9">
        <v>131</v>
      </c>
      <c r="S29" s="9">
        <v>17978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4523.9267578125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5965.1104000178912</v>
      </c>
      <c r="AU29" s="8">
        <v>3629.3301928213909</v>
      </c>
      <c r="AV29" s="8">
        <v>3646.2271615740929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9.287999153137207</v>
      </c>
      <c r="BB29" s="8">
        <v>7.7954487800598145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85</v>
      </c>
      <c r="B30" s="5" t="s">
        <v>153</v>
      </c>
      <c r="C30" s="5" t="s">
        <v>91</v>
      </c>
      <c r="D30" s="14">
        <f t="shared" si="0"/>
        <v>33.501031494140626</v>
      </c>
      <c r="E30" s="1">
        <v>8.3752574920654297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167.50515747070313</v>
      </c>
      <c r="M30" s="1" t="s">
        <v>72</v>
      </c>
      <c r="N30" s="1" t="s">
        <v>72</v>
      </c>
      <c r="O30" s="1">
        <v>9.7889308929443359</v>
      </c>
      <c r="P30" s="1">
        <v>6.9632806777954102</v>
      </c>
      <c r="Q30" s="6">
        <v>19031</v>
      </c>
      <c r="R30" s="6">
        <v>135</v>
      </c>
      <c r="S30" s="6">
        <v>18896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5572.7265625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6323.5965711805557</v>
      </c>
      <c r="AU30" s="1">
        <v>4585.1400132013723</v>
      </c>
      <c r="AV30" s="1">
        <v>4597.4720837876584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9.0963077545166016</v>
      </c>
      <c r="BB30" s="1">
        <v>7.6546497344970703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131</v>
      </c>
      <c r="B31" s="7" t="s">
        <v>153</v>
      </c>
      <c r="C31" s="7" t="s">
        <v>66</v>
      </c>
      <c r="D31" s="15">
        <f t="shared" si="0"/>
        <v>33.905523681640624</v>
      </c>
      <c r="E31" s="8">
        <v>8.4763813018798828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169.52761840820313</v>
      </c>
      <c r="M31" s="8" t="s">
        <v>72</v>
      </c>
      <c r="N31" s="8" t="s">
        <v>72</v>
      </c>
      <c r="O31" s="8">
        <v>9.9400491714477539</v>
      </c>
      <c r="P31" s="8">
        <v>7.014531135559082</v>
      </c>
      <c r="Q31" s="9">
        <v>17969</v>
      </c>
      <c r="R31" s="9">
        <v>129</v>
      </c>
      <c r="S31" s="9">
        <v>17840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4523.9267578125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5987.3610518108044</v>
      </c>
      <c r="AU31" s="8">
        <v>3643.6904652274779</v>
      </c>
      <c r="AV31" s="8">
        <v>3660.5157479738327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9.2229232788085938</v>
      </c>
      <c r="BB31" s="8">
        <v>7.7303118705749512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86</v>
      </c>
      <c r="B32" s="5" t="s">
        <v>154</v>
      </c>
      <c r="C32" s="5" t="s">
        <v>91</v>
      </c>
      <c r="D32" s="14">
        <f t="shared" si="0"/>
        <v>36.092413330078124</v>
      </c>
      <c r="E32" s="1">
        <v>9.0231037139892578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180.46206665039063</v>
      </c>
      <c r="M32" s="1" t="s">
        <v>72</v>
      </c>
      <c r="N32" s="1" t="s">
        <v>72</v>
      </c>
      <c r="O32" s="1">
        <v>10.524110794067383</v>
      </c>
      <c r="P32" s="1">
        <v>7.5240087509155273</v>
      </c>
      <c r="Q32" s="6">
        <v>18193</v>
      </c>
      <c r="R32" s="6">
        <v>139</v>
      </c>
      <c r="S32" s="6">
        <v>18054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5572.7265625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6240.9566940197838</v>
      </c>
      <c r="AU32" s="1">
        <v>4532.8740870622723</v>
      </c>
      <c r="AV32" s="1">
        <v>4545.9243526791161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9.7886829376220703</v>
      </c>
      <c r="BB32" s="1">
        <v>8.2580204010009766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132</v>
      </c>
      <c r="B33" s="7" t="s">
        <v>154</v>
      </c>
      <c r="C33" s="7" t="s">
        <v>66</v>
      </c>
      <c r="D33" s="15">
        <f t="shared" si="0"/>
        <v>33.009280395507815</v>
      </c>
      <c r="E33" s="8">
        <v>8.2523202896118164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165.04640197753906</v>
      </c>
      <c r="M33" s="8" t="s">
        <v>72</v>
      </c>
      <c r="N33" s="8" t="s">
        <v>72</v>
      </c>
      <c r="O33" s="8">
        <v>9.6884574890136719</v>
      </c>
      <c r="P33" s="8">
        <v>6.8179326057434082</v>
      </c>
      <c r="Q33" s="9">
        <v>18169</v>
      </c>
      <c r="R33" s="9">
        <v>127</v>
      </c>
      <c r="S33" s="9">
        <v>18042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4523.9267578125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5880.6012433870574</v>
      </c>
      <c r="AU33" s="8">
        <v>3589.042341023614</v>
      </c>
      <c r="AV33" s="8">
        <v>3605.060172527837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8.9848241806030273</v>
      </c>
      <c r="BB33" s="8">
        <v>7.5202713012695313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93</v>
      </c>
      <c r="B34" s="5" t="s">
        <v>155</v>
      </c>
      <c r="C34" s="5" t="s">
        <v>91</v>
      </c>
      <c r="D34" s="14">
        <f t="shared" ref="D34:D58" si="1">L34/5</f>
        <v>9.4543121337890632</v>
      </c>
      <c r="E34" s="1">
        <v>2.3635780811309814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47.271560668945313</v>
      </c>
      <c r="M34" s="1" t="s">
        <v>72</v>
      </c>
      <c r="N34" s="1" t="s">
        <v>72</v>
      </c>
      <c r="O34" s="1">
        <v>3.1766231060028076</v>
      </c>
      <c r="P34" s="1">
        <v>1.7030117511749268</v>
      </c>
      <c r="Q34" s="6">
        <v>19930</v>
      </c>
      <c r="R34" s="6">
        <v>40</v>
      </c>
      <c r="S34" s="6">
        <v>19890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5572.7265625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6121.6864257812504</v>
      </c>
      <c r="AU34" s="1">
        <v>4277.1056282208392</v>
      </c>
      <c r="AV34" s="1">
        <v>4280.8077472325022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2.7562737464904785</v>
      </c>
      <c r="BB34" s="1">
        <v>2.010157585144043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115</v>
      </c>
      <c r="B35" s="7" t="s">
        <v>155</v>
      </c>
      <c r="C35" s="7" t="s">
        <v>66</v>
      </c>
      <c r="D35" s="15">
        <f t="shared" si="1"/>
        <v>8.1834564208984375</v>
      </c>
      <c r="E35" s="8">
        <v>2.0458641052246094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40.917282104492188</v>
      </c>
      <c r="M35" s="8" t="s">
        <v>72</v>
      </c>
      <c r="N35" s="8" t="s">
        <v>72</v>
      </c>
      <c r="O35" s="8">
        <v>2.8563497066497803</v>
      </c>
      <c r="P35" s="8">
        <v>1.4057202339172363</v>
      </c>
      <c r="Q35" s="9">
        <v>17842</v>
      </c>
      <c r="R35" s="9">
        <v>31</v>
      </c>
      <c r="S35" s="9">
        <v>17811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4523.9267578125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6003.9478011592746</v>
      </c>
      <c r="AU35" s="8">
        <v>3575.769804984674</v>
      </c>
      <c r="AV35" s="8">
        <v>3579.9886996086743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2.4349145889282227</v>
      </c>
      <c r="BB35" s="8">
        <v>1.7007217407226563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94</v>
      </c>
      <c r="B36" s="5" t="s">
        <v>156</v>
      </c>
      <c r="C36" s="5" t="s">
        <v>91</v>
      </c>
      <c r="D36" s="14">
        <f t="shared" si="1"/>
        <v>7.5895011901855467</v>
      </c>
      <c r="E36" s="1">
        <v>1.897375226020813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37.947505950927734</v>
      </c>
      <c r="M36" s="1" t="s">
        <v>72</v>
      </c>
      <c r="N36" s="1" t="s">
        <v>72</v>
      </c>
      <c r="O36" s="1">
        <v>2.6776261329650879</v>
      </c>
      <c r="P36" s="1">
        <v>1.2860208749771118</v>
      </c>
      <c r="Q36" s="6">
        <v>17996</v>
      </c>
      <c r="R36" s="6">
        <v>29</v>
      </c>
      <c r="S36" s="6">
        <v>17967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5572.7265625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6194.8291352370688</v>
      </c>
      <c r="AU36" s="1">
        <v>4331.6903383878471</v>
      </c>
      <c r="AV36" s="1">
        <v>4334.6927292029422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2.2712574005126953</v>
      </c>
      <c r="BB36" s="1">
        <v>1.5670773983001709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116</v>
      </c>
      <c r="B37" s="7" t="s">
        <v>156</v>
      </c>
      <c r="C37" s="7" t="s">
        <v>66</v>
      </c>
      <c r="D37" s="15">
        <f t="shared" si="1"/>
        <v>10.076300048828125</v>
      </c>
      <c r="E37" s="8">
        <v>2.5190749168395996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50.381500244140625</v>
      </c>
      <c r="M37" s="8" t="s">
        <v>72</v>
      </c>
      <c r="N37" s="8" t="s">
        <v>72</v>
      </c>
      <c r="O37" s="8">
        <v>3.3856863975524902</v>
      </c>
      <c r="P37" s="8">
        <v>1.8150174617767334</v>
      </c>
      <c r="Q37" s="9">
        <v>18701</v>
      </c>
      <c r="R37" s="9">
        <v>40</v>
      </c>
      <c r="S37" s="9">
        <v>18661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4523.9267578125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5962.1720336914059</v>
      </c>
      <c r="AU37" s="8">
        <v>3567.5667847131049</v>
      </c>
      <c r="AV37" s="8">
        <v>3572.6886610811675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2.9376378059387207</v>
      </c>
      <c r="BB37" s="8">
        <v>2.1423821449279785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95</v>
      </c>
      <c r="B38" s="5" t="s">
        <v>157</v>
      </c>
      <c r="C38" s="5" t="s">
        <v>91</v>
      </c>
      <c r="D38" s="14">
        <f t="shared" si="1"/>
        <v>7.544189453125</v>
      </c>
      <c r="E38" s="1">
        <v>1.88604736328125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37.720947265625</v>
      </c>
      <c r="M38" s="1" t="s">
        <v>72</v>
      </c>
      <c r="N38" s="1" t="s">
        <v>72</v>
      </c>
      <c r="O38" s="1">
        <v>2.6616344451904297</v>
      </c>
      <c r="P38" s="1">
        <v>1.2783448696136475</v>
      </c>
      <c r="Q38" s="6">
        <v>18104</v>
      </c>
      <c r="R38" s="6">
        <v>29</v>
      </c>
      <c r="S38" s="6">
        <v>18075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5572.7265625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6227.0113146551721</v>
      </c>
      <c r="AU38" s="1">
        <v>4334.478076387988</v>
      </c>
      <c r="AV38" s="1">
        <v>4337.5096420038344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2.2576949596405029</v>
      </c>
      <c r="BB38" s="1">
        <v>1.5577229261398315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111</v>
      </c>
      <c r="B39" s="7" t="s">
        <v>157</v>
      </c>
      <c r="C39" s="7" t="s">
        <v>66</v>
      </c>
      <c r="D39" s="15">
        <f t="shared" si="1"/>
        <v>9.1746742248535149</v>
      </c>
      <c r="E39" s="8">
        <v>2.2936685085296631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45.873371124267578</v>
      </c>
      <c r="M39" s="8" t="s">
        <v>72</v>
      </c>
      <c r="N39" s="8" t="s">
        <v>72</v>
      </c>
      <c r="O39" s="8">
        <v>3.1052494049072266</v>
      </c>
      <c r="P39" s="8">
        <v>1.6378265619277954</v>
      </c>
      <c r="Q39" s="9">
        <v>19510</v>
      </c>
      <c r="R39" s="9">
        <v>38</v>
      </c>
      <c r="S39" s="9">
        <v>19472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4523.9267578125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5930.9999100534542</v>
      </c>
      <c r="AU39" s="8">
        <v>3567.1342283827216</v>
      </c>
      <c r="AV39" s="8">
        <v>3571.7383747642452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2.6853067874908447</v>
      </c>
      <c r="BB39" s="8">
        <v>1.9422057867050171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96</v>
      </c>
      <c r="B40" s="5" t="s">
        <v>158</v>
      </c>
      <c r="C40" s="5" t="s">
        <v>91</v>
      </c>
      <c r="D40" s="14">
        <f t="shared" si="1"/>
        <v>3.0787584304809572</v>
      </c>
      <c r="E40" s="1">
        <v>0.76968961954116821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15.393792152404785</v>
      </c>
      <c r="M40" s="1" t="s">
        <v>72</v>
      </c>
      <c r="N40" s="1" t="s">
        <v>72</v>
      </c>
      <c r="O40" s="1">
        <v>1.2711468935012817</v>
      </c>
      <c r="P40" s="1">
        <v>0.42154991626739502</v>
      </c>
      <c r="Q40" s="6">
        <v>19877</v>
      </c>
      <c r="R40" s="6">
        <v>13</v>
      </c>
      <c r="S40" s="6">
        <v>19864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5572.7265625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6091.0640775240381</v>
      </c>
      <c r="AU40" s="1">
        <v>4229.1153566419625</v>
      </c>
      <c r="AV40" s="1">
        <v>4230.3331125091354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1.0037158727645874</v>
      </c>
      <c r="BB40" s="1">
        <v>0.57526588439941406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112</v>
      </c>
      <c r="B41" s="7" t="s">
        <v>158</v>
      </c>
      <c r="C41" s="7" t="s">
        <v>66</v>
      </c>
      <c r="D41" s="15">
        <f t="shared" si="1"/>
        <v>2.0103090286254881</v>
      </c>
      <c r="E41" s="8">
        <v>0.50257724523544312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10.051545143127441</v>
      </c>
      <c r="M41" s="8" t="s">
        <v>72</v>
      </c>
      <c r="N41" s="8" t="s">
        <v>72</v>
      </c>
      <c r="O41" s="8">
        <v>0.94118857383728027</v>
      </c>
      <c r="P41" s="8">
        <v>0.22751526534557343</v>
      </c>
      <c r="Q41" s="9">
        <v>18731</v>
      </c>
      <c r="R41" s="9">
        <v>8</v>
      </c>
      <c r="S41" s="9">
        <v>18723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4523.9267578125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5907.1925048828125</v>
      </c>
      <c r="AU41" s="8">
        <v>3510.834768538049</v>
      </c>
      <c r="AV41" s="8">
        <v>3511.8582516350994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0.70297700166702271</v>
      </c>
      <c r="BB41" s="8">
        <v>0.344493567943573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97</v>
      </c>
      <c r="B42" s="5" t="s">
        <v>159</v>
      </c>
      <c r="C42" s="5" t="s">
        <v>91</v>
      </c>
      <c r="D42" s="14">
        <f t="shared" si="1"/>
        <v>1.8598487854003907</v>
      </c>
      <c r="E42" s="1">
        <v>0.46496221423149109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9.2992439270019531</v>
      </c>
      <c r="M42" s="1" t="s">
        <v>72</v>
      </c>
      <c r="N42" s="1" t="s">
        <v>72</v>
      </c>
      <c r="O42" s="1">
        <v>0.87073373794555664</v>
      </c>
      <c r="P42" s="1">
        <v>0.21048887073993683</v>
      </c>
      <c r="Q42" s="6">
        <v>20246</v>
      </c>
      <c r="R42" s="6">
        <v>8</v>
      </c>
      <c r="S42" s="6">
        <v>20238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5572.7265625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6103.5094604492188</v>
      </c>
      <c r="AU42" s="1">
        <v>4173.5701833725543</v>
      </c>
      <c r="AV42" s="1">
        <v>4174.3327791552319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0.65035897493362427</v>
      </c>
      <c r="BB42" s="1">
        <v>0.3187117874622345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135</v>
      </c>
      <c r="B43" s="7" t="s">
        <v>159</v>
      </c>
      <c r="C43" s="7" t="s">
        <v>66</v>
      </c>
      <c r="D43" s="15">
        <f t="shared" si="1"/>
        <v>2.4002117156982421</v>
      </c>
      <c r="E43" s="8">
        <v>0.60005295276641846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12.001058578491211</v>
      </c>
      <c r="M43" s="8" t="s">
        <v>72</v>
      </c>
      <c r="N43" s="8" t="s">
        <v>72</v>
      </c>
      <c r="O43" s="8">
        <v>1.087254524230957</v>
      </c>
      <c r="P43" s="8">
        <v>0.28612041473388672</v>
      </c>
      <c r="Q43" s="9">
        <v>17650</v>
      </c>
      <c r="R43" s="9">
        <v>9</v>
      </c>
      <c r="S43" s="9">
        <v>17641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4523.9267578125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6009.1358506944443</v>
      </c>
      <c r="AU43" s="8">
        <v>3511.5631120607268</v>
      </c>
      <c r="AV43" s="8">
        <v>3512.8366618991226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0.82388442754745483</v>
      </c>
      <c r="BB43" s="8">
        <v>0.42100515961647034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98</v>
      </c>
      <c r="B44" s="5" t="s">
        <v>160</v>
      </c>
      <c r="C44" s="5" t="s">
        <v>91</v>
      </c>
      <c r="D44" s="14">
        <f t="shared" si="1"/>
        <v>1.6564592361450194</v>
      </c>
      <c r="E44" s="1">
        <v>0.41411480307579041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8.2822961807250977</v>
      </c>
      <c r="M44" s="1" t="s">
        <v>72</v>
      </c>
      <c r="N44" s="1" t="s">
        <v>72</v>
      </c>
      <c r="O44" s="1">
        <v>0.80659353733062744</v>
      </c>
      <c r="P44" s="1">
        <v>0.17592181265354156</v>
      </c>
      <c r="Q44" s="6">
        <v>19890</v>
      </c>
      <c r="R44" s="6">
        <v>7</v>
      </c>
      <c r="S44" s="6">
        <v>19883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5572.7265625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6117.9321986607147</v>
      </c>
      <c r="AU44" s="1">
        <v>4150.3162532185352</v>
      </c>
      <c r="AV44" s="1">
        <v>4151.0087274074731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0.59234738349914551</v>
      </c>
      <c r="BB44" s="1">
        <v>0.27584341168403625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122</v>
      </c>
      <c r="B45" s="7" t="s">
        <v>160</v>
      </c>
      <c r="C45" s="7" t="s">
        <v>66</v>
      </c>
      <c r="D45" s="15">
        <f t="shared" si="1"/>
        <v>1.9648778915405274</v>
      </c>
      <c r="E45" s="8">
        <v>0.49121946096420288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9.8243894577026367</v>
      </c>
      <c r="M45" s="8" t="s">
        <v>72</v>
      </c>
      <c r="N45" s="8" t="s">
        <v>72</v>
      </c>
      <c r="O45" s="8">
        <v>0.9199146032333374</v>
      </c>
      <c r="P45" s="8">
        <v>0.22237420082092285</v>
      </c>
      <c r="Q45" s="9">
        <v>19164</v>
      </c>
      <c r="R45" s="9">
        <v>8</v>
      </c>
      <c r="S45" s="9">
        <v>19156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4523.9267578125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5908.580810546875</v>
      </c>
      <c r="AU45" s="8">
        <v>3484.3889466670244</v>
      </c>
      <c r="AV45" s="8">
        <v>3485.4009240679329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0.68708896636962891</v>
      </c>
      <c r="BB45" s="8">
        <v>0.33670884370803833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99</v>
      </c>
      <c r="B46" s="5" t="s">
        <v>161</v>
      </c>
      <c r="C46" s="5" t="s">
        <v>91</v>
      </c>
      <c r="D46" s="14">
        <f t="shared" si="1"/>
        <v>1.6366252899169922</v>
      </c>
      <c r="E46" s="1">
        <v>0.40915632247924805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8.1831264495849609</v>
      </c>
      <c r="M46" s="1" t="s">
        <v>72</v>
      </c>
      <c r="N46" s="1" t="s">
        <v>72</v>
      </c>
      <c r="O46" s="1">
        <v>0.79693400859832764</v>
      </c>
      <c r="P46" s="1">
        <v>0.17381560802459717</v>
      </c>
      <c r="Q46" s="6">
        <v>20131</v>
      </c>
      <c r="R46" s="6">
        <v>7</v>
      </c>
      <c r="S46" s="6">
        <v>20124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5572.7265625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6054.3231724330353</v>
      </c>
      <c r="AU46" s="1">
        <v>4171.8654379953659</v>
      </c>
      <c r="AV46" s="1">
        <v>4172.5200107508699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0.5852542519569397</v>
      </c>
      <c r="BB46" s="1">
        <v>0.27254074811935425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7" t="s">
        <v>121</v>
      </c>
      <c r="B47" s="7" t="s">
        <v>161</v>
      </c>
      <c r="C47" s="7" t="s">
        <v>66</v>
      </c>
      <c r="D47" s="15">
        <f t="shared" si="1"/>
        <v>1.4338021278381348</v>
      </c>
      <c r="E47" s="8">
        <v>0.35845053195953369</v>
      </c>
      <c r="F47" s="7" t="s">
        <v>67</v>
      </c>
      <c r="G47" s="7" t="s">
        <v>68</v>
      </c>
      <c r="H47" s="7" t="s">
        <v>69</v>
      </c>
      <c r="I47" s="7" t="s">
        <v>69</v>
      </c>
      <c r="J47" s="7" t="s">
        <v>70</v>
      </c>
      <c r="K47" s="7" t="s">
        <v>71</v>
      </c>
      <c r="L47" s="8">
        <v>7.1690106391906738</v>
      </c>
      <c r="M47" s="8" t="s">
        <v>72</v>
      </c>
      <c r="N47" s="8" t="s">
        <v>72</v>
      </c>
      <c r="O47" s="8">
        <v>0.77905231714248657</v>
      </c>
      <c r="P47" s="8">
        <v>0.12601877748966217</v>
      </c>
      <c r="Q47" s="9">
        <v>16413</v>
      </c>
      <c r="R47" s="9">
        <v>5</v>
      </c>
      <c r="S47" s="9">
        <v>16408</v>
      </c>
      <c r="T47" s="8">
        <v>0</v>
      </c>
      <c r="U47" s="8">
        <v>0</v>
      </c>
      <c r="V47" s="8">
        <v>0</v>
      </c>
      <c r="W47" s="8">
        <v>0</v>
      </c>
      <c r="X47" s="8" t="s">
        <v>72</v>
      </c>
      <c r="Y47" s="8" t="s">
        <v>72</v>
      </c>
      <c r="Z47" s="8" t="s">
        <v>72</v>
      </c>
      <c r="AA47" s="8" t="s">
        <v>72</v>
      </c>
      <c r="AB47" s="8" t="s">
        <v>72</v>
      </c>
      <c r="AC47" s="8" t="s">
        <v>72</v>
      </c>
      <c r="AD47" s="8" t="s">
        <v>72</v>
      </c>
      <c r="AE47" s="8" t="s">
        <v>72</v>
      </c>
      <c r="AF47" s="8">
        <v>4523.9267578125</v>
      </c>
      <c r="AG47" s="8" t="s">
        <v>72</v>
      </c>
      <c r="AH47" s="8" t="s">
        <v>72</v>
      </c>
      <c r="AI47" s="7" t="s">
        <v>72</v>
      </c>
      <c r="AJ47" s="8" t="s">
        <v>72</v>
      </c>
      <c r="AK47" s="8" t="s">
        <v>72</v>
      </c>
      <c r="AL47" s="8" t="s">
        <v>72</v>
      </c>
      <c r="AM47" s="8" t="s">
        <v>72</v>
      </c>
      <c r="AN47" s="8" t="s">
        <v>72</v>
      </c>
      <c r="AO47" s="8" t="s">
        <v>72</v>
      </c>
      <c r="AP47" s="8" t="s">
        <v>72</v>
      </c>
      <c r="AQ47" s="8" t="s">
        <v>72</v>
      </c>
      <c r="AR47" s="8" t="s">
        <v>72</v>
      </c>
      <c r="AS47" s="8" t="s">
        <v>72</v>
      </c>
      <c r="AT47" s="8">
        <v>5761.3698242187502</v>
      </c>
      <c r="AU47" s="8">
        <v>3411.7814795439676</v>
      </c>
      <c r="AV47" s="8">
        <v>3412.4972500748499</v>
      </c>
      <c r="AW47" s="7" t="s">
        <v>72</v>
      </c>
      <c r="AX47" s="7" t="s">
        <v>72</v>
      </c>
      <c r="AY47" s="8" t="s">
        <v>72</v>
      </c>
      <c r="AZ47" s="8" t="s">
        <v>72</v>
      </c>
      <c r="BA47" s="8">
        <v>0.54596370458602905</v>
      </c>
      <c r="BB47" s="8">
        <v>0.21978892385959625</v>
      </c>
      <c r="BC47" s="8" t="s">
        <v>72</v>
      </c>
      <c r="BD47" s="8" t="s">
        <v>72</v>
      </c>
      <c r="BE47" s="8" t="s">
        <v>72</v>
      </c>
      <c r="BF47" s="8" t="s">
        <v>72</v>
      </c>
      <c r="BG47" s="8" t="s">
        <v>72</v>
      </c>
      <c r="BH47" s="8" t="s">
        <v>72</v>
      </c>
      <c r="BI47" s="8" t="s">
        <v>72</v>
      </c>
      <c r="BJ47" s="8" t="s">
        <v>72</v>
      </c>
      <c r="BK47" s="8" t="s">
        <v>72</v>
      </c>
      <c r="BL47" s="8" t="s">
        <v>72</v>
      </c>
      <c r="BM47" s="8" t="s">
        <v>72</v>
      </c>
      <c r="BN47" s="8" t="s">
        <v>72</v>
      </c>
    </row>
    <row r="48" spans="1:66" s="10" customFormat="1" x14ac:dyDescent="0.35">
      <c r="A48" s="5" t="s">
        <v>100</v>
      </c>
      <c r="B48" s="5" t="s">
        <v>162</v>
      </c>
      <c r="C48" s="5" t="s">
        <v>91</v>
      </c>
      <c r="D48" s="14">
        <f t="shared" si="1"/>
        <v>1.7321506500244142</v>
      </c>
      <c r="E48" s="1">
        <v>0.43303766846656799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1">
        <v>8.6607532501220703</v>
      </c>
      <c r="M48" s="1" t="s">
        <v>72</v>
      </c>
      <c r="N48" s="1" t="s">
        <v>72</v>
      </c>
      <c r="O48" s="1">
        <v>0.84345710277557373</v>
      </c>
      <c r="P48" s="1">
        <v>0.18395967781543732</v>
      </c>
      <c r="Q48" s="6">
        <v>19021</v>
      </c>
      <c r="R48" s="6">
        <v>7</v>
      </c>
      <c r="S48" s="6">
        <v>19014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5572.7265625</v>
      </c>
      <c r="AG48" s="1" t="s">
        <v>72</v>
      </c>
      <c r="AH48" s="1" t="s">
        <v>72</v>
      </c>
      <c r="AI48" s="5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5980.8069893973216</v>
      </c>
      <c r="AU48" s="1">
        <v>4101.3347573970987</v>
      </c>
      <c r="AV48" s="1">
        <v>4102.0264300548479</v>
      </c>
      <c r="AW48" s="5" t="s">
        <v>72</v>
      </c>
      <c r="AX48" s="5" t="s">
        <v>72</v>
      </c>
      <c r="AY48" s="1" t="s">
        <v>72</v>
      </c>
      <c r="AZ48" s="1" t="s">
        <v>72</v>
      </c>
      <c r="BA48" s="1">
        <v>0.61941665410995483</v>
      </c>
      <c r="BB48" s="1">
        <v>0.28844723105430603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0" customFormat="1" x14ac:dyDescent="0.35">
      <c r="A49" s="7" t="s">
        <v>117</v>
      </c>
      <c r="B49" s="7" t="s">
        <v>162</v>
      </c>
      <c r="C49" s="7" t="s">
        <v>66</v>
      </c>
      <c r="D49" s="15">
        <f t="shared" si="1"/>
        <v>0.83722143173217778</v>
      </c>
      <c r="E49" s="8">
        <v>0.20930536091327667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4.1861071586608887</v>
      </c>
      <c r="M49" s="8" t="s">
        <v>72</v>
      </c>
      <c r="N49" s="8" t="s">
        <v>72</v>
      </c>
      <c r="O49" s="8">
        <v>0.55481046438217163</v>
      </c>
      <c r="P49" s="8">
        <v>4.9671772867441177E-2</v>
      </c>
      <c r="Q49" s="9">
        <v>16864</v>
      </c>
      <c r="R49" s="9">
        <v>3</v>
      </c>
      <c r="S49" s="9">
        <v>16861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4523.9267578125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5794.85791015625</v>
      </c>
      <c r="AU49" s="8">
        <v>3383.7201606031485</v>
      </c>
      <c r="AV49" s="8">
        <v>3384.1490869105928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0.35835352540016174</v>
      </c>
      <c r="BB49" s="8">
        <v>0.10876438021659851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101</v>
      </c>
      <c r="B50" s="5" t="s">
        <v>163</v>
      </c>
      <c r="C50" s="5" t="s">
        <v>91</v>
      </c>
      <c r="D50" s="14">
        <f t="shared" si="1"/>
        <v>1.1702390670776368</v>
      </c>
      <c r="E50" s="1">
        <v>0.29255977272987366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5.8511953353881836</v>
      </c>
      <c r="M50" s="1" t="s">
        <v>72</v>
      </c>
      <c r="N50" s="1" t="s">
        <v>72</v>
      </c>
      <c r="O50" s="1">
        <v>0.63582509756088257</v>
      </c>
      <c r="P50" s="1">
        <v>0.10285571962594986</v>
      </c>
      <c r="Q50" s="6">
        <v>20109</v>
      </c>
      <c r="R50" s="6">
        <v>5</v>
      </c>
      <c r="S50" s="6">
        <v>20104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5572.7265625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6114.2433593750002</v>
      </c>
      <c r="AU50" s="1">
        <v>4174.6397040079091</v>
      </c>
      <c r="AV50" s="1">
        <v>4175.1219765364958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0.44559746980667114</v>
      </c>
      <c r="BB50" s="1">
        <v>0.17938902974128723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134</v>
      </c>
      <c r="B51" s="7" t="s">
        <v>163</v>
      </c>
      <c r="C51" s="7" t="s">
        <v>66</v>
      </c>
      <c r="D51" s="15">
        <f t="shared" si="1"/>
        <v>1.0980940818786622</v>
      </c>
      <c r="E51" s="8">
        <v>0.27452352643013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5.4904704093933105</v>
      </c>
      <c r="M51" s="8" t="s">
        <v>72</v>
      </c>
      <c r="N51" s="8" t="s">
        <v>72</v>
      </c>
      <c r="O51" s="8">
        <v>0.64736038446426392</v>
      </c>
      <c r="P51" s="8">
        <v>8.2830727100372314E-2</v>
      </c>
      <c r="Q51" s="9">
        <v>17144</v>
      </c>
      <c r="R51" s="9">
        <v>4</v>
      </c>
      <c r="S51" s="9">
        <v>17140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4523.9267578125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5679.1085205078125</v>
      </c>
      <c r="AU51" s="8">
        <v>3351.919345338481</v>
      </c>
      <c r="AV51" s="8">
        <v>3352.4623199477123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0.43851327896118164</v>
      </c>
      <c r="BB51" s="8">
        <v>0.15763729810714722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102</v>
      </c>
      <c r="B52" s="5" t="s">
        <v>164</v>
      </c>
      <c r="C52" s="5" t="s">
        <v>91</v>
      </c>
      <c r="D52" s="14">
        <f t="shared" si="1"/>
        <v>1.2397930145263671</v>
      </c>
      <c r="E52" s="1">
        <v>0.30994826555252075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6.1989650726318359</v>
      </c>
      <c r="M52" s="1" t="s">
        <v>72</v>
      </c>
      <c r="N52" s="1" t="s">
        <v>72</v>
      </c>
      <c r="O52" s="1">
        <v>0.67362165451049805</v>
      </c>
      <c r="P52" s="1">
        <v>0.10896849632263184</v>
      </c>
      <c r="Q52" s="6">
        <v>18981</v>
      </c>
      <c r="R52" s="6">
        <v>5</v>
      </c>
      <c r="S52" s="6">
        <v>18976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5572.7265625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6307.0704101562496</v>
      </c>
      <c r="AU52" s="1">
        <v>4259.6494510772864</v>
      </c>
      <c r="AV52" s="1">
        <v>4260.1887854008655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0.47208371758460999</v>
      </c>
      <c r="BB52" s="1">
        <v>0.19005058705806732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136</v>
      </c>
      <c r="B53" s="7" t="s">
        <v>164</v>
      </c>
      <c r="C53" s="7" t="s">
        <v>66</v>
      </c>
      <c r="D53" s="15">
        <f t="shared" si="1"/>
        <v>0.52134075164794924</v>
      </c>
      <c r="E53" s="8">
        <v>0.13033518195152283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2.6067037582397461</v>
      </c>
      <c r="M53" s="8" t="s">
        <v>72</v>
      </c>
      <c r="N53" s="8" t="s">
        <v>72</v>
      </c>
      <c r="O53" s="8">
        <v>0.41751459240913391</v>
      </c>
      <c r="P53" s="8">
        <v>1.9744854420423508E-2</v>
      </c>
      <c r="Q53" s="9">
        <v>18054</v>
      </c>
      <c r="R53" s="9">
        <v>2</v>
      </c>
      <c r="S53" s="9">
        <v>18052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4523.9267578125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5939.234375</v>
      </c>
      <c r="AU53" s="8">
        <v>3411.1745903679516</v>
      </c>
      <c r="AV53" s="8">
        <v>3411.4546457334823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0.25058221817016602</v>
      </c>
      <c r="BB53" s="8">
        <v>5.6563697755336761E-2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103</v>
      </c>
      <c r="B54" s="5" t="s">
        <v>165</v>
      </c>
      <c r="C54" s="5" t="s">
        <v>91</v>
      </c>
      <c r="D54" s="14">
        <f t="shared" si="1"/>
        <v>0.49679412841796877</v>
      </c>
      <c r="E54" s="1">
        <v>0.12419853359460831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2.4839706420898438</v>
      </c>
      <c r="M54" s="1" t="s">
        <v>72</v>
      </c>
      <c r="N54" s="1" t="s">
        <v>72</v>
      </c>
      <c r="O54" s="1">
        <v>0.39785414934158325</v>
      </c>
      <c r="P54" s="1">
        <v>1.8815234303474426E-2</v>
      </c>
      <c r="Q54" s="6">
        <v>18946</v>
      </c>
      <c r="R54" s="6">
        <v>2</v>
      </c>
      <c r="S54" s="6">
        <v>18944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5572.7265625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6239.939697265625</v>
      </c>
      <c r="AU54" s="1">
        <v>4271.9460163374206</v>
      </c>
      <c r="AV54" s="1">
        <v>4272.1537640077568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0.23878329992294312</v>
      </c>
      <c r="BB54" s="1">
        <v>5.3900551050901413E-2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133</v>
      </c>
      <c r="B55" s="7" t="s">
        <v>165</v>
      </c>
      <c r="C55" s="7" t="s">
        <v>66</v>
      </c>
      <c r="D55" s="15">
        <f t="shared" si="1"/>
        <v>0.27649946212768556</v>
      </c>
      <c r="E55" s="8">
        <v>6.9124862551689148E-2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1.3824973106384277</v>
      </c>
      <c r="M55" s="8" t="s">
        <v>72</v>
      </c>
      <c r="N55" s="8" t="s">
        <v>72</v>
      </c>
      <c r="O55" s="8">
        <v>0.3301769495010376</v>
      </c>
      <c r="P55" s="8">
        <v>2.9031625017523766E-3</v>
      </c>
      <c r="Q55" s="9">
        <v>17020</v>
      </c>
      <c r="R55" s="9">
        <v>1</v>
      </c>
      <c r="S55" s="9">
        <v>17019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4523.9267578125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5664.45556640625</v>
      </c>
      <c r="AU55" s="8">
        <v>3492.6938285197793</v>
      </c>
      <c r="AV55" s="8">
        <v>3492.8214290919191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0.1720593124628067</v>
      </c>
      <c r="BB55" s="8">
        <v>1.8732436001300812E-2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104</v>
      </c>
      <c r="B56" s="5" t="s">
        <v>166</v>
      </c>
      <c r="C56" s="5" t="s">
        <v>91</v>
      </c>
      <c r="D56" s="14">
        <f t="shared" si="1"/>
        <v>1.1272924423217774</v>
      </c>
      <c r="E56" s="1">
        <v>0.28182309865951538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5.6364622116088867</v>
      </c>
      <c r="M56" s="1" t="s">
        <v>72</v>
      </c>
      <c r="N56" s="1" t="s">
        <v>72</v>
      </c>
      <c r="O56" s="1">
        <v>0.66457653045654297</v>
      </c>
      <c r="P56" s="1">
        <v>8.5033014416694641E-2</v>
      </c>
      <c r="Q56" s="6">
        <v>16700</v>
      </c>
      <c r="R56" s="6">
        <v>4</v>
      </c>
      <c r="S56" s="6">
        <v>16696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5572.7265625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6063.0662841796875</v>
      </c>
      <c r="AU56" s="1">
        <v>4224.7987963937376</v>
      </c>
      <c r="AV56" s="1">
        <v>4225.2390999836234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0.45017418265342712</v>
      </c>
      <c r="BB56" s="1">
        <v>0.1618286669254303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118</v>
      </c>
      <c r="B57" s="7" t="s">
        <v>166</v>
      </c>
      <c r="C57" s="7" t="s">
        <v>66</v>
      </c>
      <c r="D57" s="15">
        <f t="shared" si="1"/>
        <v>0.82249107360839846</v>
      </c>
      <c r="E57" s="8">
        <v>0.20562276244163513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4.1124553680419922</v>
      </c>
      <c r="M57" s="8" t="s">
        <v>72</v>
      </c>
      <c r="N57" s="8" t="s">
        <v>72</v>
      </c>
      <c r="O57" s="8">
        <v>0.54504746198654175</v>
      </c>
      <c r="P57" s="8">
        <v>4.8797883093357086E-2</v>
      </c>
      <c r="Q57" s="9">
        <v>17166</v>
      </c>
      <c r="R57" s="9">
        <v>3</v>
      </c>
      <c r="S57" s="9">
        <v>17163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4523.9267578125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5788.53369140625</v>
      </c>
      <c r="AU57" s="8">
        <v>3436.1899427007088</v>
      </c>
      <c r="AV57" s="8">
        <v>3436.6010478647586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0.35204806923866272</v>
      </c>
      <c r="BB57" s="8">
        <v>0.10685081034898758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80</v>
      </c>
      <c r="B58" s="5" t="s">
        <v>87</v>
      </c>
      <c r="C58" s="5" t="s">
        <v>91</v>
      </c>
      <c r="D58" s="14">
        <f t="shared" si="1"/>
        <v>0</v>
      </c>
      <c r="E58" s="1">
        <v>0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0</v>
      </c>
      <c r="M58" s="1" t="s">
        <v>72</v>
      </c>
      <c r="N58" s="1" t="s">
        <v>72</v>
      </c>
      <c r="O58" s="1">
        <v>0.17841643095016479</v>
      </c>
      <c r="P58" s="1">
        <v>0</v>
      </c>
      <c r="Q58" s="6">
        <v>19757</v>
      </c>
      <c r="R58" s="6">
        <v>0</v>
      </c>
      <c r="S58" s="6">
        <v>19757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5572.7265625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0</v>
      </c>
      <c r="AU58" s="1">
        <v>4224.6153185273333</v>
      </c>
      <c r="AV58" s="1">
        <v>4224.6153185272633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8.152269572019577E-2</v>
      </c>
      <c r="BB58" s="1">
        <v>0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5"/>
      <c r="B59" s="5"/>
      <c r="C59" s="5"/>
      <c r="D59" s="14"/>
      <c r="E59" s="1"/>
      <c r="F59" s="5"/>
      <c r="G59" s="5"/>
      <c r="H59" s="5"/>
      <c r="I59" s="5"/>
      <c r="J59" s="5"/>
      <c r="K59" s="5"/>
      <c r="L59" s="1"/>
      <c r="M59" s="1"/>
      <c r="N59" s="1"/>
      <c r="O59" s="1"/>
      <c r="P59" s="1"/>
      <c r="Q59" s="6"/>
      <c r="R59" s="6"/>
      <c r="S59" s="6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5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5"/>
      <c r="AX59" s="5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s="10" customFormat="1" x14ac:dyDescent="0.35">
      <c r="A60" s="7" t="s">
        <v>127</v>
      </c>
      <c r="B60" s="7" t="s">
        <v>87</v>
      </c>
      <c r="C60" s="7" t="s">
        <v>66</v>
      </c>
      <c r="D60" s="15">
        <f t="shared" ref="D60:D65" si="2">L60/5</f>
        <v>0</v>
      </c>
      <c r="E60" s="8">
        <v>0</v>
      </c>
      <c r="F60" s="7" t="s">
        <v>67</v>
      </c>
      <c r="G60" s="7" t="s">
        <v>68</v>
      </c>
      <c r="H60" s="7" t="s">
        <v>69</v>
      </c>
      <c r="I60" s="7" t="s">
        <v>69</v>
      </c>
      <c r="J60" s="7" t="s">
        <v>70</v>
      </c>
      <c r="K60" s="7" t="s">
        <v>71</v>
      </c>
      <c r="L60" s="8">
        <v>0</v>
      </c>
      <c r="M60" s="8" t="s">
        <v>72</v>
      </c>
      <c r="N60" s="8" t="s">
        <v>72</v>
      </c>
      <c r="O60" s="8">
        <v>0.19736851751804352</v>
      </c>
      <c r="P60" s="8">
        <v>0</v>
      </c>
      <c r="Q60" s="9">
        <v>17860</v>
      </c>
      <c r="R60" s="9">
        <v>0</v>
      </c>
      <c r="S60" s="9">
        <v>17860</v>
      </c>
      <c r="T60" s="8">
        <v>0</v>
      </c>
      <c r="U60" s="8">
        <v>0</v>
      </c>
      <c r="V60" s="8">
        <v>0</v>
      </c>
      <c r="W60" s="8">
        <v>0</v>
      </c>
      <c r="X60" s="8" t="s">
        <v>72</v>
      </c>
      <c r="Y60" s="8" t="s">
        <v>72</v>
      </c>
      <c r="Z60" s="8" t="s">
        <v>72</v>
      </c>
      <c r="AA60" s="8" t="s">
        <v>72</v>
      </c>
      <c r="AB60" s="8" t="s">
        <v>72</v>
      </c>
      <c r="AC60" s="8" t="s">
        <v>72</v>
      </c>
      <c r="AD60" s="8" t="s">
        <v>72</v>
      </c>
      <c r="AE60" s="8" t="s">
        <v>72</v>
      </c>
      <c r="AF60" s="8">
        <v>4523.9267578125</v>
      </c>
      <c r="AG60" s="8" t="s">
        <v>72</v>
      </c>
      <c r="AH60" s="8" t="s">
        <v>72</v>
      </c>
      <c r="AI60" s="7" t="s">
        <v>72</v>
      </c>
      <c r="AJ60" s="8" t="s">
        <v>72</v>
      </c>
      <c r="AK60" s="8" t="s">
        <v>72</v>
      </c>
      <c r="AL60" s="8" t="s">
        <v>72</v>
      </c>
      <c r="AM60" s="8" t="s">
        <v>72</v>
      </c>
      <c r="AN60" s="8" t="s">
        <v>72</v>
      </c>
      <c r="AO60" s="8" t="s">
        <v>72</v>
      </c>
      <c r="AP60" s="8" t="s">
        <v>72</v>
      </c>
      <c r="AQ60" s="8" t="s">
        <v>72</v>
      </c>
      <c r="AR60" s="8" t="s">
        <v>72</v>
      </c>
      <c r="AS60" s="8" t="s">
        <v>72</v>
      </c>
      <c r="AT60" s="8">
        <v>0</v>
      </c>
      <c r="AU60" s="8">
        <v>3481.5009060815896</v>
      </c>
      <c r="AV60" s="8">
        <v>3481.5009060815819</v>
      </c>
      <c r="AW60" s="7" t="s">
        <v>72</v>
      </c>
      <c r="AX60" s="7" t="s">
        <v>72</v>
      </c>
      <c r="AY60" s="8" t="s">
        <v>72</v>
      </c>
      <c r="AZ60" s="8" t="s">
        <v>72</v>
      </c>
      <c r="BA60" s="8">
        <v>9.0181969106197357E-2</v>
      </c>
      <c r="BB60" s="8">
        <v>0</v>
      </c>
      <c r="BC60" s="8" t="s">
        <v>72</v>
      </c>
      <c r="BD60" s="8" t="s">
        <v>72</v>
      </c>
      <c r="BE60" s="8" t="s">
        <v>72</v>
      </c>
      <c r="BF60" s="8" t="s">
        <v>72</v>
      </c>
      <c r="BG60" s="8" t="s">
        <v>72</v>
      </c>
      <c r="BH60" s="8" t="s">
        <v>72</v>
      </c>
      <c r="BI60" s="8" t="s">
        <v>72</v>
      </c>
      <c r="BJ60" s="8" t="s">
        <v>72</v>
      </c>
      <c r="BK60" s="8" t="s">
        <v>72</v>
      </c>
      <c r="BL60" s="8" t="s">
        <v>72</v>
      </c>
      <c r="BM60" s="8" t="s">
        <v>72</v>
      </c>
      <c r="BN60" s="8" t="s">
        <v>72</v>
      </c>
    </row>
    <row r="61" spans="1:66" s="10" customFormat="1" x14ac:dyDescent="0.35">
      <c r="A61" s="7" t="s">
        <v>128</v>
      </c>
      <c r="B61" s="7" t="s">
        <v>87</v>
      </c>
      <c r="C61" s="7" t="s">
        <v>66</v>
      </c>
      <c r="D61" s="15">
        <f t="shared" si="2"/>
        <v>0</v>
      </c>
      <c r="E61" s="8">
        <v>0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0</v>
      </c>
      <c r="M61" s="8" t="s">
        <v>72</v>
      </c>
      <c r="N61" s="8" t="s">
        <v>72</v>
      </c>
      <c r="O61" s="8">
        <v>0.21128161251544952</v>
      </c>
      <c r="P61" s="8">
        <v>0</v>
      </c>
      <c r="Q61" s="9">
        <v>16684</v>
      </c>
      <c r="R61" s="9">
        <v>0</v>
      </c>
      <c r="S61" s="9">
        <v>16684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4523.9267578125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0</v>
      </c>
      <c r="AU61" s="8">
        <v>3392.0645008731935</v>
      </c>
      <c r="AV61" s="8">
        <v>3392.0645008731949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9.6538849174976349E-2</v>
      </c>
      <c r="BB61" s="8">
        <v>0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88</v>
      </c>
      <c r="B62" s="5" t="s">
        <v>89</v>
      </c>
      <c r="C62" s="5" t="s">
        <v>91</v>
      </c>
      <c r="D62" s="14">
        <f t="shared" si="2"/>
        <v>219.65463867187501</v>
      </c>
      <c r="E62" s="1">
        <v>54.913658142089844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1098.273193359375</v>
      </c>
      <c r="M62" s="1" t="s">
        <v>72</v>
      </c>
      <c r="N62" s="1" t="s">
        <v>72</v>
      </c>
      <c r="O62" s="1">
        <v>58.620250701904297</v>
      </c>
      <c r="P62" s="1">
        <v>51.218708038330078</v>
      </c>
      <c r="Q62" s="6">
        <v>18551</v>
      </c>
      <c r="R62" s="6">
        <v>846</v>
      </c>
      <c r="S62" s="6">
        <v>17705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5572.7265625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6324.3082630346853</v>
      </c>
      <c r="AU62" s="1">
        <v>4387.7292713508941</v>
      </c>
      <c r="AV62" s="1">
        <v>4476.0450401485077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56.803318023681641</v>
      </c>
      <c r="BB62" s="1">
        <v>53.027030944824219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5" t="s">
        <v>105</v>
      </c>
      <c r="B63" s="5" t="s">
        <v>89</v>
      </c>
      <c r="C63" s="5" t="s">
        <v>91</v>
      </c>
      <c r="D63" s="14">
        <f t="shared" si="2"/>
        <v>217.79848632812499</v>
      </c>
      <c r="E63" s="1">
        <v>54.449623107910156</v>
      </c>
      <c r="F63" s="5" t="s">
        <v>67</v>
      </c>
      <c r="G63" s="5" t="s">
        <v>68</v>
      </c>
      <c r="H63" s="5" t="s">
        <v>69</v>
      </c>
      <c r="I63" s="5" t="s">
        <v>69</v>
      </c>
      <c r="J63" s="5" t="s">
        <v>70</v>
      </c>
      <c r="K63" s="5" t="s">
        <v>71</v>
      </c>
      <c r="L63" s="1">
        <v>1088.992431640625</v>
      </c>
      <c r="M63" s="1" t="s">
        <v>72</v>
      </c>
      <c r="N63" s="1" t="s">
        <v>72</v>
      </c>
      <c r="O63" s="1">
        <v>58.153450012207031</v>
      </c>
      <c r="P63" s="1">
        <v>50.757423400878906</v>
      </c>
      <c r="Q63" s="6">
        <v>18418</v>
      </c>
      <c r="R63" s="6">
        <v>833</v>
      </c>
      <c r="S63" s="6">
        <v>17585</v>
      </c>
      <c r="T63" s="1">
        <v>0</v>
      </c>
      <c r="U63" s="1">
        <v>0</v>
      </c>
      <c r="V63" s="1">
        <v>0</v>
      </c>
      <c r="W63" s="1">
        <v>0</v>
      </c>
      <c r="X63" s="1" t="s">
        <v>72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5572.7265625</v>
      </c>
      <c r="AG63" s="1" t="s">
        <v>72</v>
      </c>
      <c r="AH63" s="1" t="s">
        <v>72</v>
      </c>
      <c r="AI63" s="5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6200.1874618988222</v>
      </c>
      <c r="AU63" s="1">
        <v>4319.3637508718812</v>
      </c>
      <c r="AV63" s="1">
        <v>4404.4286955610442</v>
      </c>
      <c r="AW63" s="5" t="s">
        <v>72</v>
      </c>
      <c r="AX63" s="5" t="s">
        <v>72</v>
      </c>
      <c r="AY63" s="1" t="s">
        <v>72</v>
      </c>
      <c r="AZ63" s="1" t="s">
        <v>72</v>
      </c>
      <c r="BA63" s="1">
        <v>56.337875366210938</v>
      </c>
      <c r="BB63" s="1">
        <v>52.564399719238281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s="10" customFormat="1" x14ac:dyDescent="0.35">
      <c r="A64" s="7" t="s">
        <v>129</v>
      </c>
      <c r="B64" s="7" t="s">
        <v>89</v>
      </c>
      <c r="C64" s="7" t="s">
        <v>66</v>
      </c>
      <c r="D64" s="15">
        <f t="shared" si="2"/>
        <v>238.27187499999999</v>
      </c>
      <c r="E64" s="8">
        <v>59.567966461181641</v>
      </c>
      <c r="F64" s="7" t="s">
        <v>67</v>
      </c>
      <c r="G64" s="7" t="s">
        <v>68</v>
      </c>
      <c r="H64" s="7" t="s">
        <v>69</v>
      </c>
      <c r="I64" s="7" t="s">
        <v>69</v>
      </c>
      <c r="J64" s="7" t="s">
        <v>70</v>
      </c>
      <c r="K64" s="7" t="s">
        <v>71</v>
      </c>
      <c r="L64" s="8">
        <v>1191.359375</v>
      </c>
      <c r="M64" s="8" t="s">
        <v>72</v>
      </c>
      <c r="N64" s="8" t="s">
        <v>72</v>
      </c>
      <c r="O64" s="8">
        <v>63.390773773193359</v>
      </c>
      <c r="P64" s="8">
        <v>55.757537841796875</v>
      </c>
      <c r="Q64" s="9">
        <v>18958</v>
      </c>
      <c r="R64" s="9">
        <v>936</v>
      </c>
      <c r="S64" s="9">
        <v>18022</v>
      </c>
      <c r="T64" s="8">
        <v>0</v>
      </c>
      <c r="U64" s="8">
        <v>0</v>
      </c>
      <c r="V64" s="8">
        <v>0</v>
      </c>
      <c r="W64" s="8">
        <v>0</v>
      </c>
      <c r="X64" s="8" t="s">
        <v>72</v>
      </c>
      <c r="Y64" s="8" t="s">
        <v>72</v>
      </c>
      <c r="Z64" s="8" t="s">
        <v>72</v>
      </c>
      <c r="AA64" s="8" t="s">
        <v>72</v>
      </c>
      <c r="AB64" s="8" t="s">
        <v>72</v>
      </c>
      <c r="AC64" s="8" t="s">
        <v>72</v>
      </c>
      <c r="AD64" s="8" t="s">
        <v>72</v>
      </c>
      <c r="AE64" s="8" t="s">
        <v>72</v>
      </c>
      <c r="AF64" s="8">
        <v>4523.9267578125</v>
      </c>
      <c r="AG64" s="8" t="s">
        <v>72</v>
      </c>
      <c r="AH64" s="8" t="s">
        <v>72</v>
      </c>
      <c r="AI64" s="7" t="s">
        <v>72</v>
      </c>
      <c r="AJ64" s="8" t="s">
        <v>72</v>
      </c>
      <c r="AK64" s="8" t="s">
        <v>72</v>
      </c>
      <c r="AL64" s="8" t="s">
        <v>72</v>
      </c>
      <c r="AM64" s="8" t="s">
        <v>72</v>
      </c>
      <c r="AN64" s="8" t="s">
        <v>72</v>
      </c>
      <c r="AO64" s="8" t="s">
        <v>72</v>
      </c>
      <c r="AP64" s="8" t="s">
        <v>72</v>
      </c>
      <c r="AQ64" s="8" t="s">
        <v>72</v>
      </c>
      <c r="AR64" s="8" t="s">
        <v>72</v>
      </c>
      <c r="AS64" s="8" t="s">
        <v>72</v>
      </c>
      <c r="AT64" s="8">
        <v>5872.5413719242451</v>
      </c>
      <c r="AU64" s="8">
        <v>3568.8701368574693</v>
      </c>
      <c r="AV64" s="8">
        <v>3682.6076764725335</v>
      </c>
      <c r="AW64" s="7" t="s">
        <v>72</v>
      </c>
      <c r="AX64" s="7" t="s">
        <v>72</v>
      </c>
      <c r="AY64" s="8" t="s">
        <v>72</v>
      </c>
      <c r="AZ64" s="8" t="s">
        <v>72</v>
      </c>
      <c r="BA64" s="8">
        <v>61.516826629638672</v>
      </c>
      <c r="BB64" s="8">
        <v>57.622329711914063</v>
      </c>
      <c r="BC64" s="8" t="s">
        <v>72</v>
      </c>
      <c r="BD64" s="8" t="s">
        <v>72</v>
      </c>
      <c r="BE64" s="8" t="s">
        <v>72</v>
      </c>
      <c r="BF64" s="8" t="s">
        <v>72</v>
      </c>
      <c r="BG64" s="8" t="s">
        <v>72</v>
      </c>
      <c r="BH64" s="8" t="s">
        <v>72</v>
      </c>
      <c r="BI64" s="8" t="s">
        <v>72</v>
      </c>
      <c r="BJ64" s="8" t="s">
        <v>72</v>
      </c>
      <c r="BK64" s="8" t="s">
        <v>72</v>
      </c>
      <c r="BL64" s="8" t="s">
        <v>72</v>
      </c>
      <c r="BM64" s="8" t="s">
        <v>72</v>
      </c>
      <c r="BN64" s="8" t="s">
        <v>72</v>
      </c>
    </row>
    <row r="65" spans="1:66" s="10" customFormat="1" x14ac:dyDescent="0.35">
      <c r="A65" s="7" t="s">
        <v>130</v>
      </c>
      <c r="B65" s="7" t="s">
        <v>89</v>
      </c>
      <c r="C65" s="7" t="s">
        <v>66</v>
      </c>
      <c r="D65" s="15">
        <f t="shared" si="2"/>
        <v>266.13222656250002</v>
      </c>
      <c r="E65" s="8">
        <v>66.533058166503906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1330.6611328125</v>
      </c>
      <c r="M65" s="8" t="s">
        <v>72</v>
      </c>
      <c r="N65" s="8" t="s">
        <v>72</v>
      </c>
      <c r="O65" s="8">
        <v>70.988845825195313</v>
      </c>
      <c r="P65" s="8">
        <v>62.094085693359375</v>
      </c>
      <c r="Q65" s="9">
        <v>15641</v>
      </c>
      <c r="R65" s="9">
        <v>860</v>
      </c>
      <c r="S65" s="9">
        <v>14781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4523.9267578125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5776.6350120367006</v>
      </c>
      <c r="AU65" s="8">
        <v>3538.6129912906827</v>
      </c>
      <c r="AV65" s="8">
        <v>3661.6677152751877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68.804313659667969</v>
      </c>
      <c r="BB65" s="8">
        <v>64.266181945800781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3A64ED-E0E2-41BE-8AC8-93CBE1280E55}"/>
</file>

<file path=customXml/itemProps2.xml><?xml version="1.0" encoding="utf-8"?>
<ds:datastoreItem xmlns:ds="http://schemas.openxmlformats.org/officeDocument/2006/customXml" ds:itemID="{DDF7FC7B-6573-4854-8D30-A5968D7AA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B118D4-AD7C-4C37-99C2-D26746459E3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d037e43-dc6e-49d3-a5ce-28e5ae53c4d2"/>
    <ds:schemaRef ds:uri="http://purl.org/dc/elements/1.1/"/>
    <ds:schemaRef ds:uri="http://schemas.microsoft.com/office/2006/metadata/properties"/>
    <ds:schemaRef ds:uri="dc302e13-f8af-4931-a923-d612bc0608e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Copies per ul</vt:lpstr>
      <vt:lpstr>LOD plots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2021-06-03T16:00:56Z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