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Work\aoqi\"/>
    </mc:Choice>
  </mc:AlternateContent>
  <xr:revisionPtr revIDLastSave="0" documentId="10_ncr:100000_{E3A5F97E-D69B-4889-A726-5C630FAACD9E}" xr6:coauthVersionLast="31" xr6:coauthVersionMax="31" xr10:uidLastSave="{00000000-0000-0000-0000-000000000000}"/>
  <bookViews>
    <workbookView xWindow="0" yWindow="0" windowWidth="28800" windowHeight="12465" activeTab="4" xr2:uid="{00000000-000D-0000-FFFF-FFFF00000000}"/>
  </bookViews>
  <sheets>
    <sheet name="工作计划" sheetId="5" r:id="rId1"/>
    <sheet name="竞技精灵" sheetId="6" r:id="rId2"/>
    <sheet name="BOSS克星" sheetId="7" r:id="rId3"/>
    <sheet name="路西法挑战配置" sheetId="1" state="hidden" r:id="rId4"/>
    <sheet name="极耀时空挑战" sheetId="2" r:id="rId5"/>
    <sheet name="双尊抽奖" sheetId="3" state="hidden" r:id="rId6"/>
    <sheet name="神火次元龙抽奖" sheetId="4" state="hidden" r:id="rId7"/>
    <sheet name="元素秘境奖励" sheetId="8" state="hidden" r:id="rId8"/>
    <sheet name="王者龙炎挑战" sheetId="9" r:id="rId9"/>
  </sheets>
  <definedNames>
    <definedName name="_xlnm._FilterDatabase" localSheetId="1" hidden="1">竞技精灵!$A$1:$H$15</definedName>
  </definedNames>
  <calcPr calcId="179017"/>
</workbook>
</file>

<file path=xl/calcChain.xml><?xml version="1.0" encoding="utf-8"?>
<calcChain xmlns="http://schemas.openxmlformats.org/spreadsheetml/2006/main">
  <c r="F60" i="4" l="1"/>
  <c r="G52" i="4"/>
  <c r="G64" i="4" s="1"/>
  <c r="K45" i="4"/>
  <c r="K44" i="4"/>
  <c r="Q41" i="4"/>
  <c r="K41" i="4"/>
  <c r="K40" i="4"/>
  <c r="H34" i="4"/>
  <c r="H33" i="4"/>
  <c r="Q48" i="4" s="1"/>
  <c r="Q32" i="4"/>
  <c r="H32" i="4"/>
  <c r="Q47" i="4" s="1"/>
  <c r="H31" i="4"/>
  <c r="Q46" i="4" s="1"/>
  <c r="Q30" i="4"/>
  <c r="H30" i="4"/>
  <c r="Q45" i="4" s="1"/>
  <c r="Q29" i="4"/>
  <c r="K29" i="4"/>
  <c r="H29" i="4"/>
  <c r="Q44" i="4" s="1"/>
  <c r="H28" i="4"/>
  <c r="Q43" i="4" s="1"/>
  <c r="K27" i="4"/>
  <c r="H27" i="4"/>
  <c r="Q27" i="4" s="1"/>
  <c r="H26" i="4"/>
  <c r="Q26" i="4" s="1"/>
  <c r="Q25" i="4"/>
  <c r="K25" i="4"/>
  <c r="H25" i="4"/>
  <c r="Q40" i="4" s="1"/>
  <c r="Q24" i="4"/>
  <c r="K24" i="4"/>
  <c r="H24" i="4"/>
  <c r="Q39" i="4" s="1"/>
  <c r="H23" i="4"/>
  <c r="Q38" i="4" s="1"/>
  <c r="H22" i="4"/>
  <c r="K22" i="4" s="1"/>
  <c r="I37" i="3"/>
  <c r="K34" i="3"/>
  <c r="H38" i="3" s="1"/>
  <c r="P21" i="3"/>
  <c r="M21" i="3"/>
  <c r="J21" i="3"/>
  <c r="G21" i="3"/>
  <c r="R20" i="3"/>
  <c r="O18" i="3"/>
  <c r="L17" i="3"/>
  <c r="I17" i="3"/>
  <c r="N33" i="1"/>
  <c r="Q22" i="4" l="1"/>
  <c r="K37" i="4"/>
  <c r="K23" i="4"/>
  <c r="Q28" i="4"/>
  <c r="K31" i="4"/>
  <c r="K38" i="4"/>
  <c r="K42" i="4"/>
  <c r="K46" i="4"/>
  <c r="Q23" i="4"/>
  <c r="K26" i="4"/>
  <c r="Q31" i="4"/>
  <c r="Q42" i="4"/>
  <c r="Q37" i="4"/>
  <c r="K39" i="4"/>
  <c r="K43" i="4"/>
  <c r="K28" i="4"/>
  <c r="K30" i="4"/>
  <c r="G63" i="4"/>
</calcChain>
</file>

<file path=xl/sharedStrings.xml><?xml version="1.0" encoding="utf-8"?>
<sst xmlns="http://schemas.openxmlformats.org/spreadsheetml/2006/main" count="446" uniqueCount="232">
  <si>
    <t>精灵</t>
  </si>
  <si>
    <t>职业</t>
  </si>
  <si>
    <t>组合</t>
  </si>
  <si>
    <t>伤害类型</t>
  </si>
  <si>
    <t>普通技</t>
  </si>
  <si>
    <t>超必杀</t>
  </si>
  <si>
    <t>传说技</t>
  </si>
  <si>
    <t>特殊技</t>
  </si>
  <si>
    <t>命运传说·女帝</t>
  </si>
  <si>
    <t>通灵师</t>
  </si>
  <si>
    <t>女帝阵</t>
  </si>
  <si>
    <t>超魔攻</t>
  </si>
  <si>
    <t>塔罗・命运辉光
提升自身超魔攻、暴击率和命中率各35%,出手后恢具自身15000点血量</t>
  </si>
  <si>
    <t>命运・塔罗幻光轮
提升自身超魔攻、暴击率和命中率各40%,免疫次伤害并嘲对手下一只出手的精灵攻击自己(讽和免疫效果只能生效3次）</t>
  </si>
  <si>
    <t>钻石版女帝传说技
1.被动放果:全居性提升20%
2.每次成功免疫,增加自身景击率和命中本各20%,最高可叠加4次</t>
  </si>
  <si>
    <t>女帝通灵
传说·女帝每集齐8个通灵之魂,通灵塔罗天使,仅触发两次;
通灵之魂收集方式:
1.已方每只精灵首次被击杀时(不包括溅射,反弹,烧伤等F直接伤害致死),均可通灵之魂
2.己阵精灵每次免疫伤害时,获得3个通灵</t>
  </si>
  <si>
    <t>龙尊传说·圣主</t>
  </si>
  <si>
    <t>召唤师</t>
  </si>
  <si>
    <t>超物攻</t>
  </si>
  <si>
    <t>统御・万龙圣尊
攻击时,提升自身全属性和命中率各30%,无视对手30%防御
被动效果:
1.进入战斗前额外提升自身气势50点,血里及血里上限提升25%;
2.无视非直接伤害</t>
  </si>
  <si>
    <t>龙成·御龙傲天决
在召唤前,若受到致命伤害,则直接召唤契约精灵出战;
首次释放超杀技时,召唤契约精灵出战同时恢复自身100点气势,吸收下一次伤害转化为自身血里;
此后每次释放超杀技时,提升自身全属性,暴击率和命中率各40%,且无视对手40%防御</t>
  </si>
  <si>
    <t>龙尊圣主传说技
1被动放果:全属性提升25%
2受到的伤害减少20%值</t>
  </si>
  <si>
    <t>传说圣猿·悟空</t>
  </si>
  <si>
    <t>超级英雄</t>
  </si>
  <si>
    <t>御龙・圣灵破邪击
提升自身伤害50%,命中率75%;
并清除对手增益效果,出手后免疫一次攻击</t>
  </si>
  <si>
    <t>御龙・灵火棒击
提升自身伤害35%,命中率50%;
金刚圣体(被动效果)
1.受到一切非直接伤害时,吸收并转化为自身气势;
2.每次出手后,额外出手一次</t>
  </si>
  <si>
    <t>神灵悟空传说技
1.被动效果:全属性提升15%,破击率提升30%
2.攻击时,无视对手超物防和超防15%</t>
  </si>
  <si>
    <t>圣龙灵咒
基础效果:全阵生命增加21000点,己阵精灵连击时,提升全阵命中率25%；
领袖效果:当神灵悟空存活时,全阵全性增加1900点,伤害提升20%</t>
  </si>
  <si>
    <t>梵瑞</t>
  </si>
  <si>
    <t>启・天命之书
被动效果:
1.进入战斗时,提升自身血里和血里上限各40%;
2.梵瑞保护身前一横排精灵,当他们被攻击时,该攻击由梵瑞来承受;
3.被神光、神暗精灵攻击时,受伤减少30%</t>
  </si>
  <si>
    <t>破・圣灵启天咒
恢复自身血里40%,超物攻提升20000,免疫一次攻击;
两回合内免疫负面效果和控制技</t>
  </si>
  <si>
    <t>梵端传说技
1.被动效果:全属性提升25%
2.被动放果:提升自身防暴率和格挡率各40%</t>
  </si>
  <si>
    <t>超神龙</t>
  </si>
  <si>
    <t>契约兽</t>
  </si>
  <si>
    <t>龙啸星陨灭
被动效果:
1.免疫反弹伤害,负面效果和控制技
2.暴击率久提升100%
3.进入战斗时,呼唤超级龙神立即出手一次,对敌阵站位最靠前的一只精灵造成伤害,并降低对手超物攻和超魔攻50%(效果无法被免疫,持续一回合)</t>
  </si>
  <si>
    <t>超神・宇宙星陨爆
免疫一次伤害,提升自身100%命中率,呼唤超级龙神助战两回合,龙神伤害大幅提升。
超级龙神在己车最后一位出手,对敌阵站位最靠前的一只精灵造成伤害,并降低对手超物攻和超魔攻50%(效果无法被免疫,持续一回合)</t>
  </si>
  <si>
    <t>超神圣龙传说技
1.被动效果:全属性提升25%,起始气势提升50点
2.释放超必杀技时,100%降低敌阵1个通灵之魂</t>
  </si>
  <si>
    <t>年费龙</t>
  </si>
  <si>
    <t>秩序·天权圣印提升自身超物攻和命中率各40%;
被动效果:
1免疫负面效果,控制技,非直接伤害;
2.可重生1次,重生后拥有80%全属性;
3.进入战场时,拥有1个龙魂,己方精灵每次释放超杀技或超必杀技后,神罚秩序圣龙消耗1个龙魂,触发追击技释放异灵攻击敌方精灵</t>
  </si>
  <si>
    <t>秩序·神罚惩世決
进入秩序领或,己阵所有精灵提升全属性15%;
神罚・秩序圣龙提升超物攻70%,破击率和命中率各100%,龙魂增加至3个</t>
  </si>
  <si>
    <t>秩序圣龙传说技
1.被动效果:全属性提升25%,速度提升100点
2.释放超杀技时,100%降低敌方2点通灵之魂</t>
  </si>
  <si>
    <t>伏妖</t>
  </si>
  <si>
    <t>伏妖阵</t>
  </si>
  <si>
    <t>虚无・天照伏妖
出手时,提升自身伤害和命中率各40%;
被动效果:受到的非直接伤害减少60%</t>
  </si>
  <si>
    <t>虚无・天地俱熔
提升自身全属性40%和命中率80%;
令对手进入虚无状回合内,无法攻击与被攻击,下回合受到大量伤害</t>
  </si>
  <si>
    <t>伏妖传说技
1被动效果:全属性提升20%,命中率提升40%
2.100%概率免疫敌阵降低气势效果</t>
  </si>
  <si>
    <t>虚·唤妖通灵
每集齐7个通灵之魂,通灵虚无・天邪之神,仅触发两次;
通灵之魂收集方式:
1.己方每只精灵首次被击杀时(不包括溅射,反弹烧伤等非直接伤害致死),均可通灵魂;
2.敌方精灵每次被添加无法行动效果包括量昡、睡眠等)时,己方获得2个通灵</t>
  </si>
  <si>
    <t>御命传说·梵天</t>
  </si>
  <si>
    <t>主宰・命轮流转
出手时,提升自身伤害和命中率各30%;
被动效果:
1.免疫负面效果和控制技;
2.进入战场时,释放控制技命运之锁(不被视为负面):令敌阵与自身站位相同的精灵一回合内无法攻击与被攻击</t>
  </si>
  <si>
    <t>命运・天眼预知
提升自身伤害和命中率各50%,受到致命伤害时,保持不死,并与对手交换血量和血里上限,最多100000点,仅触发一次</t>
  </si>
  <si>
    <t>御神</t>
  </si>
  <si>
    <t>妖魂灭
提升自身伤害和命中率各40%,并降低敌方1点通灵之魂;
被动效果:免疫负面效果</t>
  </si>
  <si>
    <t>万妖降临・焚寂
提升自身超物攻和命中率各40%;
眩晕对手,并降极低敌方1-2点通灵之魂</t>
  </si>
  <si>
    <t>御神传说技
1.被动效果:全属性提升20%
2.每次出手,提升闪率40%</t>
  </si>
  <si>
    <t>妖王赤火基础效果:全阵生命增加21000点,受伤减少15%攻击无法行动(包括被眩晕、冻结等)的精灵时,命中率和暴击率提升100%
领袖效果:当赤妖王存活时,全阵全属性增加全1800,攻击无法行动的精灵时,随机烧伤一位精灵</t>
  </si>
  <si>
    <t>湮灭传说·龙尊</t>
  </si>
  <si>
    <t>空间破灭剑
提升自身伤害和命中率50%,并眩晕目标和目标身后一只精灵被动效果:
免疫反弹和员面效果,每次出手无视对手免疫效果并清除对手增益;</t>
  </si>
  <si>
    <t>湮灭龙威·毁
提升超物攻50和命中率100%并令眩晕目标所在一横排精灵</t>
  </si>
  <si>
    <t>修尔</t>
  </si>
  <si>
    <t>魔神·断魂劫
提升自身伤害和命中率各30%;
被动效果:
1.进入战斗时,降低敌阵与修尔同一横排上的所有精灵25点气势(不与神职修尔同触发该效果);
2.每次攻击时,降低对手气势30点和全属性30%,并令其两回合内,无法回血、复活、增加气势</t>
  </si>
  <si>
    <t>魔神・罪狱轮回
提升自身伤害,命中率和闪避率各60%;
并降低敌方全阵精灵大量血量</t>
  </si>
  <si>
    <t>魔神修尔传说技
1.被动效果:全属性提升25%,速度提升5%
2.闪避率提升50%,每次出手后,10%闪避率转化为10%超物攻</t>
  </si>
  <si>
    <t>帝一鸣</t>
  </si>
  <si>
    <t>英豪强袭拳被动效果:
1.进入战斗前额外提升自身气势50点;
2.帝一鸣每次出手时,己阵存活精灵越多,提升自身超物攻、命中率及秒杀概率多,最高60%</t>
  </si>
  <si>
    <t>魔方·万物法则
在召唤前,若受到致命伤害,则直接召唤契约精灵出战;
首次释放超杀技时,召唤契约精灵出战,同时恢复自身100点气势,并立即出手一次;
之后每次释放超杀技后,免疫一次伤害</t>
  </si>
  <si>
    <t>阵容</t>
  </si>
  <si>
    <t>属性</t>
  </si>
  <si>
    <t>壁岩喵</t>
  </si>
  <si>
    <t>草</t>
  </si>
  <si>
    <t>垂孟击被动效果:
1.必定格挡Boss的攻击;
2.无视Boss1次致命伤害</t>
  </si>
  <si>
    <t>岩爆星锤
令己阵最后一只B0SS克星精灵可以连续出手,仅触发一次;
并令BOSS每次出手前受到3000点中毒伤害,效果持续到战斗结束</t>
  </si>
  <si>
    <t>壁岩喵传说技被动效果:
1.生命增加20%
2.每次攻击附带自身最大生命100%的额外伤害</t>
  </si>
  <si>
    <t>雷鸣喵</t>
  </si>
  <si>
    <t>暗</t>
  </si>
  <si>
    <t>雷冥手里剑
攻击BOSS时,提升自身伤害和破击率个40%
被动效果:增加起始气势50点</t>
  </si>
  <si>
    <t>雷冥・影破晓
攻击4个目标,提升自身超物攻40%,攻击BOSS时必定暴击</t>
  </si>
  <si>
    <t>基础效果:全阵BOSS克星提升生命15000点,对BOSS的伤害上限提升为12万,若上阵5只BSS克星不包括召唤兽),则伤害上限提升至14万领袖效果:当传说·雷吗存活时,全阵BDS克星伤害增加35%</t>
  </si>
  <si>
    <t>灵影喵</t>
  </si>
  <si>
    <t>光</t>
  </si>
  <si>
    <t>攻击B0SS时,提升自身伤害50%
被动效果:进入战斗前,提升全阵精灵命中率10%</t>
  </si>
  <si>
    <t>攻击BOSS时,提升全阵闪避率150%,止比技能只可触发1次</t>
  </si>
  <si>
    <t>被动效果:超物攻提升20%
每次使用超杀技时,100%额外攻击个目标</t>
  </si>
  <si>
    <t>唤灵喵</t>
  </si>
  <si>
    <t>灵</t>
  </si>
  <si>
    <t>攻击 BOSS时,提升自身伤害和破击率各35%</t>
  </si>
  <si>
    <t>攻击B0S时,提升自身超物攻、命中率、破击率各40%</t>
  </si>
  <si>
    <t>唤灵喵（通灵）</t>
  </si>
  <si>
    <t>自身对BOSS造成的伤害上限提升至20万;
攻击B0SS时,提升自身伤害、命中率、破击率各50%,并造成一次额外伤害</t>
  </si>
  <si>
    <t>放入验证精灵</t>
  </si>
  <si>
    <t>获得BUFF</t>
  </si>
  <si>
    <t>1月11日精灵：</t>
  </si>
  <si>
    <t>我方精灵全属性及伤害上限提升50%</t>
  </si>
  <si>
    <t>1月18日精灵：</t>
  </si>
  <si>
    <t>我方精灵全属性及伤害上限提升100%</t>
  </si>
  <si>
    <t>1月25日精灵：</t>
  </si>
  <si>
    <t>我方精灵全属性及伤害上限提升150%</t>
  </si>
  <si>
    <t>关卡</t>
  </si>
  <si>
    <t>一键破阵价格</t>
  </si>
  <si>
    <t>阶段</t>
  </si>
  <si>
    <t>价格</t>
  </si>
  <si>
    <t>堕天1</t>
  </si>
  <si>
    <t>堕天</t>
  </si>
  <si>
    <t>堕天2</t>
  </si>
  <si>
    <t>炼狱</t>
  </si>
  <si>
    <t>堕天3</t>
  </si>
  <si>
    <t>主宰</t>
  </si>
  <si>
    <t>堕天4</t>
  </si>
  <si>
    <t>堕天5</t>
  </si>
  <si>
    <t>炼狱1</t>
  </si>
  <si>
    <t>炼狱2</t>
  </si>
  <si>
    <t>炼狱3</t>
  </si>
  <si>
    <t>炼狱4</t>
  </si>
  <si>
    <t>炼狱5</t>
  </si>
  <si>
    <t>炼狱6</t>
  </si>
  <si>
    <t>炼狱7</t>
  </si>
  <si>
    <t>结果</t>
  </si>
  <si>
    <t>概率</t>
  </si>
  <si>
    <t>满级</t>
  </si>
  <si>
    <t>满天赋</t>
  </si>
  <si>
    <t>满传说石</t>
  </si>
  <si>
    <t>极光1</t>
  </si>
  <si>
    <t>极光2</t>
  </si>
  <si>
    <t>极光3</t>
  </si>
  <si>
    <t>极光4</t>
  </si>
  <si>
    <t>极光5</t>
  </si>
  <si>
    <t>极光6</t>
  </si>
  <si>
    <t>耀光1</t>
  </si>
  <si>
    <t>耀光2</t>
  </si>
  <si>
    <t>耀光3</t>
  </si>
  <si>
    <t>耀光4</t>
  </si>
  <si>
    <t>耀光5</t>
  </si>
  <si>
    <t>耀光6</t>
  </si>
  <si>
    <t>第3关</t>
  </si>
  <si>
    <t>第4关</t>
  </si>
  <si>
    <t>抽奖次数</t>
  </si>
  <si>
    <t>方案1</t>
  </si>
  <si>
    <t>方案2</t>
  </si>
  <si>
    <t>方案3</t>
  </si>
  <si>
    <t>方案4</t>
  </si>
  <si>
    <t>奖励</t>
  </si>
  <si>
    <t>最大抽取次数</t>
  </si>
  <si>
    <t>大奖积分</t>
  </si>
  <si>
    <t>随机1级传说石*1</t>
  </si>
  <si>
    <t>3星随机源兽*1</t>
  </si>
  <si>
    <t>潜能果*10</t>
  </si>
  <si>
    <t>10万经验果*1</t>
  </si>
  <si>
    <t>大星元*1</t>
  </si>
  <si>
    <t>王者无敌药水*1</t>
  </si>
  <si>
    <t>免费1次</t>
  </si>
  <si>
    <t>2星随机源兽*1</t>
  </si>
  <si>
    <t>免费2次</t>
  </si>
  <si>
    <t>免费3次</t>
  </si>
  <si>
    <t>总价</t>
  </si>
  <si>
    <t>总预期</t>
  </si>
  <si>
    <t>编号</t>
  </si>
  <si>
    <t>双尊</t>
  </si>
  <si>
    <t>传说石</t>
  </si>
  <si>
    <t>奖励库</t>
  </si>
  <si>
    <t>大源兽宝宝*1</t>
  </si>
  <si>
    <t>无敌星元*1</t>
  </si>
  <si>
    <t>随机金色星神*1</t>
  </si>
  <si>
    <t>百级果*1</t>
  </si>
  <si>
    <t>10万经验果*2</t>
  </si>
  <si>
    <t>金豆*1000</t>
  </si>
  <si>
    <t>金币*3000</t>
  </si>
  <si>
    <t>随机传说石*1</t>
  </si>
  <si>
    <t>金色星神碎片*2</t>
  </si>
  <si>
    <t>小星元*3</t>
  </si>
  <si>
    <t>金色星神碎片*1</t>
  </si>
  <si>
    <t>小星元*1</t>
  </si>
  <si>
    <t>奖池奖励</t>
  </si>
  <si>
    <t>抽奖消耗</t>
  </si>
  <si>
    <t>金币</t>
  </si>
  <si>
    <t>钻石</t>
  </si>
  <si>
    <t>累计钻石</t>
  </si>
  <si>
    <t>次数</t>
  </si>
  <si>
    <t>奖励数量</t>
  </si>
  <si>
    <t>奖励1</t>
  </si>
  <si>
    <t>奖励2</t>
  </si>
  <si>
    <t xml:space="preserve">奖励3 </t>
  </si>
  <si>
    <t>大奖</t>
  </si>
  <si>
    <t>方案总价</t>
  </si>
  <si>
    <t>预期</t>
  </si>
  <si>
    <t>非精灵</t>
  </si>
  <si>
    <t>金豆</t>
  </si>
  <si>
    <t>星神</t>
  </si>
  <si>
    <t>源兽</t>
  </si>
  <si>
    <t>4-6星源兽*1</t>
  </si>
  <si>
    <t>定位</t>
  </si>
  <si>
    <t>玩法增益</t>
  </si>
  <si>
    <t>灭世</t>
  </si>
  <si>
    <t>龙炎作为第6人出战，拥有强力BUFF，保送低端可以顺利通过此阶段</t>
  </si>
  <si>
    <t>龙炎将作为第6人上阵，由于唤起了心中的狂暴之力，每次出手，对敌阵全体造成XXXX点烧伤伤害；</t>
  </si>
  <si>
    <t>狂傲</t>
  </si>
  <si>
    <t>打BOSS关卡，全阵打BOSS伤害上限提升100%，鼓励更多的低端去参与BOSS玩法</t>
  </si>
  <si>
    <t>受到龙炎狂暴之力的影响，我方所有精灵全属性，伤害提升100%</t>
  </si>
  <si>
    <t>自噬</t>
  </si>
  <si>
    <t>要求高端玩家以少打多</t>
  </si>
  <si>
    <t>龙炎受到狂暴之力的反噬，每次挑战前将以暴烈之炎吞噬我方阵容1个精灵，玩家自己选择要被吞噬掉的精灵；</t>
  </si>
  <si>
    <t>无极</t>
  </si>
  <si>
    <t>极限伤害，3次打BOSS机会，前2次每次达到一定值的伤害后获得增益</t>
  </si>
  <si>
    <t>暴炎焚身</t>
  </si>
  <si>
    <t>狂暴无极</t>
  </si>
  <si>
    <t>差值</t>
  </si>
  <si>
    <t>价格配置</t>
  </si>
  <si>
    <t>一键原价</t>
  </si>
  <si>
    <t>一键首周</t>
  </si>
  <si>
    <t>灭世1</t>
  </si>
  <si>
    <t>灭世2</t>
  </si>
  <si>
    <t>灭世3</t>
  </si>
  <si>
    <t>灭世4</t>
  </si>
  <si>
    <t>灭世5</t>
  </si>
  <si>
    <t>噬炎1</t>
  </si>
  <si>
    <t>噬炎2</t>
  </si>
  <si>
    <t>噬炎3</t>
  </si>
  <si>
    <t>噬炎4</t>
  </si>
  <si>
    <t>噬炎5</t>
  </si>
  <si>
    <t>噬炎6</t>
  </si>
  <si>
    <t>噬炎7</t>
  </si>
  <si>
    <t>噬炎8</t>
  </si>
  <si>
    <t>一键通关价格</t>
  </si>
  <si>
    <t>狂神</t>
  </si>
  <si>
    <t>噬炎</t>
  </si>
  <si>
    <t>第2关</t>
    <phoneticPr fontId="2" type="noConversion"/>
  </si>
  <si>
    <t>极致守护</t>
    <phoneticPr fontId="2" type="noConversion"/>
  </si>
  <si>
    <t>雅典娜</t>
    <phoneticPr fontId="2" type="noConversion"/>
  </si>
  <si>
    <t>女帝阵</t>
    <phoneticPr fontId="2" type="noConversion"/>
  </si>
  <si>
    <t>超魔攻</t>
    <phoneticPr fontId="2" type="noConversion"/>
  </si>
  <si>
    <t>第3关</t>
    <phoneticPr fontId="2" type="noConversion"/>
  </si>
  <si>
    <t>第4关</t>
    <phoneticPr fontId="2" type="noConversion"/>
  </si>
  <si>
    <t>第5关</t>
    <phoneticPr fontId="2" type="noConversion"/>
  </si>
  <si>
    <t>第6关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</si>
</sst>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8"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5</xdr:row>
      <xdr:rowOff>752475</xdr:rowOff>
    </xdr:from>
    <xdr:to>
      <xdr:col>4</xdr:col>
      <xdr:colOff>2000067</xdr:colOff>
      <xdr:row>5</xdr:row>
      <xdr:rowOff>1581046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1B2F14D-8847-4962-8E77-95CDB3AA6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6067425"/>
          <a:ext cx="1466667" cy="8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5</xdr:row>
      <xdr:rowOff>676275</xdr:rowOff>
    </xdr:from>
    <xdr:to>
      <xdr:col>5</xdr:col>
      <xdr:colOff>1923871</xdr:colOff>
      <xdr:row>5</xdr:row>
      <xdr:rowOff>1619132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291D083-8922-4EF3-BA6A-19B5A2934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0" y="5991225"/>
          <a:ext cx="1428571" cy="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838200</xdr:colOff>
      <xdr:row>5</xdr:row>
      <xdr:rowOff>523875</xdr:rowOff>
    </xdr:from>
    <xdr:to>
      <xdr:col>6</xdr:col>
      <xdr:colOff>2285819</xdr:colOff>
      <xdr:row>5</xdr:row>
      <xdr:rowOff>2123875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859B0C-755E-4674-8043-387440F4D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838825"/>
          <a:ext cx="1447619" cy="1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28</xdr:row>
      <xdr:rowOff>19050</xdr:rowOff>
    </xdr:from>
    <xdr:to>
      <xdr:col>14</xdr:col>
      <xdr:colOff>457200</xdr:colOff>
      <xdr:row>56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4819650"/>
          <a:ext cx="7477125" cy="478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666750</xdr:colOff>
      <xdr:row>4</xdr:row>
      <xdr:rowOff>142875</xdr:rowOff>
    </xdr:from>
    <xdr:to>
      <xdr:col>6</xdr:col>
      <xdr:colOff>371227</xdr:colOff>
      <xdr:row>19</xdr:row>
      <xdr:rowOff>28268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4A17744-8B92-4164-B218-8F7BCC6E3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828675"/>
          <a:ext cx="1980952" cy="2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4</xdr:row>
      <xdr:rowOff>133350</xdr:rowOff>
    </xdr:from>
    <xdr:to>
      <xdr:col>10</xdr:col>
      <xdr:colOff>590319</xdr:colOff>
      <xdr:row>18</xdr:row>
      <xdr:rowOff>28288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009DF0-B34D-454B-B34C-1F3579A5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819150"/>
          <a:ext cx="1847619" cy="2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5</xdr:row>
      <xdr:rowOff>85725</xdr:rowOff>
    </xdr:from>
    <xdr:to>
      <xdr:col>14</xdr:col>
      <xdr:colOff>685551</xdr:colOff>
      <xdr:row>16</xdr:row>
      <xdr:rowOff>114061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5791300-3685-406F-AD97-70776E5C3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5350" y="942975"/>
          <a:ext cx="1990476" cy="19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</xdr:colOff>
      <xdr:row>4</xdr:row>
      <xdr:rowOff>104775</xdr:rowOff>
    </xdr:from>
    <xdr:to>
      <xdr:col>18</xdr:col>
      <xdr:colOff>647455</xdr:colOff>
      <xdr:row>18</xdr:row>
      <xdr:rowOff>28284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20318BA-A828-414E-8050-32167F95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49025" y="790575"/>
          <a:ext cx="1961905" cy="2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G12" sqref="G12"/>
    </sheetView>
  </sheetViews>
  <sheetFormatPr defaultColWidth="9" defaultRowHeight="13.5" x14ac:dyDescent="0.15"/>
  <cols>
    <col min="2" max="2" width="11.5"/>
    <col min="3" max="3" width="11.5" customWidth="1"/>
    <col min="4" max="4" width="11.5"/>
  </cols>
  <sheetData>
    <row r="2" spans="2:2" x14ac:dyDescent="0.15">
      <c r="B2" s="19">
        <v>43460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"/>
  <sheetViews>
    <sheetView topLeftCell="A4" workbookViewId="0">
      <selection activeCell="H6" sqref="H6"/>
    </sheetView>
  </sheetViews>
  <sheetFormatPr defaultColWidth="9" defaultRowHeight="13.5" x14ac:dyDescent="0.15"/>
  <cols>
    <col min="1" max="1" width="15" customWidth="1"/>
    <col min="5" max="5" width="34.25" customWidth="1"/>
    <col min="6" max="6" width="32.75" customWidth="1"/>
    <col min="7" max="7" width="45.5" customWidth="1"/>
    <col min="8" max="8" width="47.125" customWidth="1"/>
  </cols>
  <sheetData>
    <row r="1" spans="1:8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94.5" x14ac:dyDescent="0.15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ht="121.5" x14ac:dyDescent="0.15">
      <c r="A3" t="s">
        <v>16</v>
      </c>
      <c r="B3" t="s">
        <v>17</v>
      </c>
      <c r="C3" t="s">
        <v>10</v>
      </c>
      <c r="D3" t="s">
        <v>18</v>
      </c>
      <c r="E3" s="1" t="s">
        <v>19</v>
      </c>
      <c r="F3" s="1" t="s">
        <v>20</v>
      </c>
      <c r="G3" s="1" t="s">
        <v>21</v>
      </c>
    </row>
    <row r="4" spans="1:8" ht="81" x14ac:dyDescent="0.15">
      <c r="A4" t="s">
        <v>22</v>
      </c>
      <c r="B4" t="s">
        <v>23</v>
      </c>
      <c r="C4" t="s">
        <v>10</v>
      </c>
      <c r="D4" t="s">
        <v>18</v>
      </c>
      <c r="E4" s="1" t="s">
        <v>24</v>
      </c>
      <c r="F4" s="1" t="s">
        <v>25</v>
      </c>
      <c r="G4" s="1" t="s">
        <v>26</v>
      </c>
      <c r="H4" s="1" t="s">
        <v>27</v>
      </c>
    </row>
    <row r="5" spans="1:8" ht="108" x14ac:dyDescent="0.15">
      <c r="A5" t="s">
        <v>28</v>
      </c>
      <c r="C5" t="s">
        <v>10</v>
      </c>
      <c r="D5" t="s">
        <v>18</v>
      </c>
      <c r="E5" s="1" t="s">
        <v>29</v>
      </c>
      <c r="F5" s="1" t="s">
        <v>30</v>
      </c>
      <c r="G5" s="1" t="s">
        <v>31</v>
      </c>
    </row>
    <row r="6" spans="1:8" ht="198.75" customHeight="1" x14ac:dyDescent="0.15">
      <c r="A6" s="40" t="s">
        <v>225</v>
      </c>
      <c r="C6" s="40" t="s">
        <v>226</v>
      </c>
      <c r="D6" s="41" t="s">
        <v>227</v>
      </c>
      <c r="E6" s="16"/>
      <c r="F6" s="16"/>
      <c r="G6" s="16"/>
    </row>
    <row r="7" spans="1:8" ht="144.94999999999999" customHeight="1" x14ac:dyDescent="0.15">
      <c r="A7" t="s">
        <v>32</v>
      </c>
      <c r="B7" t="s">
        <v>33</v>
      </c>
      <c r="C7" t="s">
        <v>10</v>
      </c>
      <c r="D7" t="s">
        <v>18</v>
      </c>
      <c r="E7" s="1" t="s">
        <v>34</v>
      </c>
      <c r="F7" s="1" t="s">
        <v>35</v>
      </c>
      <c r="G7" s="1" t="s">
        <v>36</v>
      </c>
    </row>
    <row r="8" spans="1:8" ht="121.5" hidden="1" x14ac:dyDescent="0.15">
      <c r="A8" t="s">
        <v>37</v>
      </c>
      <c r="D8" t="s">
        <v>18</v>
      </c>
      <c r="E8" s="1" t="s">
        <v>38</v>
      </c>
      <c r="F8" s="1" t="s">
        <v>39</v>
      </c>
      <c r="G8" s="1" t="s">
        <v>40</v>
      </c>
    </row>
    <row r="9" spans="1:8" ht="94.5" hidden="1" x14ac:dyDescent="0.15">
      <c r="A9" t="s">
        <v>41</v>
      </c>
      <c r="B9" t="s">
        <v>9</v>
      </c>
      <c r="C9" t="s">
        <v>42</v>
      </c>
      <c r="D9" t="s">
        <v>18</v>
      </c>
      <c r="E9" s="1" t="s">
        <v>43</v>
      </c>
      <c r="F9" s="1" t="s">
        <v>44</v>
      </c>
      <c r="G9" s="1" t="s">
        <v>45</v>
      </c>
      <c r="H9" s="1" t="s">
        <v>46</v>
      </c>
    </row>
    <row r="10" spans="1:8" ht="153" hidden="1" customHeight="1" x14ac:dyDescent="0.15">
      <c r="A10" t="s">
        <v>47</v>
      </c>
      <c r="B10" t="s">
        <v>33</v>
      </c>
      <c r="E10" s="1" t="s">
        <v>48</v>
      </c>
      <c r="F10" s="1" t="s">
        <v>49</v>
      </c>
    </row>
    <row r="11" spans="1:8" ht="67.5" hidden="1" x14ac:dyDescent="0.15">
      <c r="A11" t="s">
        <v>50</v>
      </c>
      <c r="B11" t="s">
        <v>23</v>
      </c>
      <c r="E11" s="1" t="s">
        <v>51</v>
      </c>
      <c r="F11" s="1" t="s">
        <v>52</v>
      </c>
      <c r="G11" s="1" t="s">
        <v>53</v>
      </c>
      <c r="H11" s="1" t="s">
        <v>54</v>
      </c>
    </row>
    <row r="12" spans="1:8" ht="141" hidden="1" customHeight="1" x14ac:dyDescent="0.15">
      <c r="A12" t="s">
        <v>55</v>
      </c>
      <c r="E12" s="1" t="s">
        <v>56</v>
      </c>
      <c r="F12" s="1" t="s">
        <v>57</v>
      </c>
    </row>
    <row r="13" spans="1:8" ht="144.94999999999999" hidden="1" customHeight="1" x14ac:dyDescent="0.15">
      <c r="B13" t="s">
        <v>33</v>
      </c>
    </row>
    <row r="14" spans="1:8" ht="121.5" hidden="1" x14ac:dyDescent="0.15">
      <c r="A14" t="s">
        <v>58</v>
      </c>
      <c r="E14" s="1" t="s">
        <v>59</v>
      </c>
      <c r="F14" s="1" t="s">
        <v>60</v>
      </c>
      <c r="G14" s="1" t="s">
        <v>61</v>
      </c>
    </row>
    <row r="15" spans="1:8" ht="94.5" hidden="1" x14ac:dyDescent="0.15">
      <c r="A15" t="s">
        <v>62</v>
      </c>
      <c r="B15" t="s">
        <v>17</v>
      </c>
      <c r="E15" s="1" t="s">
        <v>63</v>
      </c>
      <c r="F15" s="1" t="s">
        <v>64</v>
      </c>
    </row>
  </sheetData>
  <autoFilter ref="A1:H15" xr:uid="{00000000-0009-0000-0000-000001000000}">
    <filterColumn colId="2">
      <filters>
        <filter val="女帝阵"/>
      </filters>
    </filterColumn>
    <extLst>
      <etc:autoFilterAnalysis xmlns:etc="http://www.wps.cn/officeDocument/2017/etCustomData" etc:version="v1" etc:showPane="0"/>
    </extLst>
  </autoFilter>
  <phoneticPr fontId="2" type="noConversion"/>
  <conditionalFormatting sqref="D1:D1048576">
    <cfRule type="cellIs" dxfId="7" priority="1" operator="equal">
      <formula>"超物攻"</formula>
    </cfRule>
    <cfRule type="cellIs" dxfId="6" priority="2" operator="equal">
      <formula>"超魔攻"</formula>
    </cfRule>
  </conditionalFormatting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G14" sqref="G14"/>
    </sheetView>
  </sheetViews>
  <sheetFormatPr defaultColWidth="9" defaultRowHeight="13.5" x14ac:dyDescent="0.15"/>
  <cols>
    <col min="1" max="1" width="9" style="16"/>
    <col min="2" max="2" width="15" style="16" customWidth="1"/>
    <col min="3" max="3" width="9.25" style="16" customWidth="1"/>
    <col min="4" max="4" width="9" style="16"/>
    <col min="5" max="5" width="11.875" style="16" customWidth="1"/>
    <col min="6" max="9" width="28.25" style="16" customWidth="1"/>
    <col min="10" max="16384" width="9" style="16"/>
  </cols>
  <sheetData>
    <row r="1" spans="1:9" x14ac:dyDescent="0.15">
      <c r="A1" s="17" t="s">
        <v>65</v>
      </c>
      <c r="B1" s="17" t="s">
        <v>0</v>
      </c>
      <c r="C1" s="17" t="s">
        <v>66</v>
      </c>
      <c r="D1" s="17" t="s">
        <v>1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67.5" x14ac:dyDescent="0.15">
      <c r="A2" s="18"/>
      <c r="B2" s="16" t="s">
        <v>67</v>
      </c>
      <c r="C2" s="16" t="s">
        <v>68</v>
      </c>
      <c r="E2" s="16" t="s">
        <v>18</v>
      </c>
      <c r="F2" s="1" t="s">
        <v>69</v>
      </c>
      <c r="G2" s="1" t="s">
        <v>70</v>
      </c>
      <c r="H2" s="1" t="s">
        <v>71</v>
      </c>
    </row>
    <row r="3" spans="1:9" ht="81" x14ac:dyDescent="0.15">
      <c r="B3" s="16" t="s">
        <v>72</v>
      </c>
      <c r="C3" s="16" t="s">
        <v>73</v>
      </c>
      <c r="E3" s="16" t="s">
        <v>18</v>
      </c>
      <c r="F3" s="16" t="s">
        <v>74</v>
      </c>
      <c r="G3" s="16" t="s">
        <v>75</v>
      </c>
      <c r="I3" s="16" t="s">
        <v>76</v>
      </c>
    </row>
    <row r="4" spans="1:9" ht="40.5" x14ac:dyDescent="0.15">
      <c r="B4" s="16" t="s">
        <v>77</v>
      </c>
      <c r="C4" s="16" t="s">
        <v>78</v>
      </c>
      <c r="E4" s="16" t="s">
        <v>18</v>
      </c>
      <c r="F4" s="16" t="s">
        <v>79</v>
      </c>
      <c r="G4" s="16" t="s">
        <v>80</v>
      </c>
      <c r="H4" s="16" t="s">
        <v>81</v>
      </c>
    </row>
    <row r="5" spans="1:9" ht="27" x14ac:dyDescent="0.15">
      <c r="B5" s="16" t="s">
        <v>82</v>
      </c>
      <c r="C5" s="16" t="s">
        <v>83</v>
      </c>
      <c r="F5" s="16" t="s">
        <v>84</v>
      </c>
      <c r="G5" s="16" t="s">
        <v>85</v>
      </c>
    </row>
    <row r="6" spans="1:9" ht="67.5" x14ac:dyDescent="0.15">
      <c r="B6" s="16" t="s">
        <v>86</v>
      </c>
      <c r="C6" s="16" t="s">
        <v>83</v>
      </c>
      <c r="F6" s="16" t="s">
        <v>87</v>
      </c>
    </row>
  </sheetData>
  <phoneticPr fontId="2" type="noConversion"/>
  <conditionalFormatting sqref="E3">
    <cfRule type="cellIs" dxfId="5" priority="3" operator="equal">
      <formula>"超物攻"</formula>
    </cfRule>
    <cfRule type="cellIs" dxfId="4" priority="4" operator="equal">
      <formula>"超魔攻"</formula>
    </cfRule>
  </conditionalFormatting>
  <conditionalFormatting sqref="E4">
    <cfRule type="cellIs" dxfId="3" priority="1" operator="equal">
      <formula>"超物攻"</formula>
    </cfRule>
    <cfRule type="cellIs" dxfId="2" priority="2" operator="equal">
      <formula>"超魔攻"</formula>
    </cfRule>
  </conditionalFormatting>
  <conditionalFormatting sqref="E1:E2">
    <cfRule type="cellIs" dxfId="1" priority="5" operator="equal">
      <formula>"超物攻"</formula>
    </cfRule>
    <cfRule type="cellIs" dxfId="0" priority="6" operator="equal">
      <formula>"超魔攻"</formula>
    </cfRule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5:N33"/>
  <sheetViews>
    <sheetView workbookViewId="0">
      <selection activeCell="J49" sqref="J49"/>
    </sheetView>
  </sheetViews>
  <sheetFormatPr defaultColWidth="9" defaultRowHeight="13.5" x14ac:dyDescent="0.15"/>
  <cols>
    <col min="4" max="4" width="17.875" customWidth="1"/>
    <col min="5" max="5" width="12.5" customWidth="1"/>
  </cols>
  <sheetData>
    <row r="5" spans="4:8" x14ac:dyDescent="0.15">
      <c r="D5" t="s">
        <v>88</v>
      </c>
      <c r="E5" t="s">
        <v>89</v>
      </c>
    </row>
    <row r="6" spans="4:8" x14ac:dyDescent="0.15">
      <c r="D6" t="s">
        <v>90</v>
      </c>
      <c r="E6" t="s">
        <v>91</v>
      </c>
    </row>
    <row r="7" spans="4:8" x14ac:dyDescent="0.15">
      <c r="D7" t="s">
        <v>92</v>
      </c>
      <c r="E7" t="s">
        <v>93</v>
      </c>
    </row>
    <row r="8" spans="4:8" x14ac:dyDescent="0.15">
      <c r="D8" t="s">
        <v>94</v>
      </c>
      <c r="E8" t="s">
        <v>95</v>
      </c>
    </row>
    <row r="13" spans="4:8" x14ac:dyDescent="0.15">
      <c r="D13" s="2" t="s">
        <v>96</v>
      </c>
      <c r="E13" s="2" t="s">
        <v>97</v>
      </c>
      <c r="G13" s="2" t="s">
        <v>98</v>
      </c>
      <c r="H13" s="2" t="s">
        <v>99</v>
      </c>
    </row>
    <row r="14" spans="4:8" x14ac:dyDescent="0.15">
      <c r="D14" s="3" t="s">
        <v>100</v>
      </c>
      <c r="E14" s="3">
        <v>9</v>
      </c>
      <c r="G14" s="3" t="s">
        <v>101</v>
      </c>
      <c r="H14" s="3">
        <v>118</v>
      </c>
    </row>
    <row r="15" spans="4:8" x14ac:dyDescent="0.15">
      <c r="D15" s="3" t="s">
        <v>102</v>
      </c>
      <c r="E15" s="3">
        <v>19</v>
      </c>
      <c r="G15" s="3" t="s">
        <v>103</v>
      </c>
      <c r="H15" s="3">
        <v>168</v>
      </c>
    </row>
    <row r="16" spans="4:8" x14ac:dyDescent="0.15">
      <c r="D16" s="3" t="s">
        <v>104</v>
      </c>
      <c r="E16" s="3">
        <v>29</v>
      </c>
      <c r="G16" s="3" t="s">
        <v>105</v>
      </c>
      <c r="H16" s="3">
        <v>198</v>
      </c>
    </row>
    <row r="17" spans="4:8" x14ac:dyDescent="0.15">
      <c r="D17" s="3" t="s">
        <v>106</v>
      </c>
      <c r="E17" s="3">
        <v>39</v>
      </c>
    </row>
    <row r="18" spans="4:8" x14ac:dyDescent="0.15">
      <c r="D18" s="3" t="s">
        <v>107</v>
      </c>
      <c r="E18" s="3">
        <v>49</v>
      </c>
    </row>
    <row r="19" spans="4:8" x14ac:dyDescent="0.15">
      <c r="D19" s="3" t="s">
        <v>108</v>
      </c>
      <c r="E19" s="3">
        <v>39</v>
      </c>
    </row>
    <row r="20" spans="4:8" x14ac:dyDescent="0.15">
      <c r="D20" s="3" t="s">
        <v>109</v>
      </c>
      <c r="E20" s="3">
        <v>49</v>
      </c>
    </row>
    <row r="21" spans="4:8" x14ac:dyDescent="0.15">
      <c r="D21" s="3" t="s">
        <v>110</v>
      </c>
      <c r="E21" s="3">
        <v>59</v>
      </c>
    </row>
    <row r="22" spans="4:8" x14ac:dyDescent="0.15">
      <c r="D22" s="3" t="s">
        <v>111</v>
      </c>
      <c r="E22" s="3">
        <v>69</v>
      </c>
    </row>
    <row r="23" spans="4:8" x14ac:dyDescent="0.15">
      <c r="D23" s="3" t="s">
        <v>112</v>
      </c>
      <c r="E23" s="3">
        <v>79</v>
      </c>
    </row>
    <row r="24" spans="4:8" x14ac:dyDescent="0.15">
      <c r="D24" s="3" t="s">
        <v>113</v>
      </c>
      <c r="E24" s="3">
        <v>89</v>
      </c>
    </row>
    <row r="25" spans="4:8" x14ac:dyDescent="0.15">
      <c r="D25" s="3" t="s">
        <v>114</v>
      </c>
      <c r="E25" s="3">
        <v>99</v>
      </c>
    </row>
    <row r="29" spans="4:8" x14ac:dyDescent="0.15">
      <c r="G29" s="2" t="s">
        <v>115</v>
      </c>
      <c r="H29" s="2" t="s">
        <v>116</v>
      </c>
    </row>
    <row r="30" spans="4:8" x14ac:dyDescent="0.15">
      <c r="G30" s="3" t="s">
        <v>117</v>
      </c>
      <c r="H30" s="7">
        <v>0.8</v>
      </c>
    </row>
    <row r="31" spans="4:8" x14ac:dyDescent="0.15">
      <c r="G31" s="3" t="s">
        <v>118</v>
      </c>
      <c r="H31" s="7">
        <v>0.19</v>
      </c>
    </row>
    <row r="32" spans="4:8" x14ac:dyDescent="0.15">
      <c r="G32" s="3" t="s">
        <v>119</v>
      </c>
      <c r="H32" s="7">
        <v>0.01</v>
      </c>
    </row>
    <row r="33" spans="14:14" x14ac:dyDescent="0.15">
      <c r="N33">
        <f>9000*0.01</f>
        <v>90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60"/>
  <sheetViews>
    <sheetView tabSelected="1" workbookViewId="0">
      <selection activeCell="R22" sqref="R22"/>
    </sheetView>
  </sheetViews>
  <sheetFormatPr defaultColWidth="9" defaultRowHeight="13.5" x14ac:dyDescent="0.15"/>
  <cols>
    <col min="5" max="5" width="11.875" customWidth="1"/>
  </cols>
  <sheetData>
    <row r="2" spans="1:21" x14ac:dyDescent="0.15">
      <c r="A2" t="s">
        <v>96</v>
      </c>
      <c r="B2" t="s">
        <v>97</v>
      </c>
    </row>
    <row r="3" spans="1:21" x14ac:dyDescent="0.15">
      <c r="A3" t="s">
        <v>120</v>
      </c>
      <c r="B3">
        <v>19</v>
      </c>
      <c r="E3" s="42" t="s">
        <v>224</v>
      </c>
    </row>
    <row r="4" spans="1:21" x14ac:dyDescent="0.15">
      <c r="A4" t="s">
        <v>121</v>
      </c>
      <c r="B4">
        <v>29</v>
      </c>
      <c r="E4" s="40" t="s">
        <v>223</v>
      </c>
      <c r="I4" s="40" t="s">
        <v>228</v>
      </c>
      <c r="M4" s="40" t="s">
        <v>229</v>
      </c>
      <c r="Q4" s="40" t="s">
        <v>230</v>
      </c>
      <c r="U4" s="40" t="s">
        <v>231</v>
      </c>
    </row>
    <row r="5" spans="1:21" x14ac:dyDescent="0.15">
      <c r="A5" t="s">
        <v>122</v>
      </c>
      <c r="B5">
        <v>39</v>
      </c>
    </row>
    <row r="6" spans="1:21" x14ac:dyDescent="0.15">
      <c r="A6" t="s">
        <v>123</v>
      </c>
      <c r="B6">
        <v>59</v>
      </c>
    </row>
    <row r="7" spans="1:21" x14ac:dyDescent="0.15">
      <c r="A7" t="s">
        <v>124</v>
      </c>
      <c r="B7">
        <v>79</v>
      </c>
    </row>
    <row r="8" spans="1:21" x14ac:dyDescent="0.15">
      <c r="A8" t="s">
        <v>125</v>
      </c>
      <c r="B8">
        <v>99</v>
      </c>
    </row>
    <row r="9" spans="1:21" x14ac:dyDescent="0.15">
      <c r="A9" t="s">
        <v>126</v>
      </c>
      <c r="B9">
        <v>19</v>
      </c>
    </row>
    <row r="10" spans="1:21" x14ac:dyDescent="0.15">
      <c r="A10" t="s">
        <v>127</v>
      </c>
      <c r="B10">
        <v>29</v>
      </c>
    </row>
    <row r="11" spans="1:21" x14ac:dyDescent="0.15">
      <c r="A11" t="s">
        <v>128</v>
      </c>
      <c r="B11">
        <v>39</v>
      </c>
    </row>
    <row r="12" spans="1:21" x14ac:dyDescent="0.15">
      <c r="A12" t="s">
        <v>129</v>
      </c>
      <c r="B12">
        <v>59</v>
      </c>
    </row>
    <row r="13" spans="1:21" x14ac:dyDescent="0.15">
      <c r="A13" t="s">
        <v>130</v>
      </c>
      <c r="B13">
        <v>79</v>
      </c>
    </row>
    <row r="14" spans="1:21" x14ac:dyDescent="0.15">
      <c r="A14" t="s">
        <v>131</v>
      </c>
      <c r="B14">
        <v>99</v>
      </c>
    </row>
    <row r="28" spans="5:5" x14ac:dyDescent="0.15">
      <c r="E28" t="s">
        <v>132</v>
      </c>
    </row>
    <row r="60" spans="5:5" x14ac:dyDescent="0.15">
      <c r="E60" t="s">
        <v>133</v>
      </c>
    </row>
  </sheetData>
  <phoneticPr fontId="2" type="noConversion"/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3:V51"/>
  <sheetViews>
    <sheetView topLeftCell="A7" workbookViewId="0">
      <selection activeCell="J49" sqref="J49"/>
    </sheetView>
  </sheetViews>
  <sheetFormatPr defaultColWidth="9" defaultRowHeight="13.5" x14ac:dyDescent="0.15"/>
  <cols>
    <col min="8" max="8" width="16.25" customWidth="1"/>
    <col min="11" max="11" width="15.25" customWidth="1"/>
    <col min="14" max="14" width="17" customWidth="1"/>
    <col min="17" max="17" width="16.25" customWidth="1"/>
    <col min="20" max="20" width="17.5" customWidth="1"/>
  </cols>
  <sheetData>
    <row r="3" spans="6:22" x14ac:dyDescent="0.15">
      <c r="F3" s="23" t="s">
        <v>134</v>
      </c>
      <c r="G3" s="20" t="s">
        <v>135</v>
      </c>
      <c r="H3" s="21"/>
      <c r="I3" s="22"/>
      <c r="J3" s="20" t="s">
        <v>136</v>
      </c>
      <c r="K3" s="21"/>
      <c r="L3" s="22"/>
      <c r="M3" s="20" t="s">
        <v>137</v>
      </c>
      <c r="N3" s="21"/>
      <c r="O3" s="22"/>
      <c r="P3" s="20" t="s">
        <v>138</v>
      </c>
      <c r="Q3" s="21"/>
      <c r="R3" s="22"/>
      <c r="U3" t="s">
        <v>139</v>
      </c>
      <c r="V3" t="s">
        <v>140</v>
      </c>
    </row>
    <row r="4" spans="6:22" x14ac:dyDescent="0.15">
      <c r="F4" s="24"/>
      <c r="G4" s="3" t="s">
        <v>99</v>
      </c>
      <c r="H4" s="3" t="s">
        <v>139</v>
      </c>
      <c r="I4" s="3" t="s">
        <v>141</v>
      </c>
      <c r="J4" s="3" t="s">
        <v>99</v>
      </c>
      <c r="K4" s="3" t="s">
        <v>139</v>
      </c>
      <c r="L4" s="3" t="s">
        <v>141</v>
      </c>
      <c r="M4" s="3" t="s">
        <v>99</v>
      </c>
      <c r="N4" s="3" t="s">
        <v>139</v>
      </c>
      <c r="O4" s="3" t="s">
        <v>141</v>
      </c>
      <c r="P4" s="3" t="s">
        <v>99</v>
      </c>
      <c r="Q4" s="3" t="s">
        <v>139</v>
      </c>
      <c r="R4" s="3" t="s">
        <v>141</v>
      </c>
      <c r="U4" t="s">
        <v>142</v>
      </c>
      <c r="V4">
        <v>1</v>
      </c>
    </row>
    <row r="5" spans="6:22" x14ac:dyDescent="0.15">
      <c r="F5" s="3">
        <v>1</v>
      </c>
      <c r="G5" s="3">
        <v>0</v>
      </c>
      <c r="H5" s="3" t="s">
        <v>142</v>
      </c>
      <c r="I5" s="3">
        <v>9</v>
      </c>
      <c r="J5" s="3">
        <v>0</v>
      </c>
      <c r="K5" s="3" t="s">
        <v>143</v>
      </c>
      <c r="L5" s="3">
        <v>8</v>
      </c>
      <c r="M5" s="3">
        <v>0</v>
      </c>
      <c r="N5" s="3" t="s">
        <v>143</v>
      </c>
      <c r="O5" s="3">
        <v>7</v>
      </c>
      <c r="P5" s="3">
        <v>0</v>
      </c>
      <c r="Q5" s="3" t="s">
        <v>143</v>
      </c>
      <c r="R5" s="3">
        <v>5</v>
      </c>
      <c r="U5" t="s">
        <v>144</v>
      </c>
      <c r="V5">
        <v>1</v>
      </c>
    </row>
    <row r="6" spans="6:22" x14ac:dyDescent="0.15">
      <c r="F6" s="3">
        <v>2</v>
      </c>
      <c r="G6" s="3">
        <v>0</v>
      </c>
      <c r="H6" s="3" t="s">
        <v>145</v>
      </c>
      <c r="I6" s="3">
        <v>8</v>
      </c>
      <c r="J6" s="3">
        <v>0</v>
      </c>
      <c r="K6" s="3" t="s">
        <v>145</v>
      </c>
      <c r="L6" s="3">
        <v>7</v>
      </c>
      <c r="M6" s="3">
        <v>0</v>
      </c>
      <c r="N6" s="3" t="s">
        <v>145</v>
      </c>
      <c r="O6" s="3">
        <v>8</v>
      </c>
      <c r="P6" s="3">
        <v>0</v>
      </c>
      <c r="Q6" s="3" t="s">
        <v>145</v>
      </c>
      <c r="R6" s="3">
        <v>9</v>
      </c>
      <c r="U6" t="s">
        <v>143</v>
      </c>
      <c r="V6">
        <v>1</v>
      </c>
    </row>
    <row r="7" spans="6:22" x14ac:dyDescent="0.15">
      <c r="F7" s="3">
        <v>3</v>
      </c>
      <c r="G7" s="3">
        <v>0</v>
      </c>
      <c r="H7" s="3" t="s">
        <v>143</v>
      </c>
      <c r="I7" s="3">
        <v>8</v>
      </c>
      <c r="J7" s="3">
        <v>0</v>
      </c>
      <c r="K7" s="3" t="s">
        <v>145</v>
      </c>
      <c r="L7" s="3">
        <v>7</v>
      </c>
      <c r="M7" s="3">
        <v>0</v>
      </c>
      <c r="N7" s="3" t="s">
        <v>145</v>
      </c>
      <c r="O7" s="3">
        <v>7</v>
      </c>
      <c r="P7" s="3">
        <v>0</v>
      </c>
      <c r="Q7" s="3" t="s">
        <v>145</v>
      </c>
      <c r="R7" s="3">
        <v>6</v>
      </c>
      <c r="U7" t="s">
        <v>146</v>
      </c>
      <c r="V7">
        <v>1</v>
      </c>
    </row>
    <row r="8" spans="6:22" x14ac:dyDescent="0.15">
      <c r="F8" s="3">
        <v>4</v>
      </c>
      <c r="G8" s="3">
        <v>2</v>
      </c>
      <c r="H8" s="3" t="s">
        <v>145</v>
      </c>
      <c r="I8" s="3">
        <v>9</v>
      </c>
      <c r="J8" s="3">
        <v>2</v>
      </c>
      <c r="K8" s="3" t="s">
        <v>142</v>
      </c>
      <c r="L8" s="3">
        <v>8</v>
      </c>
      <c r="M8" s="3">
        <v>2</v>
      </c>
      <c r="N8" s="3" t="s">
        <v>142</v>
      </c>
      <c r="O8" s="3">
        <v>8</v>
      </c>
      <c r="P8" s="3">
        <v>0</v>
      </c>
      <c r="Q8" s="3" t="s">
        <v>142</v>
      </c>
      <c r="R8" s="3">
        <v>8</v>
      </c>
      <c r="U8" t="s">
        <v>147</v>
      </c>
      <c r="V8">
        <v>1</v>
      </c>
    </row>
    <row r="9" spans="6:22" x14ac:dyDescent="0.15">
      <c r="F9" s="3">
        <v>5</v>
      </c>
      <c r="G9" s="3">
        <v>5</v>
      </c>
      <c r="H9" s="3" t="s">
        <v>148</v>
      </c>
      <c r="I9" s="3">
        <v>9</v>
      </c>
      <c r="J9" s="3">
        <v>5</v>
      </c>
      <c r="K9" s="3" t="s">
        <v>148</v>
      </c>
      <c r="L9" s="3">
        <v>7</v>
      </c>
      <c r="M9" s="3">
        <v>5</v>
      </c>
      <c r="N9" s="3" t="s">
        <v>145</v>
      </c>
      <c r="O9" s="3">
        <v>7</v>
      </c>
      <c r="P9" s="3">
        <v>5</v>
      </c>
      <c r="Q9" s="3" t="s">
        <v>145</v>
      </c>
      <c r="R9" s="3">
        <v>9</v>
      </c>
      <c r="U9" t="s">
        <v>145</v>
      </c>
      <c r="V9">
        <v>99</v>
      </c>
    </row>
    <row r="10" spans="6:22" x14ac:dyDescent="0.15">
      <c r="F10" s="3">
        <v>6</v>
      </c>
      <c r="G10" s="3">
        <v>0</v>
      </c>
      <c r="H10" s="3" t="s">
        <v>147</v>
      </c>
      <c r="I10" s="3">
        <v>8</v>
      </c>
      <c r="J10" s="3">
        <v>0</v>
      </c>
      <c r="K10" s="3" t="s">
        <v>145</v>
      </c>
      <c r="L10" s="3">
        <v>9</v>
      </c>
      <c r="M10" s="3">
        <v>10</v>
      </c>
      <c r="N10" s="3" t="s">
        <v>145</v>
      </c>
      <c r="O10" s="3">
        <v>8</v>
      </c>
      <c r="P10" s="3">
        <v>10</v>
      </c>
      <c r="Q10" s="3" t="s">
        <v>148</v>
      </c>
      <c r="R10" s="3">
        <v>6</v>
      </c>
      <c r="U10" t="s">
        <v>149</v>
      </c>
      <c r="V10">
        <v>1</v>
      </c>
    </row>
    <row r="11" spans="6:22" x14ac:dyDescent="0.15">
      <c r="F11" s="3">
        <v>7</v>
      </c>
      <c r="G11" s="3">
        <v>10</v>
      </c>
      <c r="H11" s="3" t="s">
        <v>148</v>
      </c>
      <c r="I11" s="3">
        <v>8</v>
      </c>
      <c r="J11" s="3">
        <v>10</v>
      </c>
      <c r="K11" s="3" t="s">
        <v>148</v>
      </c>
      <c r="L11" s="3">
        <v>8</v>
      </c>
      <c r="M11" s="3">
        <v>15</v>
      </c>
      <c r="N11" s="3" t="s">
        <v>144</v>
      </c>
      <c r="O11" s="3">
        <v>8</v>
      </c>
      <c r="P11" s="3">
        <v>0</v>
      </c>
      <c r="Q11" s="3" t="s">
        <v>144</v>
      </c>
      <c r="R11" s="3">
        <v>5</v>
      </c>
      <c r="U11" t="s">
        <v>144</v>
      </c>
      <c r="V11">
        <v>1</v>
      </c>
    </row>
    <row r="12" spans="6:22" x14ac:dyDescent="0.15">
      <c r="F12" s="3">
        <v>8</v>
      </c>
      <c r="G12" s="3">
        <v>0</v>
      </c>
      <c r="H12" s="3" t="s">
        <v>144</v>
      </c>
      <c r="I12" s="3">
        <v>6</v>
      </c>
      <c r="J12" s="3">
        <v>0</v>
      </c>
      <c r="K12" s="3" t="s">
        <v>145</v>
      </c>
      <c r="L12" s="3">
        <v>7</v>
      </c>
      <c r="M12" s="3">
        <v>20</v>
      </c>
      <c r="N12" s="3" t="s">
        <v>145</v>
      </c>
      <c r="O12" s="3">
        <v>7</v>
      </c>
      <c r="P12" s="3">
        <v>15</v>
      </c>
      <c r="Q12" s="3" t="s">
        <v>148</v>
      </c>
      <c r="R12" s="3">
        <v>6</v>
      </c>
      <c r="U12" t="s">
        <v>142</v>
      </c>
      <c r="V12">
        <v>1</v>
      </c>
    </row>
    <row r="13" spans="6:22" x14ac:dyDescent="0.15">
      <c r="F13" s="3">
        <v>9</v>
      </c>
      <c r="G13" s="3">
        <v>20</v>
      </c>
      <c r="H13" s="3" t="s">
        <v>145</v>
      </c>
      <c r="I13" s="3">
        <v>6</v>
      </c>
      <c r="J13" s="3">
        <v>15</v>
      </c>
      <c r="K13" s="3" t="s">
        <v>147</v>
      </c>
      <c r="L13" s="3">
        <v>8</v>
      </c>
      <c r="M13" s="3">
        <v>25</v>
      </c>
      <c r="N13" s="3" t="s">
        <v>147</v>
      </c>
      <c r="O13" s="3">
        <v>8</v>
      </c>
      <c r="P13" s="3">
        <v>0</v>
      </c>
      <c r="Q13" s="3" t="s">
        <v>142</v>
      </c>
      <c r="R13" s="3">
        <v>8</v>
      </c>
    </row>
    <row r="14" spans="6:22" x14ac:dyDescent="0.15">
      <c r="F14" s="3">
        <v>10</v>
      </c>
      <c r="G14" s="3">
        <v>0</v>
      </c>
      <c r="H14" s="3" t="s">
        <v>150</v>
      </c>
      <c r="I14" s="3">
        <v>8</v>
      </c>
      <c r="J14" s="3">
        <v>20</v>
      </c>
      <c r="K14" s="3" t="s">
        <v>150</v>
      </c>
      <c r="L14" s="3">
        <v>9</v>
      </c>
      <c r="M14" s="3">
        <v>0</v>
      </c>
      <c r="N14" s="3" t="s">
        <v>151</v>
      </c>
      <c r="O14" s="3">
        <v>7</v>
      </c>
      <c r="P14" s="3">
        <v>20</v>
      </c>
      <c r="Q14" s="3" t="s">
        <v>150</v>
      </c>
      <c r="R14" s="3">
        <v>5</v>
      </c>
    </row>
    <row r="15" spans="6:22" x14ac:dyDescent="0.15">
      <c r="F15" s="3">
        <v>11</v>
      </c>
      <c r="G15" s="3">
        <v>0</v>
      </c>
      <c r="H15" s="3" t="s">
        <v>142</v>
      </c>
      <c r="I15" s="3">
        <v>7</v>
      </c>
      <c r="J15" s="3">
        <v>0</v>
      </c>
      <c r="K15" s="3" t="s">
        <v>144</v>
      </c>
      <c r="L15" s="3">
        <v>9</v>
      </c>
      <c r="M15" s="3">
        <v>0</v>
      </c>
      <c r="N15" s="3" t="s">
        <v>144</v>
      </c>
      <c r="O15" s="3">
        <v>6</v>
      </c>
      <c r="P15" s="3">
        <v>0</v>
      </c>
      <c r="Q15" s="3" t="s">
        <v>144</v>
      </c>
      <c r="R15" s="3">
        <v>6</v>
      </c>
    </row>
    <row r="16" spans="6:22" x14ac:dyDescent="0.15">
      <c r="F16" s="3">
        <v>12</v>
      </c>
      <c r="G16" s="3">
        <v>0</v>
      </c>
      <c r="H16" s="3" t="s">
        <v>144</v>
      </c>
      <c r="I16" s="3">
        <v>9</v>
      </c>
      <c r="J16" s="3">
        <v>0</v>
      </c>
      <c r="K16" s="3" t="s">
        <v>142</v>
      </c>
      <c r="L16" s="3">
        <v>8</v>
      </c>
      <c r="M16" s="3">
        <v>0</v>
      </c>
      <c r="N16" s="3" t="s">
        <v>144</v>
      </c>
      <c r="O16" s="3">
        <v>8</v>
      </c>
      <c r="P16" s="3">
        <v>0</v>
      </c>
      <c r="Q16" s="3" t="s">
        <v>143</v>
      </c>
      <c r="R16" s="3">
        <v>5</v>
      </c>
    </row>
    <row r="17" spans="6:18" x14ac:dyDescent="0.15">
      <c r="F17" s="3">
        <v>13</v>
      </c>
      <c r="G17" s="3">
        <v>25</v>
      </c>
      <c r="H17" s="3" t="s">
        <v>145</v>
      </c>
      <c r="I17" s="3">
        <f>100-SUM(I5:I16)</f>
        <v>5</v>
      </c>
      <c r="J17" s="3">
        <v>25</v>
      </c>
      <c r="K17" s="3" t="s">
        <v>145</v>
      </c>
      <c r="L17" s="3">
        <f>100-SUM(L5:L16)</f>
        <v>5</v>
      </c>
      <c r="M17" s="3">
        <v>0</v>
      </c>
      <c r="N17" s="3" t="s">
        <v>144</v>
      </c>
      <c r="O17" s="3">
        <v>7</v>
      </c>
      <c r="P17" s="3">
        <v>20</v>
      </c>
      <c r="Q17" s="3" t="s">
        <v>144</v>
      </c>
      <c r="R17" s="3">
        <v>7</v>
      </c>
    </row>
    <row r="18" spans="6:18" x14ac:dyDescent="0.15">
      <c r="F18" s="3">
        <v>14</v>
      </c>
      <c r="G18" s="3"/>
      <c r="H18" s="3"/>
      <c r="I18" s="3"/>
      <c r="J18" s="3"/>
      <c r="K18" s="3"/>
      <c r="L18" s="3"/>
      <c r="M18" s="3">
        <v>25</v>
      </c>
      <c r="N18" s="3" t="s">
        <v>142</v>
      </c>
      <c r="O18" s="3">
        <f>100-SUM(O5:O17)</f>
        <v>4</v>
      </c>
      <c r="P18" s="3">
        <v>25</v>
      </c>
      <c r="Q18" s="3" t="s">
        <v>142</v>
      </c>
      <c r="R18" s="3">
        <v>5</v>
      </c>
    </row>
    <row r="19" spans="6:18" x14ac:dyDescent="0.15">
      <c r="F19" s="3">
        <v>15</v>
      </c>
      <c r="G19" s="3"/>
      <c r="H19" s="3"/>
      <c r="I19" s="3"/>
      <c r="J19" s="3"/>
      <c r="K19" s="3"/>
      <c r="L19" s="3"/>
      <c r="M19" s="3"/>
      <c r="N19" s="3"/>
      <c r="O19" s="3"/>
      <c r="P19" s="3">
        <v>25</v>
      </c>
      <c r="Q19" s="3" t="s">
        <v>144</v>
      </c>
      <c r="R19" s="3">
        <v>6</v>
      </c>
    </row>
    <row r="20" spans="6:18" x14ac:dyDescent="0.15">
      <c r="F20" s="3">
        <v>16</v>
      </c>
      <c r="G20" s="3"/>
      <c r="H20" s="3"/>
      <c r="I20" s="3"/>
      <c r="J20" s="3"/>
      <c r="K20" s="3"/>
      <c r="L20" s="3"/>
      <c r="M20" s="3"/>
      <c r="N20" s="3"/>
      <c r="O20" s="3"/>
      <c r="P20" s="3">
        <v>25</v>
      </c>
      <c r="Q20" s="3" t="s">
        <v>144</v>
      </c>
      <c r="R20" s="3">
        <f>100-SUM(R5:R19)</f>
        <v>4</v>
      </c>
    </row>
    <row r="21" spans="6:18" x14ac:dyDescent="0.15">
      <c r="F21" s="3" t="s">
        <v>152</v>
      </c>
      <c r="G21" s="3">
        <f>SUM(G5:G17)</f>
        <v>62</v>
      </c>
      <c r="H21" s="3"/>
      <c r="I21" s="3"/>
      <c r="J21" s="3">
        <f>SUM(J5:J17)</f>
        <v>77</v>
      </c>
      <c r="K21" s="3"/>
      <c r="L21" s="3"/>
      <c r="M21" s="3">
        <f>SUM(M5:M20)</f>
        <v>102</v>
      </c>
      <c r="N21" s="3"/>
      <c r="O21" s="3"/>
      <c r="P21" s="3">
        <f>SUM(P5:P20)</f>
        <v>145</v>
      </c>
      <c r="Q21" s="3"/>
      <c r="R21" s="3"/>
    </row>
    <row r="27" spans="6:18" x14ac:dyDescent="0.15">
      <c r="G27">
        <v>120</v>
      </c>
    </row>
    <row r="28" spans="6:18" x14ac:dyDescent="0.15">
      <c r="G28">
        <v>100</v>
      </c>
    </row>
    <row r="29" spans="6:18" x14ac:dyDescent="0.15">
      <c r="I29" t="s">
        <v>153</v>
      </c>
    </row>
    <row r="33" spans="7:11" x14ac:dyDescent="0.15">
      <c r="G33" s="2" t="s">
        <v>154</v>
      </c>
      <c r="H33" s="2" t="s">
        <v>152</v>
      </c>
      <c r="I33" s="2" t="s">
        <v>116</v>
      </c>
    </row>
    <row r="34" spans="7:11" x14ac:dyDescent="0.15">
      <c r="G34" s="3" t="s">
        <v>135</v>
      </c>
      <c r="H34" s="3">
        <v>62</v>
      </c>
      <c r="I34" s="3">
        <v>0.4</v>
      </c>
      <c r="K34">
        <f>SUMPRODUCT(H34:H37,I34:I37)</f>
        <v>87.449999999999989</v>
      </c>
    </row>
    <row r="35" spans="7:11" x14ac:dyDescent="0.15">
      <c r="G35" s="3" t="s">
        <v>136</v>
      </c>
      <c r="H35" s="3">
        <v>77</v>
      </c>
      <c r="I35" s="3">
        <v>0.2</v>
      </c>
    </row>
    <row r="36" spans="7:11" x14ac:dyDescent="0.15">
      <c r="G36" s="3" t="s">
        <v>137</v>
      </c>
      <c r="H36" s="3">
        <v>102</v>
      </c>
      <c r="I36" s="3">
        <v>0.25</v>
      </c>
    </row>
    <row r="37" spans="7:11" x14ac:dyDescent="0.15">
      <c r="G37" s="3" t="s">
        <v>138</v>
      </c>
      <c r="H37" s="3">
        <v>145</v>
      </c>
      <c r="I37" s="3">
        <f>1-SUM(I34:I36)</f>
        <v>0.14999999999999991</v>
      </c>
    </row>
    <row r="38" spans="7:11" x14ac:dyDescent="0.15">
      <c r="G38" s="3" t="s">
        <v>153</v>
      </c>
      <c r="H38" s="3">
        <f>K34</f>
        <v>87.449999999999989</v>
      </c>
      <c r="I38" s="3"/>
    </row>
    <row r="44" spans="7:11" x14ac:dyDescent="0.15">
      <c r="G44" s="2" t="s">
        <v>139</v>
      </c>
      <c r="H44" s="2" t="s">
        <v>116</v>
      </c>
    </row>
    <row r="45" spans="7:11" x14ac:dyDescent="0.15">
      <c r="G45" s="3" t="s">
        <v>155</v>
      </c>
      <c r="H45" s="7">
        <v>0.1</v>
      </c>
    </row>
    <row r="46" spans="7:11" x14ac:dyDescent="0.15">
      <c r="G46" s="3" t="s">
        <v>156</v>
      </c>
      <c r="H46" s="7">
        <v>0.9</v>
      </c>
    </row>
    <row r="49" spans="7:8" x14ac:dyDescent="0.15">
      <c r="G49" s="2" t="s">
        <v>139</v>
      </c>
      <c r="H49" s="2" t="s">
        <v>116</v>
      </c>
    </row>
    <row r="50" spans="7:8" x14ac:dyDescent="0.15">
      <c r="G50" s="3" t="s">
        <v>155</v>
      </c>
      <c r="H50" s="7">
        <v>0</v>
      </c>
    </row>
    <row r="51" spans="7:8" x14ac:dyDescent="0.15">
      <c r="G51" s="3" t="s">
        <v>156</v>
      </c>
      <c r="H51" s="7">
        <v>1</v>
      </c>
    </row>
  </sheetData>
  <mergeCells count="5">
    <mergeCell ref="G3:I3"/>
    <mergeCell ref="J3:L3"/>
    <mergeCell ref="M3:O3"/>
    <mergeCell ref="P3:R3"/>
    <mergeCell ref="F3:F4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64"/>
  <sheetViews>
    <sheetView workbookViewId="0">
      <selection activeCell="J49" sqref="J49"/>
    </sheetView>
  </sheetViews>
  <sheetFormatPr defaultColWidth="9" defaultRowHeight="13.5" x14ac:dyDescent="0.15"/>
  <cols>
    <col min="2" max="2" width="16.25" customWidth="1"/>
    <col min="3" max="3" width="15.125" customWidth="1"/>
    <col min="5" max="6" width="8.875" customWidth="1"/>
    <col min="7" max="7" width="5.125" customWidth="1"/>
    <col min="8" max="8" width="8.875" customWidth="1"/>
    <col min="9" max="9" width="6.375" customWidth="1"/>
    <col min="10" max="10" width="12.625" customWidth="1"/>
    <col min="11" max="11" width="9.375" customWidth="1"/>
    <col min="12" max="13" width="15.125" customWidth="1"/>
    <col min="14" max="14" width="13.25" customWidth="1"/>
    <col min="15" max="15" width="5.375" customWidth="1"/>
    <col min="16" max="17" width="9.375" customWidth="1"/>
    <col min="18" max="19" width="15.125" customWidth="1"/>
    <col min="20" max="20" width="10.125" customWidth="1"/>
    <col min="21" max="21" width="5.375" customWidth="1"/>
    <col min="22" max="23" width="9.375" customWidth="1"/>
    <col min="24" max="25" width="15.125" customWidth="1"/>
    <col min="26" max="26" width="13.25" customWidth="1"/>
    <col min="27" max="27" width="5.375" customWidth="1"/>
    <col min="28" max="29" width="9.375" customWidth="1"/>
    <col min="30" max="30" width="15.125" customWidth="1"/>
    <col min="31" max="31" width="13.25" customWidth="1"/>
    <col min="32" max="32" width="10.125" customWidth="1"/>
  </cols>
  <sheetData>
    <row r="1" spans="2:2" x14ac:dyDescent="0.15">
      <c r="B1" s="4" t="s">
        <v>157</v>
      </c>
    </row>
    <row r="2" spans="2:2" x14ac:dyDescent="0.15">
      <c r="B2" t="s">
        <v>158</v>
      </c>
    </row>
    <row r="3" spans="2:2" x14ac:dyDescent="0.15">
      <c r="B3" t="s">
        <v>159</v>
      </c>
    </row>
    <row r="4" spans="2:2" x14ac:dyDescent="0.15">
      <c r="B4" t="s">
        <v>160</v>
      </c>
    </row>
    <row r="5" spans="2:2" x14ac:dyDescent="0.15">
      <c r="B5" t="s">
        <v>161</v>
      </c>
    </row>
    <row r="6" spans="2:2" x14ac:dyDescent="0.15">
      <c r="B6" t="s">
        <v>162</v>
      </c>
    </row>
    <row r="7" spans="2:2" x14ac:dyDescent="0.15">
      <c r="B7" t="s">
        <v>163</v>
      </c>
    </row>
    <row r="8" spans="2:2" x14ac:dyDescent="0.15">
      <c r="B8" t="s">
        <v>144</v>
      </c>
    </row>
    <row r="9" spans="2:2" x14ac:dyDescent="0.15">
      <c r="B9" t="s">
        <v>164</v>
      </c>
    </row>
    <row r="10" spans="2:2" x14ac:dyDescent="0.15">
      <c r="B10" t="s">
        <v>165</v>
      </c>
    </row>
    <row r="11" spans="2:2" x14ac:dyDescent="0.15">
      <c r="B11" t="s">
        <v>166</v>
      </c>
    </row>
    <row r="12" spans="2:2" x14ac:dyDescent="0.15">
      <c r="B12" t="s">
        <v>167</v>
      </c>
    </row>
    <row r="13" spans="2:2" x14ac:dyDescent="0.15">
      <c r="B13" t="s">
        <v>168</v>
      </c>
    </row>
    <row r="14" spans="2:2" x14ac:dyDescent="0.15">
      <c r="B14" t="s">
        <v>145</v>
      </c>
    </row>
    <row r="15" spans="2:2" x14ac:dyDescent="0.15">
      <c r="B15" t="s">
        <v>169</v>
      </c>
    </row>
    <row r="16" spans="2:2" x14ac:dyDescent="0.15">
      <c r="B16" t="s">
        <v>143</v>
      </c>
    </row>
    <row r="17" spans="2:20" x14ac:dyDescent="0.15">
      <c r="B17" t="s">
        <v>147</v>
      </c>
    </row>
    <row r="19" spans="2:20" x14ac:dyDescent="0.15">
      <c r="B19" s="4" t="s">
        <v>170</v>
      </c>
    </row>
    <row r="20" spans="2:20" x14ac:dyDescent="0.15">
      <c r="E20" s="3"/>
      <c r="F20" s="20" t="s">
        <v>171</v>
      </c>
      <c r="G20" s="21"/>
      <c r="H20" s="22"/>
      <c r="I20" s="25" t="s">
        <v>135</v>
      </c>
      <c r="J20" s="26"/>
      <c r="K20" s="26"/>
      <c r="L20" s="26"/>
      <c r="M20" s="26"/>
      <c r="N20" s="27"/>
      <c r="O20" s="28" t="s">
        <v>137</v>
      </c>
      <c r="P20" s="29"/>
      <c r="Q20" s="29"/>
      <c r="R20" s="29"/>
      <c r="S20" s="29"/>
      <c r="T20" s="30"/>
    </row>
    <row r="21" spans="2:20" x14ac:dyDescent="0.15">
      <c r="E21" s="2" t="s">
        <v>134</v>
      </c>
      <c r="F21" s="2" t="s">
        <v>172</v>
      </c>
      <c r="G21" s="2" t="s">
        <v>173</v>
      </c>
      <c r="H21" s="2" t="s">
        <v>174</v>
      </c>
      <c r="I21" s="8" t="s">
        <v>175</v>
      </c>
      <c r="J21" s="8" t="s">
        <v>176</v>
      </c>
      <c r="K21" s="8" t="s">
        <v>174</v>
      </c>
      <c r="L21" s="8" t="s">
        <v>177</v>
      </c>
      <c r="M21" s="8" t="s">
        <v>178</v>
      </c>
      <c r="N21" s="8" t="s">
        <v>179</v>
      </c>
      <c r="O21" s="9" t="s">
        <v>175</v>
      </c>
      <c r="P21" s="9" t="s">
        <v>176</v>
      </c>
      <c r="Q21" s="9" t="s">
        <v>174</v>
      </c>
      <c r="R21" s="9" t="s">
        <v>177</v>
      </c>
      <c r="S21" s="9" t="s">
        <v>178</v>
      </c>
      <c r="T21" s="9" t="s">
        <v>179</v>
      </c>
    </row>
    <row r="22" spans="2:20" x14ac:dyDescent="0.15">
      <c r="E22" s="3">
        <v>1</v>
      </c>
      <c r="F22" s="3">
        <v>1000</v>
      </c>
      <c r="G22" s="3"/>
      <c r="H22" s="3">
        <f>SUM($G$22:G22)</f>
        <v>0</v>
      </c>
      <c r="I22" s="10">
        <v>1</v>
      </c>
      <c r="J22" s="10">
        <v>2</v>
      </c>
      <c r="K22" s="10">
        <f>VLOOKUP(I22,$E$21:$H$34,4,FALSE)</f>
        <v>0</v>
      </c>
      <c r="L22" s="10" t="s">
        <v>162</v>
      </c>
      <c r="M22" s="10" t="s">
        <v>164</v>
      </c>
      <c r="N22" s="10"/>
      <c r="O22" s="11">
        <v>1</v>
      </c>
      <c r="P22" s="11">
        <v>2</v>
      </c>
      <c r="Q22" s="11">
        <f t="shared" ref="Q22:Q32" si="0">VLOOKUP(O22,$E$21:$H$34,4,FALSE)</f>
        <v>0</v>
      </c>
      <c r="R22" s="11" t="s">
        <v>169</v>
      </c>
      <c r="S22" s="11" t="s">
        <v>145</v>
      </c>
      <c r="T22" s="11"/>
    </row>
    <row r="23" spans="2:20" x14ac:dyDescent="0.15">
      <c r="E23" s="3">
        <v>2</v>
      </c>
      <c r="F23" s="3">
        <v>2000</v>
      </c>
      <c r="G23" s="3"/>
      <c r="H23" s="3">
        <f>SUM($G$22:G23)</f>
        <v>0</v>
      </c>
      <c r="I23" s="10">
        <v>2</v>
      </c>
      <c r="J23" s="10">
        <v>1</v>
      </c>
      <c r="K23" s="10">
        <f t="shared" ref="K23:K31" si="1">VLOOKUP(I23,$E$21:$H$34,4,FALSE)</f>
        <v>0</v>
      </c>
      <c r="L23" s="10" t="s">
        <v>168</v>
      </c>
      <c r="M23" s="10"/>
      <c r="N23" s="10"/>
      <c r="O23" s="11">
        <v>2</v>
      </c>
      <c r="P23" s="11">
        <v>1</v>
      </c>
      <c r="Q23" s="11">
        <f t="shared" si="0"/>
        <v>0</v>
      </c>
      <c r="R23" s="11" t="s">
        <v>143</v>
      </c>
      <c r="S23" s="11"/>
      <c r="T23" s="11"/>
    </row>
    <row r="24" spans="2:20" x14ac:dyDescent="0.15">
      <c r="E24" s="3">
        <v>3</v>
      </c>
      <c r="F24" s="3">
        <v>3000</v>
      </c>
      <c r="G24" s="3"/>
      <c r="H24" s="3">
        <f>SUM($G$22:G24)</f>
        <v>0</v>
      </c>
      <c r="I24" s="10">
        <v>3</v>
      </c>
      <c r="J24" s="10">
        <v>2</v>
      </c>
      <c r="K24" s="10">
        <f t="shared" si="1"/>
        <v>0</v>
      </c>
      <c r="L24" s="10" t="s">
        <v>144</v>
      </c>
      <c r="M24" s="10" t="s">
        <v>161</v>
      </c>
      <c r="N24" s="10"/>
      <c r="O24" s="11">
        <v>3</v>
      </c>
      <c r="P24" s="11">
        <v>3</v>
      </c>
      <c r="Q24" s="11">
        <f t="shared" si="0"/>
        <v>0</v>
      </c>
      <c r="R24" s="11" t="s">
        <v>144</v>
      </c>
      <c r="S24" s="11" t="s">
        <v>163</v>
      </c>
      <c r="T24" s="11" t="s">
        <v>164</v>
      </c>
    </row>
    <row r="25" spans="2:20" x14ac:dyDescent="0.15">
      <c r="E25" s="3">
        <v>4</v>
      </c>
      <c r="F25" s="3"/>
      <c r="G25" s="3">
        <v>1</v>
      </c>
      <c r="H25" s="3">
        <f>SUM($G$22:G25)</f>
        <v>1</v>
      </c>
      <c r="I25" s="10">
        <v>4</v>
      </c>
      <c r="J25" s="10">
        <v>3</v>
      </c>
      <c r="K25" s="10">
        <f t="shared" si="1"/>
        <v>1</v>
      </c>
      <c r="L25" s="10" t="s">
        <v>163</v>
      </c>
      <c r="M25" s="10" t="s">
        <v>169</v>
      </c>
      <c r="N25" s="10" t="s">
        <v>145</v>
      </c>
      <c r="O25" s="11">
        <v>4</v>
      </c>
      <c r="P25" s="11">
        <v>2</v>
      </c>
      <c r="Q25" s="11">
        <f t="shared" si="0"/>
        <v>1</v>
      </c>
      <c r="R25" s="11" t="s">
        <v>160</v>
      </c>
      <c r="S25" s="11" t="s">
        <v>161</v>
      </c>
      <c r="T25" s="11"/>
    </row>
    <row r="26" spans="2:20" x14ac:dyDescent="0.15">
      <c r="E26" s="3">
        <v>5</v>
      </c>
      <c r="F26" s="3"/>
      <c r="G26" s="3">
        <v>5</v>
      </c>
      <c r="H26" s="3">
        <f>SUM($G$22:G26)</f>
        <v>6</v>
      </c>
      <c r="I26" s="10">
        <v>5</v>
      </c>
      <c r="J26" s="10">
        <v>2</v>
      </c>
      <c r="K26" s="10">
        <f t="shared" si="1"/>
        <v>6</v>
      </c>
      <c r="L26" s="10" t="s">
        <v>143</v>
      </c>
      <c r="M26" s="10" t="s">
        <v>147</v>
      </c>
      <c r="N26" s="10"/>
      <c r="O26" s="11">
        <v>5</v>
      </c>
      <c r="P26" s="11">
        <v>2</v>
      </c>
      <c r="Q26" s="11">
        <f t="shared" si="0"/>
        <v>6</v>
      </c>
      <c r="R26" s="11" t="s">
        <v>167</v>
      </c>
      <c r="S26" s="11" t="s">
        <v>162</v>
      </c>
      <c r="T26" s="11"/>
    </row>
    <row r="27" spans="2:20" x14ac:dyDescent="0.15">
      <c r="E27" s="3">
        <v>6</v>
      </c>
      <c r="F27" s="3"/>
      <c r="G27" s="3">
        <v>8</v>
      </c>
      <c r="H27" s="3">
        <f>SUM($G$22:G27)</f>
        <v>14</v>
      </c>
      <c r="I27" s="10">
        <v>6</v>
      </c>
      <c r="J27" s="10">
        <v>1</v>
      </c>
      <c r="K27" s="10">
        <f t="shared" si="1"/>
        <v>14</v>
      </c>
      <c r="L27" s="10" t="s">
        <v>165</v>
      </c>
      <c r="M27" s="10"/>
      <c r="N27" s="10"/>
      <c r="O27" s="11">
        <v>6</v>
      </c>
      <c r="P27" s="11">
        <v>1</v>
      </c>
      <c r="Q27" s="11">
        <f t="shared" si="0"/>
        <v>14</v>
      </c>
      <c r="R27" s="11" t="s">
        <v>159</v>
      </c>
      <c r="S27" s="11"/>
      <c r="T27" s="11"/>
    </row>
    <row r="28" spans="2:20" x14ac:dyDescent="0.15">
      <c r="E28" s="3">
        <v>7</v>
      </c>
      <c r="F28" s="3"/>
      <c r="G28" s="3">
        <v>10</v>
      </c>
      <c r="H28" s="3">
        <f>SUM($G$22:G28)</f>
        <v>24</v>
      </c>
      <c r="I28" s="10">
        <v>7</v>
      </c>
      <c r="J28" s="10">
        <v>2</v>
      </c>
      <c r="K28" s="10">
        <f t="shared" si="1"/>
        <v>24</v>
      </c>
      <c r="L28" s="10" t="s">
        <v>167</v>
      </c>
      <c r="M28" s="10"/>
      <c r="N28" s="10"/>
      <c r="O28" s="11">
        <v>7</v>
      </c>
      <c r="P28" s="11">
        <v>1</v>
      </c>
      <c r="Q28" s="11">
        <f t="shared" si="0"/>
        <v>24</v>
      </c>
      <c r="R28" s="11" t="s">
        <v>168</v>
      </c>
      <c r="S28" s="11"/>
      <c r="T28" s="11"/>
    </row>
    <row r="29" spans="2:20" x14ac:dyDescent="0.15">
      <c r="E29" s="3">
        <v>8</v>
      </c>
      <c r="F29" s="3"/>
      <c r="G29" s="3">
        <v>15</v>
      </c>
      <c r="H29" s="3">
        <f>SUM($G$22:G29)</f>
        <v>39</v>
      </c>
      <c r="I29" s="10">
        <v>8</v>
      </c>
      <c r="J29" s="10">
        <v>1</v>
      </c>
      <c r="K29" s="10">
        <f t="shared" si="1"/>
        <v>39</v>
      </c>
      <c r="L29" s="10" t="s">
        <v>159</v>
      </c>
      <c r="M29" s="10" t="s">
        <v>166</v>
      </c>
      <c r="N29" s="10"/>
      <c r="O29" s="11">
        <v>8</v>
      </c>
      <c r="P29" s="11">
        <v>1</v>
      </c>
      <c r="Q29" s="11">
        <f t="shared" si="0"/>
        <v>39</v>
      </c>
      <c r="R29" s="11" t="s">
        <v>158</v>
      </c>
      <c r="S29" s="11"/>
      <c r="T29" s="11"/>
    </row>
    <row r="30" spans="2:20" x14ac:dyDescent="0.15">
      <c r="E30" s="3">
        <v>9</v>
      </c>
      <c r="F30" s="3"/>
      <c r="G30" s="3">
        <v>20</v>
      </c>
      <c r="H30" s="3">
        <f>SUM($G$22:G30)</f>
        <v>59</v>
      </c>
      <c r="I30" s="10">
        <v>9</v>
      </c>
      <c r="J30" s="10">
        <v>2</v>
      </c>
      <c r="K30" s="10">
        <f t="shared" si="1"/>
        <v>59</v>
      </c>
      <c r="L30" s="10" t="s">
        <v>158</v>
      </c>
      <c r="M30" s="10" t="s">
        <v>160</v>
      </c>
      <c r="N30" s="10"/>
      <c r="O30" s="11">
        <v>9</v>
      </c>
      <c r="P30" s="11">
        <v>2</v>
      </c>
      <c r="Q30" s="11">
        <f t="shared" si="0"/>
        <v>59</v>
      </c>
      <c r="R30" s="11" t="s">
        <v>166</v>
      </c>
      <c r="S30" s="11" t="s">
        <v>147</v>
      </c>
      <c r="T30" s="11"/>
    </row>
    <row r="31" spans="2:20" x14ac:dyDescent="0.15">
      <c r="E31" s="3">
        <v>10</v>
      </c>
      <c r="F31" s="3"/>
      <c r="G31" s="3">
        <v>25</v>
      </c>
      <c r="H31" s="3">
        <f>SUM($G$22:G31)</f>
        <v>84</v>
      </c>
      <c r="I31" s="10">
        <v>10</v>
      </c>
      <c r="J31" s="10">
        <v>1</v>
      </c>
      <c r="K31" s="10">
        <f t="shared" si="1"/>
        <v>84</v>
      </c>
      <c r="L31" s="10" t="s">
        <v>180</v>
      </c>
      <c r="M31" s="10"/>
      <c r="N31" s="10"/>
      <c r="O31" s="11">
        <v>10</v>
      </c>
      <c r="P31" s="11">
        <v>1</v>
      </c>
      <c r="Q31" s="11">
        <f t="shared" si="0"/>
        <v>84</v>
      </c>
      <c r="R31" s="11" t="s">
        <v>165</v>
      </c>
      <c r="S31" s="11"/>
      <c r="T31" s="11"/>
    </row>
    <row r="32" spans="2:20" x14ac:dyDescent="0.15">
      <c r="E32" s="3">
        <v>11</v>
      </c>
      <c r="F32" s="3"/>
      <c r="G32" s="3">
        <v>25</v>
      </c>
      <c r="H32" s="3">
        <f>SUM($G$22:G32)</f>
        <v>109</v>
      </c>
      <c r="I32" s="10"/>
      <c r="J32" s="10"/>
      <c r="K32" s="10"/>
      <c r="L32" s="10"/>
      <c r="M32" s="10"/>
      <c r="N32" s="10"/>
      <c r="O32" s="11">
        <v>11</v>
      </c>
      <c r="P32" s="11">
        <v>1</v>
      </c>
      <c r="Q32" s="11">
        <f t="shared" si="0"/>
        <v>109</v>
      </c>
      <c r="R32" s="11" t="s">
        <v>180</v>
      </c>
      <c r="S32" s="11"/>
      <c r="T32" s="11"/>
    </row>
    <row r="33" spans="5:20" x14ac:dyDescent="0.15">
      <c r="E33" s="3">
        <v>12</v>
      </c>
      <c r="F33" s="3"/>
      <c r="G33" s="3">
        <v>25</v>
      </c>
      <c r="H33" s="3">
        <f>SUM($G$22:G33)</f>
        <v>134</v>
      </c>
      <c r="I33" s="10"/>
      <c r="J33" s="10"/>
      <c r="K33" s="10"/>
      <c r="L33" s="10"/>
      <c r="M33" s="10"/>
      <c r="N33" s="10"/>
      <c r="O33" s="11"/>
      <c r="P33" s="11"/>
      <c r="Q33" s="11"/>
      <c r="R33" s="11"/>
      <c r="S33" s="11"/>
      <c r="T33" s="11"/>
    </row>
    <row r="34" spans="5:20" x14ac:dyDescent="0.15">
      <c r="E34" s="3">
        <v>13</v>
      </c>
      <c r="F34" s="3"/>
      <c r="G34" s="3">
        <v>25</v>
      </c>
      <c r="H34" s="3">
        <f>SUM($G$22:G34)</f>
        <v>159</v>
      </c>
      <c r="I34" s="10"/>
      <c r="J34" s="10"/>
      <c r="K34" s="10"/>
      <c r="L34" s="10"/>
      <c r="M34" s="10"/>
      <c r="N34" s="10"/>
      <c r="O34" s="11"/>
      <c r="P34" s="11"/>
      <c r="Q34" s="11"/>
      <c r="R34" s="11"/>
      <c r="S34" s="11"/>
      <c r="T34" s="11"/>
    </row>
    <row r="35" spans="5:20" x14ac:dyDescent="0.15">
      <c r="I35" s="31" t="s">
        <v>136</v>
      </c>
      <c r="J35" s="32"/>
      <c r="K35" s="32"/>
      <c r="L35" s="32"/>
      <c r="M35" s="32"/>
      <c r="N35" s="33"/>
      <c r="O35" s="34" t="s">
        <v>138</v>
      </c>
      <c r="P35" s="35"/>
      <c r="Q35" s="35"/>
      <c r="R35" s="35"/>
      <c r="S35" s="35"/>
      <c r="T35" s="36"/>
    </row>
    <row r="36" spans="5:20" x14ac:dyDescent="0.15">
      <c r="I36" s="12" t="s">
        <v>175</v>
      </c>
      <c r="J36" s="12" t="s">
        <v>176</v>
      </c>
      <c r="K36" s="12" t="s">
        <v>174</v>
      </c>
      <c r="L36" s="12" t="s">
        <v>177</v>
      </c>
      <c r="M36" s="12" t="s">
        <v>178</v>
      </c>
      <c r="N36" s="12" t="s">
        <v>179</v>
      </c>
      <c r="O36" s="13" t="s">
        <v>175</v>
      </c>
      <c r="P36" s="13" t="s">
        <v>176</v>
      </c>
      <c r="Q36" s="13" t="s">
        <v>174</v>
      </c>
      <c r="R36" s="13" t="s">
        <v>177</v>
      </c>
      <c r="S36" s="13" t="s">
        <v>178</v>
      </c>
      <c r="T36" s="13" t="s">
        <v>179</v>
      </c>
    </row>
    <row r="37" spans="5:20" x14ac:dyDescent="0.15">
      <c r="I37" s="14">
        <v>1</v>
      </c>
      <c r="J37" s="14">
        <v>2</v>
      </c>
      <c r="K37" s="14">
        <f t="shared" ref="K37:K46" si="2">VLOOKUP(I37,$E$21:$H$34,4,FALSE)</f>
        <v>0</v>
      </c>
      <c r="L37" s="14" t="s">
        <v>161</v>
      </c>
      <c r="M37" s="14" t="s">
        <v>168</v>
      </c>
      <c r="N37" s="14"/>
      <c r="O37" s="15">
        <v>1</v>
      </c>
      <c r="P37" s="15">
        <v>1</v>
      </c>
      <c r="Q37" s="15">
        <f t="shared" ref="Q37:Q48" si="3">VLOOKUP(O37,$E$21:$H$34,4,FALSE)</f>
        <v>0</v>
      </c>
      <c r="R37" s="15" t="s">
        <v>169</v>
      </c>
      <c r="S37" s="15" t="s">
        <v>144</v>
      </c>
      <c r="T37" s="15"/>
    </row>
    <row r="38" spans="5:20" x14ac:dyDescent="0.15">
      <c r="I38" s="14">
        <v>2</v>
      </c>
      <c r="J38" s="14">
        <v>1</v>
      </c>
      <c r="K38" s="14">
        <f t="shared" si="2"/>
        <v>0</v>
      </c>
      <c r="L38" s="14" t="s">
        <v>162</v>
      </c>
      <c r="M38" s="14"/>
      <c r="N38" s="14"/>
      <c r="O38" s="15">
        <v>2</v>
      </c>
      <c r="P38" s="15">
        <v>2</v>
      </c>
      <c r="Q38" s="15">
        <f t="shared" si="3"/>
        <v>0</v>
      </c>
      <c r="R38" s="15" t="s">
        <v>167</v>
      </c>
      <c r="S38" s="15"/>
      <c r="T38" s="15"/>
    </row>
    <row r="39" spans="5:20" x14ac:dyDescent="0.15">
      <c r="I39" s="14">
        <v>3</v>
      </c>
      <c r="J39" s="14">
        <v>2</v>
      </c>
      <c r="K39" s="14">
        <f t="shared" si="2"/>
        <v>0</v>
      </c>
      <c r="L39" s="14" t="s">
        <v>169</v>
      </c>
      <c r="M39" s="14" t="s">
        <v>164</v>
      </c>
      <c r="N39" s="14"/>
      <c r="O39" s="15">
        <v>3</v>
      </c>
      <c r="P39" s="15">
        <v>3</v>
      </c>
      <c r="Q39" s="15">
        <f t="shared" si="3"/>
        <v>0</v>
      </c>
      <c r="R39" s="15" t="s">
        <v>161</v>
      </c>
      <c r="S39" s="15" t="s">
        <v>163</v>
      </c>
      <c r="T39" s="15" t="s">
        <v>164</v>
      </c>
    </row>
    <row r="40" spans="5:20" x14ac:dyDescent="0.15">
      <c r="I40" s="14">
        <v>4</v>
      </c>
      <c r="J40" s="14">
        <v>3</v>
      </c>
      <c r="K40" s="14">
        <f t="shared" si="2"/>
        <v>1</v>
      </c>
      <c r="L40" s="14" t="s">
        <v>163</v>
      </c>
      <c r="M40" s="14" t="s">
        <v>144</v>
      </c>
      <c r="N40" s="14" t="s">
        <v>145</v>
      </c>
      <c r="O40" s="15">
        <v>4</v>
      </c>
      <c r="P40" s="15">
        <v>2</v>
      </c>
      <c r="Q40" s="15">
        <f t="shared" si="3"/>
        <v>1</v>
      </c>
      <c r="R40" s="15" t="s">
        <v>143</v>
      </c>
      <c r="S40" s="15" t="s">
        <v>162</v>
      </c>
      <c r="T40" s="15"/>
    </row>
    <row r="41" spans="5:20" x14ac:dyDescent="0.15">
      <c r="I41" s="14">
        <v>5</v>
      </c>
      <c r="J41" s="14">
        <v>2</v>
      </c>
      <c r="K41" s="14">
        <f t="shared" si="2"/>
        <v>6</v>
      </c>
      <c r="L41" s="14" t="s">
        <v>147</v>
      </c>
      <c r="M41" s="14" t="s">
        <v>167</v>
      </c>
      <c r="N41" s="14"/>
      <c r="O41" s="15">
        <v>5</v>
      </c>
      <c r="P41" s="15">
        <v>1</v>
      </c>
      <c r="Q41" s="15">
        <f t="shared" si="3"/>
        <v>6</v>
      </c>
      <c r="R41" s="15" t="s">
        <v>147</v>
      </c>
      <c r="S41" s="15"/>
      <c r="T41" s="15"/>
    </row>
    <row r="42" spans="5:20" x14ac:dyDescent="0.15">
      <c r="I42" s="14">
        <v>6</v>
      </c>
      <c r="J42" s="14">
        <v>1</v>
      </c>
      <c r="K42" s="14">
        <f t="shared" si="2"/>
        <v>14</v>
      </c>
      <c r="L42" s="14" t="s">
        <v>165</v>
      </c>
      <c r="M42" s="14"/>
      <c r="N42" s="14"/>
      <c r="O42" s="15">
        <v>6</v>
      </c>
      <c r="P42" s="15">
        <v>2</v>
      </c>
      <c r="Q42" s="15">
        <f t="shared" si="3"/>
        <v>14</v>
      </c>
      <c r="R42" s="15" t="s">
        <v>168</v>
      </c>
      <c r="S42" s="15" t="s">
        <v>145</v>
      </c>
      <c r="T42" s="15"/>
    </row>
    <row r="43" spans="5:20" x14ac:dyDescent="0.15">
      <c r="I43" s="14">
        <v>7</v>
      </c>
      <c r="J43" s="14">
        <v>2</v>
      </c>
      <c r="K43" s="14">
        <f t="shared" si="2"/>
        <v>24</v>
      </c>
      <c r="L43" s="14" t="s">
        <v>143</v>
      </c>
      <c r="M43" s="14" t="s">
        <v>166</v>
      </c>
      <c r="N43" s="14"/>
      <c r="O43" s="15">
        <v>7</v>
      </c>
      <c r="P43" s="15">
        <v>1</v>
      </c>
      <c r="Q43" s="15">
        <f t="shared" si="3"/>
        <v>24</v>
      </c>
      <c r="R43" s="15" t="s">
        <v>160</v>
      </c>
      <c r="S43" s="15"/>
      <c r="T43" s="15"/>
    </row>
    <row r="44" spans="5:20" x14ac:dyDescent="0.15">
      <c r="I44" s="14">
        <v>8</v>
      </c>
      <c r="J44" s="14">
        <v>1</v>
      </c>
      <c r="K44" s="14">
        <f t="shared" si="2"/>
        <v>39</v>
      </c>
      <c r="L44" s="14" t="s">
        <v>159</v>
      </c>
      <c r="M44" s="14"/>
      <c r="N44" s="14"/>
      <c r="O44" s="15">
        <v>8</v>
      </c>
      <c r="P44" s="15">
        <v>1</v>
      </c>
      <c r="Q44" s="15">
        <f t="shared" si="3"/>
        <v>39</v>
      </c>
      <c r="R44" s="15" t="s">
        <v>159</v>
      </c>
      <c r="S44" s="15"/>
      <c r="T44" s="15"/>
    </row>
    <row r="45" spans="5:20" x14ac:dyDescent="0.15">
      <c r="I45" s="14">
        <v>9</v>
      </c>
      <c r="J45" s="14">
        <v>2</v>
      </c>
      <c r="K45" s="14">
        <f t="shared" si="2"/>
        <v>59</v>
      </c>
      <c r="L45" s="14" t="s">
        <v>158</v>
      </c>
      <c r="M45" s="14" t="s">
        <v>160</v>
      </c>
      <c r="N45" s="14"/>
      <c r="O45" s="15">
        <v>9</v>
      </c>
      <c r="P45" s="15">
        <v>1</v>
      </c>
      <c r="Q45" s="15">
        <f t="shared" si="3"/>
        <v>59</v>
      </c>
      <c r="R45" s="15" t="s">
        <v>158</v>
      </c>
      <c r="S45" s="15"/>
      <c r="T45" s="15"/>
    </row>
    <row r="46" spans="5:20" x14ac:dyDescent="0.15">
      <c r="I46" s="14">
        <v>10</v>
      </c>
      <c r="J46" s="14">
        <v>1</v>
      </c>
      <c r="K46" s="14">
        <f t="shared" si="2"/>
        <v>84</v>
      </c>
      <c r="L46" s="14" t="s">
        <v>180</v>
      </c>
      <c r="M46" s="14"/>
      <c r="N46" s="14"/>
      <c r="O46" s="15">
        <v>10</v>
      </c>
      <c r="P46" s="15">
        <v>1</v>
      </c>
      <c r="Q46" s="15">
        <f t="shared" si="3"/>
        <v>84</v>
      </c>
      <c r="R46" s="15" t="s">
        <v>166</v>
      </c>
      <c r="S46" s="15"/>
      <c r="T46" s="15"/>
    </row>
    <row r="47" spans="5:20" x14ac:dyDescent="0.15">
      <c r="I47" s="14"/>
      <c r="J47" s="14"/>
      <c r="K47" s="14"/>
      <c r="L47" s="14"/>
      <c r="M47" s="14"/>
      <c r="N47" s="14"/>
      <c r="O47" s="15">
        <v>11</v>
      </c>
      <c r="P47" s="15">
        <v>1</v>
      </c>
      <c r="Q47" s="15">
        <f t="shared" si="3"/>
        <v>109</v>
      </c>
      <c r="R47" s="15" t="s">
        <v>165</v>
      </c>
      <c r="S47" s="15"/>
      <c r="T47" s="15"/>
    </row>
    <row r="48" spans="5:20" x14ac:dyDescent="0.15">
      <c r="I48" s="14"/>
      <c r="J48" s="14"/>
      <c r="K48" s="14"/>
      <c r="L48" s="14"/>
      <c r="M48" s="14"/>
      <c r="N48" s="14"/>
      <c r="O48" s="15">
        <v>12</v>
      </c>
      <c r="P48" s="15">
        <v>1</v>
      </c>
      <c r="Q48" s="15">
        <f t="shared" si="3"/>
        <v>134</v>
      </c>
      <c r="R48" s="15" t="s">
        <v>180</v>
      </c>
      <c r="S48" s="15"/>
      <c r="T48" s="15"/>
    </row>
    <row r="49" spans="5:20" x14ac:dyDescent="0.15">
      <c r="I49" s="14"/>
      <c r="J49" s="14"/>
      <c r="K49" s="14"/>
      <c r="L49" s="14"/>
      <c r="M49" s="14"/>
      <c r="N49" s="14"/>
      <c r="O49" s="15"/>
      <c r="P49" s="15"/>
      <c r="Q49" s="15"/>
      <c r="R49" s="15"/>
      <c r="S49" s="15"/>
      <c r="T49" s="15"/>
    </row>
    <row r="51" spans="5:20" x14ac:dyDescent="0.15">
      <c r="E51" s="2" t="s">
        <v>181</v>
      </c>
      <c r="F51" s="2" t="s">
        <v>116</v>
      </c>
      <c r="G51" s="2" t="s">
        <v>182</v>
      </c>
    </row>
    <row r="52" spans="5:20" x14ac:dyDescent="0.15">
      <c r="E52" s="3">
        <v>84</v>
      </c>
      <c r="F52" s="5">
        <v>0.35</v>
      </c>
      <c r="G52" s="37">
        <f>SUMPRODUCT(E52:E55,F52:F55)</f>
        <v>94</v>
      </c>
    </row>
    <row r="53" spans="5:20" x14ac:dyDescent="0.15">
      <c r="E53" s="3">
        <v>84</v>
      </c>
      <c r="F53" s="5">
        <v>0.35</v>
      </c>
      <c r="G53" s="37"/>
    </row>
    <row r="54" spans="5:20" x14ac:dyDescent="0.15">
      <c r="E54" s="3">
        <v>109</v>
      </c>
      <c r="F54" s="5">
        <v>0.2</v>
      </c>
      <c r="G54" s="37"/>
    </row>
    <row r="55" spans="5:20" x14ac:dyDescent="0.15">
      <c r="E55" s="3">
        <v>134</v>
      </c>
      <c r="F55" s="5">
        <v>0.1</v>
      </c>
      <c r="G55" s="37"/>
      <c r="H55" s="6"/>
    </row>
    <row r="56" spans="5:20" x14ac:dyDescent="0.15">
      <c r="G56" s="6"/>
    </row>
    <row r="57" spans="5:20" x14ac:dyDescent="0.15">
      <c r="G57" s="6"/>
    </row>
    <row r="58" spans="5:20" x14ac:dyDescent="0.15">
      <c r="E58" s="2" t="s">
        <v>180</v>
      </c>
      <c r="F58" s="2" t="s">
        <v>116</v>
      </c>
    </row>
    <row r="59" spans="5:20" x14ac:dyDescent="0.15">
      <c r="E59" s="7" t="s">
        <v>0</v>
      </c>
      <c r="F59" s="3">
        <v>0.24</v>
      </c>
    </row>
    <row r="60" spans="5:20" x14ac:dyDescent="0.15">
      <c r="E60" s="7" t="s">
        <v>183</v>
      </c>
      <c r="F60" s="3">
        <f>1-F59</f>
        <v>0.76</v>
      </c>
    </row>
    <row r="63" spans="5:20" x14ac:dyDescent="0.15">
      <c r="G63">
        <f>G52/F59</f>
        <v>391.66666666666669</v>
      </c>
    </row>
    <row r="64" spans="5:20" x14ac:dyDescent="0.15">
      <c r="G64">
        <f>G52/F60</f>
        <v>123.68421052631579</v>
      </c>
    </row>
  </sheetData>
  <mergeCells count="6">
    <mergeCell ref="G52:G55"/>
    <mergeCell ref="F20:H20"/>
    <mergeCell ref="I20:N20"/>
    <mergeCell ref="O20:T20"/>
    <mergeCell ref="I35:N35"/>
    <mergeCell ref="O35:T35"/>
  </mergeCells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G15"/>
  <sheetViews>
    <sheetView workbookViewId="0">
      <selection activeCell="J49" sqref="J49"/>
    </sheetView>
  </sheetViews>
  <sheetFormatPr defaultColWidth="9" defaultRowHeight="13.5" x14ac:dyDescent="0.15"/>
  <cols>
    <col min="3" max="5" width="5.375" customWidth="1"/>
    <col min="6" max="6" width="15.125" customWidth="1"/>
    <col min="7" max="7" width="12.25" customWidth="1"/>
  </cols>
  <sheetData>
    <row r="4" spans="3:7" x14ac:dyDescent="0.15">
      <c r="C4" s="38" t="s">
        <v>96</v>
      </c>
      <c r="D4" s="38" t="s">
        <v>139</v>
      </c>
      <c r="E4" s="38"/>
      <c r="F4" s="38"/>
      <c r="G4" s="38"/>
    </row>
    <row r="5" spans="3:7" x14ac:dyDescent="0.15">
      <c r="C5" s="39"/>
      <c r="D5" s="2" t="s">
        <v>172</v>
      </c>
      <c r="E5" s="2" t="s">
        <v>184</v>
      </c>
      <c r="F5" s="2" t="s">
        <v>185</v>
      </c>
      <c r="G5" s="2" t="s">
        <v>186</v>
      </c>
    </row>
    <row r="6" spans="3:7" x14ac:dyDescent="0.15">
      <c r="C6" s="3">
        <v>1</v>
      </c>
      <c r="D6" s="3">
        <v>1000</v>
      </c>
      <c r="E6" s="3">
        <v>1000</v>
      </c>
      <c r="F6" s="3"/>
      <c r="G6" s="3"/>
    </row>
    <row r="7" spans="3:7" x14ac:dyDescent="0.15">
      <c r="C7" s="3">
        <v>2</v>
      </c>
      <c r="D7" s="3">
        <v>1500</v>
      </c>
      <c r="E7" s="3">
        <v>1000</v>
      </c>
      <c r="F7" s="3"/>
      <c r="G7" s="3"/>
    </row>
    <row r="8" spans="3:7" x14ac:dyDescent="0.15">
      <c r="C8" s="3">
        <v>3</v>
      </c>
      <c r="D8" s="3">
        <v>2000</v>
      </c>
      <c r="E8" s="3">
        <v>1000</v>
      </c>
      <c r="F8" s="3"/>
      <c r="G8" s="3"/>
    </row>
    <row r="9" spans="3:7" x14ac:dyDescent="0.15">
      <c r="C9" s="3">
        <v>4</v>
      </c>
      <c r="D9" s="3">
        <v>2500</v>
      </c>
      <c r="E9" s="3">
        <v>1000</v>
      </c>
      <c r="F9" s="3"/>
      <c r="G9" s="3"/>
    </row>
    <row r="10" spans="3:7" x14ac:dyDescent="0.15">
      <c r="C10" s="3">
        <v>5</v>
      </c>
      <c r="D10" s="3">
        <v>2500</v>
      </c>
      <c r="E10" s="3">
        <v>1000</v>
      </c>
      <c r="F10" s="3"/>
      <c r="G10" s="3"/>
    </row>
    <row r="11" spans="3:7" x14ac:dyDescent="0.15">
      <c r="C11" s="3">
        <v>6</v>
      </c>
      <c r="D11" s="3">
        <v>3000</v>
      </c>
      <c r="E11" s="3">
        <v>1000</v>
      </c>
      <c r="F11" s="3"/>
      <c r="G11" s="3"/>
    </row>
    <row r="12" spans="3:7" x14ac:dyDescent="0.15">
      <c r="C12" s="3">
        <v>7</v>
      </c>
      <c r="D12" s="3">
        <v>3000</v>
      </c>
      <c r="E12" s="3">
        <v>1000</v>
      </c>
      <c r="F12" s="3"/>
      <c r="G12" s="3"/>
    </row>
    <row r="13" spans="3:7" x14ac:dyDescent="0.15">
      <c r="C13" s="3">
        <v>8</v>
      </c>
      <c r="D13" s="3">
        <v>3500</v>
      </c>
      <c r="E13" s="3">
        <v>1000</v>
      </c>
      <c r="F13" s="3"/>
      <c r="G13" s="3"/>
    </row>
    <row r="14" spans="3:7" x14ac:dyDescent="0.15">
      <c r="C14" s="3">
        <v>9</v>
      </c>
      <c r="D14" s="3">
        <v>3500</v>
      </c>
      <c r="E14" s="3">
        <v>1000</v>
      </c>
      <c r="F14" s="3" t="s">
        <v>160</v>
      </c>
      <c r="G14" s="3"/>
    </row>
    <row r="15" spans="3:7" x14ac:dyDescent="0.15">
      <c r="C15" s="3">
        <v>10</v>
      </c>
      <c r="D15" s="3">
        <v>4000</v>
      </c>
      <c r="E15" s="3">
        <v>1000</v>
      </c>
      <c r="F15" s="3"/>
      <c r="G15" s="3" t="s">
        <v>187</v>
      </c>
    </row>
  </sheetData>
  <mergeCells count="2">
    <mergeCell ref="D4:G4"/>
    <mergeCell ref="C4:C5"/>
  </mergeCells>
  <phoneticPr fontId="2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K54"/>
  <sheetViews>
    <sheetView showGridLines="0" topLeftCell="A4" workbookViewId="0">
      <selection activeCell="H46" sqref="H46"/>
    </sheetView>
  </sheetViews>
  <sheetFormatPr defaultColWidth="9" defaultRowHeight="13.5" x14ac:dyDescent="0.15"/>
  <cols>
    <col min="6" max="6" width="13.75" customWidth="1"/>
    <col min="8" max="8" width="72.375" customWidth="1"/>
  </cols>
  <sheetData>
    <row r="3" spans="7:9" x14ac:dyDescent="0.15">
      <c r="H3" t="s">
        <v>188</v>
      </c>
      <c r="I3" t="s">
        <v>189</v>
      </c>
    </row>
    <row r="4" spans="7:9" x14ac:dyDescent="0.15">
      <c r="G4" t="s">
        <v>190</v>
      </c>
      <c r="H4" t="s">
        <v>191</v>
      </c>
      <c r="I4" t="s">
        <v>192</v>
      </c>
    </row>
    <row r="5" spans="7:9" x14ac:dyDescent="0.15">
      <c r="G5" t="s">
        <v>193</v>
      </c>
      <c r="H5" t="s">
        <v>194</v>
      </c>
      <c r="I5" t="s">
        <v>195</v>
      </c>
    </row>
    <row r="6" spans="7:9" x14ac:dyDescent="0.15">
      <c r="G6" t="s">
        <v>196</v>
      </c>
      <c r="H6" s="1" t="s">
        <v>197</v>
      </c>
      <c r="I6" t="s">
        <v>198</v>
      </c>
    </row>
    <row r="7" spans="7:9" x14ac:dyDescent="0.15">
      <c r="G7" t="s">
        <v>199</v>
      </c>
      <c r="H7" t="s">
        <v>200</v>
      </c>
    </row>
    <row r="10" spans="7:9" x14ac:dyDescent="0.15">
      <c r="G10" t="s">
        <v>201</v>
      </c>
    </row>
    <row r="11" spans="7:9" x14ac:dyDescent="0.15">
      <c r="G11" t="s">
        <v>202</v>
      </c>
    </row>
    <row r="18" spans="2:11" x14ac:dyDescent="0.15">
      <c r="J18" s="4" t="s">
        <v>203</v>
      </c>
    </row>
    <row r="19" spans="2:11" x14ac:dyDescent="0.15">
      <c r="K19">
        <v>1000</v>
      </c>
    </row>
    <row r="20" spans="2:11" x14ac:dyDescent="0.15">
      <c r="K20">
        <v>1200</v>
      </c>
    </row>
    <row r="21" spans="2:11" x14ac:dyDescent="0.15">
      <c r="K21">
        <v>1500</v>
      </c>
    </row>
    <row r="28" spans="2:11" x14ac:dyDescent="0.15">
      <c r="E28" t="s">
        <v>204</v>
      </c>
    </row>
    <row r="32" spans="2:11" x14ac:dyDescent="0.15">
      <c r="B32" t="s">
        <v>205</v>
      </c>
      <c r="C32">
        <v>488</v>
      </c>
    </row>
    <row r="33" spans="2:6" x14ac:dyDescent="0.15">
      <c r="B33" t="s">
        <v>206</v>
      </c>
      <c r="C33">
        <v>388</v>
      </c>
    </row>
    <row r="34" spans="2:6" x14ac:dyDescent="0.15">
      <c r="E34" s="2" t="s">
        <v>96</v>
      </c>
      <c r="F34" s="2" t="s">
        <v>97</v>
      </c>
    </row>
    <row r="35" spans="2:6" x14ac:dyDescent="0.15">
      <c r="E35" s="3" t="s">
        <v>207</v>
      </c>
      <c r="F35" s="3">
        <v>19</v>
      </c>
    </row>
    <row r="36" spans="2:6" x14ac:dyDescent="0.15">
      <c r="E36" s="3" t="s">
        <v>208</v>
      </c>
      <c r="F36" s="3">
        <v>29</v>
      </c>
    </row>
    <row r="37" spans="2:6" x14ac:dyDescent="0.15">
      <c r="E37" s="3" t="s">
        <v>209</v>
      </c>
      <c r="F37" s="3">
        <v>39</v>
      </c>
    </row>
    <row r="38" spans="2:6" x14ac:dyDescent="0.15">
      <c r="E38" s="3" t="s">
        <v>210</v>
      </c>
      <c r="F38" s="3">
        <v>59</v>
      </c>
    </row>
    <row r="39" spans="2:6" x14ac:dyDescent="0.15">
      <c r="E39" s="3" t="s">
        <v>211</v>
      </c>
      <c r="F39" s="3">
        <v>79</v>
      </c>
    </row>
    <row r="40" spans="2:6" x14ac:dyDescent="0.15">
      <c r="E40" s="3" t="s">
        <v>212</v>
      </c>
      <c r="F40" s="3">
        <v>49</v>
      </c>
    </row>
    <row r="41" spans="2:6" x14ac:dyDescent="0.15">
      <c r="E41" s="3" t="s">
        <v>213</v>
      </c>
      <c r="F41" s="3">
        <v>59</v>
      </c>
    </row>
    <row r="42" spans="2:6" x14ac:dyDescent="0.15">
      <c r="E42" s="3" t="s">
        <v>214</v>
      </c>
      <c r="F42" s="3">
        <v>69</v>
      </c>
    </row>
    <row r="43" spans="2:6" x14ac:dyDescent="0.15">
      <c r="E43" s="3" t="s">
        <v>215</v>
      </c>
      <c r="F43" s="3">
        <v>79</v>
      </c>
    </row>
    <row r="44" spans="2:6" x14ac:dyDescent="0.15">
      <c r="E44" s="3" t="s">
        <v>216</v>
      </c>
      <c r="F44" s="3">
        <v>89</v>
      </c>
    </row>
    <row r="45" spans="2:6" x14ac:dyDescent="0.15">
      <c r="E45" s="3" t="s">
        <v>217</v>
      </c>
      <c r="F45" s="3">
        <v>99</v>
      </c>
    </row>
    <row r="46" spans="2:6" x14ac:dyDescent="0.15">
      <c r="E46" s="3" t="s">
        <v>218</v>
      </c>
      <c r="F46" s="3">
        <v>109</v>
      </c>
    </row>
    <row r="47" spans="2:6" x14ac:dyDescent="0.15">
      <c r="E47" s="3" t="s">
        <v>219</v>
      </c>
      <c r="F47" s="3">
        <v>119</v>
      </c>
    </row>
    <row r="50" spans="5:6" x14ac:dyDescent="0.15">
      <c r="E50" s="2" t="s">
        <v>96</v>
      </c>
      <c r="F50" s="2" t="s">
        <v>220</v>
      </c>
    </row>
    <row r="51" spans="5:6" x14ac:dyDescent="0.15">
      <c r="E51" s="3" t="s">
        <v>190</v>
      </c>
      <c r="F51" s="3">
        <v>99</v>
      </c>
    </row>
    <row r="52" spans="5:6" x14ac:dyDescent="0.15">
      <c r="E52" s="3" t="s">
        <v>221</v>
      </c>
      <c r="F52" s="3">
        <v>118</v>
      </c>
    </row>
    <row r="53" spans="5:6" x14ac:dyDescent="0.15">
      <c r="E53" s="3" t="s">
        <v>222</v>
      </c>
      <c r="F53" s="3">
        <v>198</v>
      </c>
    </row>
    <row r="54" spans="5:6" x14ac:dyDescent="0.15">
      <c r="E54" s="3" t="s">
        <v>199</v>
      </c>
      <c r="F54" s="3">
        <v>298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工作计划</vt:lpstr>
      <vt:lpstr>竞技精灵</vt:lpstr>
      <vt:lpstr>BOSS克星</vt:lpstr>
      <vt:lpstr>路西法挑战配置</vt:lpstr>
      <vt:lpstr>极耀时空挑战</vt:lpstr>
      <vt:lpstr>双尊抽奖</vt:lpstr>
      <vt:lpstr>神火次元龙抽奖</vt:lpstr>
      <vt:lpstr>元素秘境奖励</vt:lpstr>
      <vt:lpstr>王者龙炎挑战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Mevil</dc:creator>
  <cp:lastModifiedBy>Mevil Cai</cp:lastModifiedBy>
  <dcterms:created xsi:type="dcterms:W3CDTF">2018-12-13T14:36:00Z</dcterms:created>
  <dcterms:modified xsi:type="dcterms:W3CDTF">2019-01-10T03:06:34Z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