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21075" windowHeight="9915" activeTab="1"/>
  </bookViews>
  <sheets>
    <sheet name="Data" sheetId="1" r:id="rId1"/>
    <sheet name="Loc Data" sheetId="2" r:id="rId2"/>
    <sheet name="Brett Data" sheetId="3" r:id="rId3"/>
  </sheets>
  <calcPr calcId="145621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18" i="1" l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<sst xmlns="http://schemas.openxmlformats.org/spreadsheetml/2006/main" count="130" uniqueCount="92">
  <si>
    <t>Avg K</t>
  </si>
  <si>
    <t>Avg KH</t>
  </si>
  <si>
    <t>Surface_x</t>
  </si>
  <si>
    <t>Surface_y</t>
  </si>
  <si>
    <t>BH_x</t>
  </si>
  <si>
    <t>BH_y</t>
  </si>
  <si>
    <t>Well</t>
  </si>
  <si>
    <t>Cohembi-01</t>
  </si>
  <si>
    <t>Cohembi-02</t>
  </si>
  <si>
    <t>Cohembi-03</t>
  </si>
  <si>
    <t>Cohembi-05</t>
  </si>
  <si>
    <t>Cohembi-07</t>
  </si>
  <si>
    <t>Cohembi-08</t>
  </si>
  <si>
    <t>Cohembi-10</t>
  </si>
  <si>
    <t>Cohembi-12</t>
  </si>
  <si>
    <t>Cohembi-13</t>
  </si>
  <si>
    <t>Cohembi-14</t>
  </si>
  <si>
    <t>Cohembi-15</t>
  </si>
  <si>
    <t>Cohembi-20</t>
  </si>
  <si>
    <t>Cohembi-22ST2</t>
  </si>
  <si>
    <t>Cohembi-21</t>
  </si>
  <si>
    <t>Cohembi-06</t>
  </si>
  <si>
    <t>Cohembi-09</t>
  </si>
  <si>
    <t>Cohembi-11</t>
  </si>
  <si>
    <t>Cohembi-16</t>
  </si>
  <si>
    <t>Cohembi-17</t>
  </si>
  <si>
    <t>Cohembi-19</t>
  </si>
  <si>
    <t>Cohembi-19ST1</t>
  </si>
  <si>
    <t>Cohembi-22</t>
  </si>
  <si>
    <t>Cohembi-22ST1</t>
  </si>
  <si>
    <t>Cohembi-04</t>
  </si>
  <si>
    <t>Label</t>
  </si>
  <si>
    <t>ShortName</t>
  </si>
  <si>
    <t>Round_KH</t>
  </si>
  <si>
    <t>COH-10</t>
  </si>
  <si>
    <t>COH-12</t>
  </si>
  <si>
    <t>COH-13</t>
  </si>
  <si>
    <t>COH-14</t>
  </si>
  <si>
    <t>COH-15</t>
  </si>
  <si>
    <t>COH-20</t>
  </si>
  <si>
    <t>COH-21</t>
  </si>
  <si>
    <t>Net_Pay</t>
  </si>
  <si>
    <t>C-01</t>
  </si>
  <si>
    <t>C-02</t>
  </si>
  <si>
    <t>C-03</t>
  </si>
  <si>
    <t>C-05</t>
  </si>
  <si>
    <t>C-07</t>
  </si>
  <si>
    <t>C-08</t>
  </si>
  <si>
    <t>C-10</t>
  </si>
  <si>
    <t>C-12</t>
  </si>
  <si>
    <t>C-13</t>
  </si>
  <si>
    <t>C-14</t>
  </si>
  <si>
    <t>C-15</t>
  </si>
  <si>
    <t>C-20</t>
  </si>
  <si>
    <t>C-22ST1</t>
  </si>
  <si>
    <t>C-21</t>
  </si>
  <si>
    <t>C-19ST1</t>
  </si>
  <si>
    <t>C-06</t>
  </si>
  <si>
    <t>C-09</t>
  </si>
  <si>
    <t>X</t>
  </si>
  <si>
    <t>Y</t>
  </si>
  <si>
    <t>N_Top</t>
  </si>
  <si>
    <t>Pay</t>
  </si>
  <si>
    <t>WellName</t>
  </si>
  <si>
    <t>COH-1</t>
  </si>
  <si>
    <t>COH-2</t>
  </si>
  <si>
    <t>COH-3</t>
  </si>
  <si>
    <t>COH-4</t>
  </si>
  <si>
    <t>COH-5</t>
  </si>
  <si>
    <t>COH-6</t>
  </si>
  <si>
    <t>COH-7</t>
  </si>
  <si>
    <t>COH-8</t>
  </si>
  <si>
    <t>COH-9</t>
  </si>
  <si>
    <t>COH-11</t>
  </si>
  <si>
    <t>COH-19</t>
  </si>
  <si>
    <t>COH-16</t>
  </si>
  <si>
    <t>COH-22</t>
  </si>
  <si>
    <t>COH-21-ST1</t>
  </si>
  <si>
    <t>COH-22-ST2</t>
  </si>
  <si>
    <t>SH_X</t>
  </si>
  <si>
    <t>SH_Y</t>
  </si>
  <si>
    <t>BH_X</t>
  </si>
  <si>
    <t>BH_Y</t>
  </si>
  <si>
    <t>SH_Lat</t>
  </si>
  <si>
    <t>SH_Long</t>
  </si>
  <si>
    <t>BH_Lat</t>
  </si>
  <si>
    <t>BH_Long</t>
  </si>
  <si>
    <t>COH-17</t>
  </si>
  <si>
    <t>COH-19ST1</t>
  </si>
  <si>
    <t>COH-22ST1</t>
  </si>
  <si>
    <t>COH-22ST2</t>
  </si>
  <si>
    <t>Short_Name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</si>
</sst>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</cellStyleXfs>
  <cellXfs count="6">
    <xf numFmtId="0" fontId="0" fillId="0" borderId="0" xfId="0"/>
    <xf numFmtId="164" fontId="0" fillId="0" borderId="0" xfId="1" applyNumberFormat="1" applyFont="1"/>
    <xf numFmtId="0" fontId="2" fillId="0" borderId="0" xfId="0" applyFont="1"/>
    <xf numFmtId="165" fontId="0" fillId="0" borderId="0" xfId="0" applyNumberFormat="1"/>
    <xf numFmtId="43" fontId="0" fillId="0" borderId="0" xfId="1" applyNumberFormat="1" applyFont="1"/>
    <xf numFmtId="0" fontId="4" fillId="0" borderId="0" xfId="3"/>
  </cellXfs>
  <cellStyles count="4">
    <cellStyle name="20% - Accent3 2" xfId="2"/>
    <cellStyle name="Comma" xfId="1" builtinId="3"/>
    <cellStyle name="Normal" xfId="0" builtinId="0"/>
    <cellStyle name="Normal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F22" sqref="F22"/>
    </sheetView>
  </sheetViews>
  <sheetFormatPr defaultRowHeight="15" x14ac:dyDescent="0.25"/>
  <cols>
    <col min="1" max="2" width="15.28515625" customWidth="1"/>
    <col min="3" max="3" width="10.85546875" bestFit="1" customWidth="1"/>
  </cols>
  <sheetData>
    <row r="1" spans="1:11" x14ac:dyDescent="0.25">
      <c r="A1" t="s">
        <v>6</v>
      </c>
      <c r="B1" t="s">
        <v>32</v>
      </c>
      <c r="C1" t="s">
        <v>31</v>
      </c>
      <c r="D1" t="s">
        <v>0</v>
      </c>
      <c r="E1" t="s">
        <v>41</v>
      </c>
      <c r="F1" t="s">
        <v>1</v>
      </c>
      <c r="G1" t="s">
        <v>33</v>
      </c>
      <c r="H1" t="s">
        <v>2</v>
      </c>
      <c r="I1" t="s">
        <v>3</v>
      </c>
      <c r="J1" t="s">
        <v>4</v>
      </c>
      <c r="K1" t="s">
        <v>5</v>
      </c>
    </row>
    <row r="2" spans="1:11" x14ac:dyDescent="0.25">
      <c r="A2" t="s">
        <v>7</v>
      </c>
      <c r="B2" t="s">
        <v>42</v>
      </c>
      <c r="C2" t="str">
        <f>"(" &amp; G2 &amp; " D-ft)"</f>
        <v>(50 D-ft)</v>
      </c>
      <c r="D2" s="1">
        <v>4348.0550000000003</v>
      </c>
      <c r="E2" s="4">
        <f>F2/D2*1000</f>
        <v>11.499999999999996</v>
      </c>
      <c r="F2" s="3">
        <v>50.00263249999999</v>
      </c>
      <c r="G2" s="3">
        <f>ROUND(F2,1)</f>
        <v>50</v>
      </c>
      <c r="H2" t="str">
        <f>VLOOKUP($A2,'Loc Data'!$A$2:$F$25,2,FALSE)</f>
        <v>COH-1</v>
      </c>
      <c r="I2">
        <f>VLOOKUP($A2,'Loc Data'!$A$2:$F$25,3,FALSE)</f>
        <v>730928.8</v>
      </c>
      <c r="J2">
        <f>VLOOKUP($A2,'Loc Data'!$A$2:$F$25,4,FALSE)</f>
        <v>530387.30000000005</v>
      </c>
      <c r="K2">
        <f>VLOOKUP($A2,'Loc Data'!$A$2:$F$25,5,FALSE)</f>
        <v>730928.8</v>
      </c>
    </row>
    <row r="3" spans="1:11" x14ac:dyDescent="0.25">
      <c r="A3" t="s">
        <v>8</v>
      </c>
      <c r="B3" t="s">
        <v>43</v>
      </c>
      <c r="C3" t="str">
        <f t="shared" ref="C3:C18" si="0">"(" &amp; G3 &amp; " D-ft)"</f>
        <v>(74.9 D-ft)</v>
      </c>
      <c r="D3" s="1">
        <v>4768.05</v>
      </c>
      <c r="E3" s="4">
        <f t="shared" ref="E3:E18" si="1">F3/D3*1000</f>
        <v>15.7</v>
      </c>
      <c r="F3" s="3">
        <v>74.858384999999998</v>
      </c>
      <c r="G3" s="3">
        <f t="shared" ref="G3:G18" si="2">ROUND(F3,1)</f>
        <v>74.900000000000006</v>
      </c>
      <c r="H3" t="str">
        <f>VLOOKUP($A3,'Loc Data'!$A$2:$F$25,2,FALSE)</f>
        <v>COH-2</v>
      </c>
      <c r="I3">
        <f>VLOOKUP($A3,'Loc Data'!$A$2:$F$25,3,FALSE)</f>
        <v>731046</v>
      </c>
      <c r="J3">
        <f>VLOOKUP($A3,'Loc Data'!$A$2:$F$25,4,FALSE)</f>
        <v>529491</v>
      </c>
      <c r="K3">
        <f>VLOOKUP($A3,'Loc Data'!$A$2:$F$25,5,FALSE)</f>
        <v>731035.2</v>
      </c>
    </row>
    <row r="4" spans="1:11" x14ac:dyDescent="0.25">
      <c r="A4" t="s">
        <v>9</v>
      </c>
      <c r="B4" t="s">
        <v>44</v>
      </c>
      <c r="C4" t="str">
        <f t="shared" si="0"/>
        <v>(23.9 D-ft)</v>
      </c>
      <c r="D4" s="1">
        <v>1024.4403666666667</v>
      </c>
      <c r="E4" s="4">
        <f t="shared" si="1"/>
        <v>23.3</v>
      </c>
      <c r="F4" s="3">
        <v>23.869460543333336</v>
      </c>
      <c r="G4" s="3">
        <f t="shared" si="2"/>
        <v>23.9</v>
      </c>
      <c r="H4" t="str">
        <f>VLOOKUP($A4,'Loc Data'!$A$2:$F$25,2,FALSE)</f>
        <v>COH-3</v>
      </c>
      <c r="I4">
        <f>VLOOKUP($A4,'Loc Data'!$A$2:$F$25,3,FALSE)</f>
        <v>730307</v>
      </c>
      <c r="J4">
        <f>VLOOKUP($A4,'Loc Data'!$A$2:$F$25,4,FALSE)</f>
        <v>530739</v>
      </c>
      <c r="K4">
        <f>VLOOKUP($A4,'Loc Data'!$A$2:$F$25,5,FALSE)</f>
        <v>730248.6</v>
      </c>
    </row>
    <row r="5" spans="1:11" x14ac:dyDescent="0.25">
      <c r="A5" t="s">
        <v>10</v>
      </c>
      <c r="B5" t="s">
        <v>45</v>
      </c>
      <c r="C5" t="str">
        <f t="shared" si="0"/>
        <v>(37.4 D-ft)</v>
      </c>
      <c r="D5" s="1">
        <v>1336.1985714285713</v>
      </c>
      <c r="E5" s="4">
        <f t="shared" si="1"/>
        <v>28.000000000000004</v>
      </c>
      <c r="F5" s="3">
        <v>37.413560000000004</v>
      </c>
      <c r="G5" s="3">
        <f t="shared" si="2"/>
        <v>37.4</v>
      </c>
      <c r="H5" t="str">
        <f>VLOOKUP($A5,'Loc Data'!$A$2:$F$25,2,FALSE)</f>
        <v>COH-5</v>
      </c>
      <c r="I5">
        <f>VLOOKUP($A5,'Loc Data'!$A$2:$F$25,3,FALSE)</f>
        <v>730299</v>
      </c>
      <c r="J5">
        <f>VLOOKUP($A5,'Loc Data'!$A$2:$F$25,4,FALSE)</f>
        <v>530748</v>
      </c>
      <c r="K5">
        <f>VLOOKUP($A5,'Loc Data'!$A$2:$F$25,5,FALSE)</f>
        <v>729497.7</v>
      </c>
    </row>
    <row r="6" spans="1:11" x14ac:dyDescent="0.25">
      <c r="A6" t="s">
        <v>11</v>
      </c>
      <c r="B6" t="s">
        <v>46</v>
      </c>
      <c r="C6" t="str">
        <f t="shared" si="0"/>
        <v>(118.9 D-ft)</v>
      </c>
      <c r="D6" s="1">
        <v>5532.5558471666664</v>
      </c>
      <c r="E6" s="4">
        <f t="shared" si="1"/>
        <v>21.5</v>
      </c>
      <c r="F6" s="3">
        <v>118.94995071408333</v>
      </c>
      <c r="G6" s="3">
        <f t="shared" si="2"/>
        <v>118.9</v>
      </c>
      <c r="H6" t="str">
        <f>VLOOKUP($A6,'Loc Data'!$A$2:$F$25,2,FALSE)</f>
        <v>COH-7</v>
      </c>
      <c r="I6">
        <f>VLOOKUP($A6,'Loc Data'!$A$2:$F$25,3,FALSE)</f>
        <v>730337</v>
      </c>
      <c r="J6">
        <f>VLOOKUP($A6,'Loc Data'!$A$2:$F$25,4,FALSE)</f>
        <v>530764</v>
      </c>
      <c r="K6">
        <f>VLOOKUP($A6,'Loc Data'!$A$2:$F$25,5,FALSE)</f>
        <v>731099</v>
      </c>
    </row>
    <row r="7" spans="1:11" x14ac:dyDescent="0.25">
      <c r="A7" t="s">
        <v>12</v>
      </c>
      <c r="B7" t="s">
        <v>47</v>
      </c>
      <c r="C7" t="str">
        <f t="shared" si="0"/>
        <v>(10.7 D-ft)</v>
      </c>
      <c r="D7" s="1">
        <v>666.89499999999998</v>
      </c>
      <c r="E7" s="4">
        <f t="shared" si="1"/>
        <v>16</v>
      </c>
      <c r="F7" s="3">
        <v>10.67032</v>
      </c>
      <c r="G7" s="3">
        <f t="shared" si="2"/>
        <v>10.7</v>
      </c>
      <c r="H7" t="str">
        <f>VLOOKUP($A7,'Loc Data'!$A$2:$F$25,2,FALSE)</f>
        <v>COH-8</v>
      </c>
      <c r="I7">
        <f>VLOOKUP($A7,'Loc Data'!$A$2:$F$25,3,FALSE)</f>
        <v>729005</v>
      </c>
      <c r="J7">
        <f>VLOOKUP($A7,'Loc Data'!$A$2:$F$25,4,FALSE)</f>
        <v>531818</v>
      </c>
      <c r="K7">
        <f>VLOOKUP($A7,'Loc Data'!$A$2:$F$25,5,FALSE)</f>
        <v>729429.8</v>
      </c>
    </row>
    <row r="8" spans="1:11" x14ac:dyDescent="0.25">
      <c r="A8" t="s">
        <v>13</v>
      </c>
      <c r="B8" t="s">
        <v>48</v>
      </c>
      <c r="C8" t="str">
        <f t="shared" si="0"/>
        <v>(80.6 D-ft)</v>
      </c>
      <c r="D8" s="1">
        <v>6154.0940000000001</v>
      </c>
      <c r="E8" s="4">
        <f t="shared" si="1"/>
        <v>13.1</v>
      </c>
      <c r="F8" s="3">
        <v>80.618631399999998</v>
      </c>
      <c r="G8" s="3">
        <f t="shared" si="2"/>
        <v>80.599999999999994</v>
      </c>
      <c r="H8" t="str">
        <f>VLOOKUP($A8,'Loc Data'!$A$2:$F$25,2,FALSE)</f>
        <v>COH-10</v>
      </c>
      <c r="I8">
        <f>VLOOKUP($A8,'Loc Data'!$A$2:$F$25,3,FALSE)</f>
        <v>729850.08</v>
      </c>
      <c r="J8">
        <f>VLOOKUP($A8,'Loc Data'!$A$2:$F$25,4,FALSE)</f>
        <v>527992.64</v>
      </c>
      <c r="K8">
        <f>VLOOKUP($A8,'Loc Data'!$A$2:$F$25,5,FALSE)</f>
        <v>728941.3</v>
      </c>
    </row>
    <row r="9" spans="1:11" x14ac:dyDescent="0.25">
      <c r="A9" t="s">
        <v>14</v>
      </c>
      <c r="B9" t="s">
        <v>49</v>
      </c>
      <c r="C9" t="str">
        <f t="shared" si="0"/>
        <v>(74.3 D-ft)</v>
      </c>
      <c r="D9" s="1">
        <v>6349.47</v>
      </c>
      <c r="E9" s="4">
        <f t="shared" si="1"/>
        <v>11.699999999999998</v>
      </c>
      <c r="F9" s="3">
        <v>74.288798999999983</v>
      </c>
      <c r="G9" s="3">
        <f t="shared" si="2"/>
        <v>74.3</v>
      </c>
      <c r="H9" t="str">
        <f>VLOOKUP($A9,'Loc Data'!$A$2:$F$25,2,FALSE)</f>
        <v>COH-12</v>
      </c>
      <c r="I9">
        <f>VLOOKUP($A9,'Loc Data'!$A$2:$F$25,3,FALSE)</f>
        <v>731037</v>
      </c>
      <c r="J9">
        <f>VLOOKUP($A9,'Loc Data'!$A$2:$F$25,4,FALSE)</f>
        <v>529507</v>
      </c>
      <c r="K9">
        <f>VLOOKUP($A9,'Loc Data'!$A$2:$F$25,5,FALSE)</f>
        <v>730095.5</v>
      </c>
    </row>
    <row r="10" spans="1:11" x14ac:dyDescent="0.25">
      <c r="A10" t="s">
        <v>15</v>
      </c>
      <c r="B10" t="s">
        <v>50</v>
      </c>
      <c r="C10" t="str">
        <f t="shared" si="0"/>
        <v>(51.8 D-ft)</v>
      </c>
      <c r="D10" s="1">
        <v>4389.2833333333328</v>
      </c>
      <c r="E10" s="4">
        <f t="shared" si="1"/>
        <v>11.8</v>
      </c>
      <c r="F10" s="3">
        <v>51.793543333333332</v>
      </c>
      <c r="G10" s="3">
        <f t="shared" si="2"/>
        <v>51.8</v>
      </c>
      <c r="H10" t="str">
        <f>VLOOKUP($A10,'Loc Data'!$A$2:$F$25,2,FALSE)</f>
        <v>COH-13</v>
      </c>
      <c r="I10">
        <f>VLOOKUP($A10,'Loc Data'!$A$2:$F$25,3,FALSE)</f>
        <v>731035</v>
      </c>
      <c r="J10">
        <f>VLOOKUP($A10,'Loc Data'!$A$2:$F$25,4,FALSE)</f>
        <v>529492</v>
      </c>
      <c r="K10">
        <f>VLOOKUP($A10,'Loc Data'!$A$2:$F$25,5,FALSE)</f>
        <v>730774.4</v>
      </c>
    </row>
    <row r="11" spans="1:11" x14ac:dyDescent="0.25">
      <c r="A11" t="s">
        <v>16</v>
      </c>
      <c r="B11" t="s">
        <v>51</v>
      </c>
      <c r="C11" t="str">
        <f t="shared" si="0"/>
        <v>(105.2 D-ft)</v>
      </c>
      <c r="D11" s="1">
        <v>4869.9399999999996</v>
      </c>
      <c r="E11" s="4">
        <f t="shared" si="1"/>
        <v>21.600000000000005</v>
      </c>
      <c r="F11" s="3">
        <v>105.19070400000001</v>
      </c>
      <c r="G11" s="3">
        <f t="shared" si="2"/>
        <v>105.2</v>
      </c>
      <c r="H11" t="str">
        <f>VLOOKUP($A11,'Loc Data'!$A$2:$F$25,2,FALSE)</f>
        <v>COH-14</v>
      </c>
      <c r="I11">
        <f>VLOOKUP($A11,'Loc Data'!$A$2:$F$25,3,FALSE)</f>
        <v>729865</v>
      </c>
      <c r="J11">
        <f>VLOOKUP($A11,'Loc Data'!$A$2:$F$25,4,FALSE)</f>
        <v>527992</v>
      </c>
      <c r="K11">
        <f>VLOOKUP($A11,'Loc Data'!$A$2:$F$25,5,FALSE)</f>
        <v>729003.2</v>
      </c>
    </row>
    <row r="12" spans="1:11" x14ac:dyDescent="0.25">
      <c r="A12" t="s">
        <v>17</v>
      </c>
      <c r="B12" t="s">
        <v>52</v>
      </c>
      <c r="C12" t="str">
        <f t="shared" si="0"/>
        <v>(67.6 D-ft)</v>
      </c>
      <c r="D12" s="1">
        <v>2362.4520000000002</v>
      </c>
      <c r="E12" s="4">
        <f t="shared" si="1"/>
        <v>28.6</v>
      </c>
      <c r="F12" s="3">
        <v>67.566127200000011</v>
      </c>
      <c r="G12" s="3">
        <f t="shared" si="2"/>
        <v>67.599999999999994</v>
      </c>
      <c r="H12" t="str">
        <f>VLOOKUP($A12,'Loc Data'!$A$2:$F$25,2,FALSE)</f>
        <v>COH-15</v>
      </c>
      <c r="I12">
        <f>VLOOKUP($A12,'Loc Data'!$A$2:$F$25,3,FALSE)</f>
        <v>729880</v>
      </c>
      <c r="J12">
        <f>VLOOKUP($A12,'Loc Data'!$A$2:$F$25,4,FALSE)</f>
        <v>527992</v>
      </c>
      <c r="K12">
        <f>VLOOKUP($A12,'Loc Data'!$A$2:$F$25,5,FALSE)</f>
        <v>728897.9</v>
      </c>
    </row>
    <row r="13" spans="1:11" x14ac:dyDescent="0.25">
      <c r="A13" t="s">
        <v>18</v>
      </c>
      <c r="B13" t="s">
        <v>53</v>
      </c>
      <c r="C13" t="str">
        <f t="shared" si="0"/>
        <v>(87.8 D-ft)</v>
      </c>
      <c r="D13" s="1">
        <v>2439.2800000000002</v>
      </c>
      <c r="E13" s="4">
        <f t="shared" si="1"/>
        <v>36</v>
      </c>
      <c r="F13" s="3">
        <v>87.814080000000004</v>
      </c>
      <c r="G13" s="3">
        <f t="shared" si="2"/>
        <v>87.8</v>
      </c>
      <c r="H13" t="str">
        <f>VLOOKUP($A13,'Loc Data'!$A$2:$F$25,2,FALSE)</f>
        <v>COH-20</v>
      </c>
      <c r="I13">
        <f>VLOOKUP($A13,'Loc Data'!$A$2:$F$25,3,FALSE)</f>
        <v>730308.94</v>
      </c>
      <c r="J13">
        <f>VLOOKUP($A13,'Loc Data'!$A$2:$F$25,4,FALSE)</f>
        <v>530751.39</v>
      </c>
      <c r="K13">
        <f>VLOOKUP($A13,'Loc Data'!$A$2:$F$25,5,FALSE)</f>
        <v>731741.50301454403</v>
      </c>
    </row>
    <row r="14" spans="1:11" x14ac:dyDescent="0.25">
      <c r="A14" t="s">
        <v>29</v>
      </c>
      <c r="B14" t="s">
        <v>54</v>
      </c>
      <c r="C14" t="str">
        <f t="shared" si="0"/>
        <v>(83.8 D-ft)</v>
      </c>
      <c r="D14" s="1">
        <v>4954.1400000000003</v>
      </c>
      <c r="E14" s="4">
        <f t="shared" si="1"/>
        <v>16.91</v>
      </c>
      <c r="F14" s="3">
        <v>83.774507400000005</v>
      </c>
      <c r="G14" s="3">
        <f t="shared" si="2"/>
        <v>83.8</v>
      </c>
      <c r="H14" t="str">
        <f>VLOOKUP($A14,'Loc Data'!$A$2:$F$25,2,FALSE)</f>
        <v>COH-22ST1</v>
      </c>
      <c r="I14">
        <f>VLOOKUP($A14,'Loc Data'!$A$2:$F$25,3,FALSE)</f>
        <v>731047.19799999997</v>
      </c>
      <c r="J14">
        <f>VLOOKUP($A14,'Loc Data'!$A$2:$F$25,4,FALSE)</f>
        <v>529495.67799999996</v>
      </c>
      <c r="K14">
        <f>VLOOKUP($A14,'Loc Data'!$A$2:$F$25,5,FALSE)</f>
        <v>728863.6</v>
      </c>
    </row>
    <row r="15" spans="1:11" x14ac:dyDescent="0.25">
      <c r="A15" t="s">
        <v>20</v>
      </c>
      <c r="B15" t="s">
        <v>55</v>
      </c>
      <c r="C15" t="str">
        <f t="shared" si="0"/>
        <v>(49.5 D-ft)</v>
      </c>
      <c r="D15" s="1">
        <v>2271.5949999999998</v>
      </c>
      <c r="E15" s="4">
        <f t="shared" si="1"/>
        <v>21.769999999999996</v>
      </c>
      <c r="F15" s="3">
        <v>49.452623149999994</v>
      </c>
      <c r="G15" s="3">
        <f t="shared" si="2"/>
        <v>49.5</v>
      </c>
      <c r="H15" t="str">
        <f>VLOOKUP($A15,'Loc Data'!$A$2:$F$25,2,FALSE)</f>
        <v>COH-21</v>
      </c>
      <c r="I15">
        <f>VLOOKUP($A15,'Loc Data'!$A$2:$F$25,3,FALSE)</f>
        <v>730323.23800000001</v>
      </c>
      <c r="J15">
        <f>VLOOKUP($A15,'Loc Data'!$A$2:$F$25,4,FALSE)</f>
        <v>530763.44900000002</v>
      </c>
      <c r="K15">
        <f>VLOOKUP($A15,'Loc Data'!$A$2:$F$25,5,FALSE)</f>
        <v>731184.86742265197</v>
      </c>
    </row>
    <row r="16" spans="1:11" x14ac:dyDescent="0.25">
      <c r="A16" t="s">
        <v>27</v>
      </c>
      <c r="B16" t="s">
        <v>56</v>
      </c>
      <c r="C16" t="str">
        <f t="shared" si="0"/>
        <v>(15.6 D-ft)</v>
      </c>
      <c r="D16" s="1">
        <v>1829.8164999999999</v>
      </c>
      <c r="E16" s="4">
        <f t="shared" si="1"/>
        <v>8.5</v>
      </c>
      <c r="F16" s="3">
        <v>15.55344025</v>
      </c>
      <c r="G16" s="3">
        <f t="shared" si="2"/>
        <v>15.6</v>
      </c>
      <c r="H16" t="str">
        <f>VLOOKUP($A16,'Loc Data'!$A$2:$F$25,2,FALSE)</f>
        <v>COH-19ST1</v>
      </c>
      <c r="I16">
        <f>VLOOKUP($A16,'Loc Data'!$A$2:$F$25,3,FALSE)</f>
        <v>730295.16599999997</v>
      </c>
      <c r="J16">
        <f>VLOOKUP($A16,'Loc Data'!$A$2:$F$25,4,FALSE)</f>
        <v>530739.78799999994</v>
      </c>
      <c r="K16">
        <f>VLOOKUP($A16,'Loc Data'!$A$2:$F$25,5,FALSE)</f>
        <v>730521.8</v>
      </c>
    </row>
    <row r="17" spans="1:11" x14ac:dyDescent="0.25">
      <c r="A17" t="s">
        <v>21</v>
      </c>
      <c r="B17" t="s">
        <v>57</v>
      </c>
      <c r="C17" t="str">
        <f t="shared" si="0"/>
        <v>(95.6 D-ft)</v>
      </c>
      <c r="D17" s="1">
        <v>3477.3741450000002</v>
      </c>
      <c r="E17" s="4">
        <f t="shared" si="1"/>
        <v>27.5</v>
      </c>
      <c r="F17" s="3">
        <v>95.627788987500011</v>
      </c>
      <c r="G17" s="3">
        <f t="shared" si="2"/>
        <v>95.6</v>
      </c>
      <c r="H17" t="str">
        <f>VLOOKUP($A17,'Loc Data'!$A$2:$F$25,2,FALSE)</f>
        <v>COH-6</v>
      </c>
      <c r="I17">
        <f>VLOOKUP($A17,'Loc Data'!$A$2:$F$25,3,FALSE)</f>
        <v>729820.18</v>
      </c>
      <c r="J17">
        <f>VLOOKUP($A17,'Loc Data'!$A$2:$F$25,4,FALSE)</f>
        <v>527995.06999999995</v>
      </c>
      <c r="K17">
        <f>VLOOKUP($A17,'Loc Data'!$A$2:$F$25,5,FALSE)</f>
        <v>729854.1</v>
      </c>
    </row>
    <row r="18" spans="1:11" x14ac:dyDescent="0.25">
      <c r="A18" s="2" t="s">
        <v>22</v>
      </c>
      <c r="B18" s="2" t="s">
        <v>58</v>
      </c>
      <c r="C18" t="str">
        <f t="shared" si="0"/>
        <v>(176.9 D-ft)</v>
      </c>
      <c r="D18" s="1">
        <v>5323.9108700000006</v>
      </c>
      <c r="E18" s="4">
        <f t="shared" si="1"/>
        <v>33.224881999999994</v>
      </c>
      <c r="F18" s="3">
        <v>176.88631043426736</v>
      </c>
      <c r="G18" s="3">
        <f t="shared" si="2"/>
        <v>176.9</v>
      </c>
      <c r="H18" t="str">
        <f>VLOOKUP($A18,'Loc Data'!$A$2:$F$25,2,FALSE)</f>
        <v>COH-9</v>
      </c>
      <c r="I18">
        <f>VLOOKUP($A18,'Loc Data'!$A$2:$F$25,3,FALSE)</f>
        <v>729835</v>
      </c>
      <c r="J18">
        <f>VLOOKUP($A18,'Loc Data'!$A$2:$F$25,4,FALSE)</f>
        <v>527995</v>
      </c>
      <c r="K18">
        <f>VLOOKUP($A18,'Loc Data'!$A$2:$F$25,5,FALSE)</f>
        <v>729667.4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abSelected="1" workbookViewId="0">
      <selection activeCell="D8" sqref="D8"/>
    </sheetView>
  </sheetViews>
  <sheetFormatPr defaultRowHeight="15" x14ac:dyDescent="0.25"/>
  <cols>
    <col min="1" max="1" width="15.140625" bestFit="1" customWidth="1"/>
    <col min="2" max="2" width="15.140625" customWidth="1"/>
    <col min="3" max="3" width="15.5703125" customWidth="1"/>
    <col min="4" max="4" width="15" customWidth="1"/>
    <col min="14" max="14" width="10.5703125" bestFit="1" customWidth="1"/>
  </cols>
  <sheetData>
    <row r="1" spans="1:22" x14ac:dyDescent="0.25">
      <c r="A1" t="s">
        <v>6</v>
      </c>
      <c r="B1" t="s">
        <v>91</v>
      </c>
      <c r="C1" s="5" t="s">
        <v>79</v>
      </c>
      <c r="D1" s="5" t="s">
        <v>80</v>
      </c>
      <c r="E1" s="5" t="s">
        <v>81</v>
      </c>
      <c r="F1" s="5" t="s">
        <v>82</v>
      </c>
      <c r="G1" s="5" t="s">
        <v>83</v>
      </c>
      <c r="H1" s="5" t="s">
        <v>84</v>
      </c>
      <c r="I1" s="5" t="s">
        <v>85</v>
      </c>
      <c r="J1" s="5" t="s">
        <v>86</v>
      </c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A2" t="s">
        <v>7</v>
      </c>
      <c r="B2" s="5" t="s">
        <v>64</v>
      </c>
      <c r="C2" s="5">
        <v>730928.8</v>
      </c>
      <c r="D2" s="5">
        <v>530387.30000000005</v>
      </c>
      <c r="E2" s="5">
        <v>730928.8</v>
      </c>
      <c r="F2" s="5">
        <v>530387.30000000005</v>
      </c>
      <c r="G2" s="5">
        <v>0.34895267000000002</v>
      </c>
      <c r="H2" s="5">
        <v>-76.493938709999995</v>
      </c>
      <c r="I2" s="5">
        <v>0.34895267000000002</v>
      </c>
      <c r="J2" s="5">
        <v>-76.493938709999995</v>
      </c>
      <c r="N2" s="5"/>
      <c r="O2" s="5"/>
      <c r="P2" s="5"/>
      <c r="Q2" s="5"/>
      <c r="R2" s="5"/>
      <c r="S2" s="5"/>
      <c r="T2" s="5"/>
      <c r="U2" s="5"/>
      <c r="V2" s="5"/>
    </row>
    <row r="3" spans="1:22" x14ac:dyDescent="0.25">
      <c r="A3" t="s">
        <v>8</v>
      </c>
      <c r="B3" s="5" t="s">
        <v>65</v>
      </c>
      <c r="C3" s="5">
        <v>731046</v>
      </c>
      <c r="D3" s="5">
        <v>529491</v>
      </c>
      <c r="E3" s="5">
        <v>731035.2</v>
      </c>
      <c r="F3" s="5">
        <v>529332</v>
      </c>
      <c r="G3" s="5">
        <v>0.34085432999999998</v>
      </c>
      <c r="H3" s="5">
        <v>-76.492884759999995</v>
      </c>
      <c r="I3" s="5">
        <v>0.33941765000000002</v>
      </c>
      <c r="J3" s="5">
        <v>-76.49298134</v>
      </c>
      <c r="N3" s="5"/>
      <c r="O3" s="5"/>
      <c r="P3" s="5"/>
      <c r="Q3" s="5"/>
      <c r="R3" s="5"/>
      <c r="S3" s="5"/>
      <c r="T3" s="5"/>
      <c r="U3" s="5"/>
      <c r="V3" s="5"/>
    </row>
    <row r="4" spans="1:22" x14ac:dyDescent="0.25">
      <c r="A4" t="s">
        <v>9</v>
      </c>
      <c r="B4" s="5" t="s">
        <v>66</v>
      </c>
      <c r="C4" s="5">
        <v>730307</v>
      </c>
      <c r="D4" s="5">
        <v>530739</v>
      </c>
      <c r="E4" s="5">
        <v>730248.6</v>
      </c>
      <c r="F4" s="5">
        <v>531123.6</v>
      </c>
      <c r="G4" s="5">
        <v>0.35212903000000001</v>
      </c>
      <c r="H4" s="5">
        <v>-76.499520340000004</v>
      </c>
      <c r="I4" s="5">
        <v>0.35560396999999999</v>
      </c>
      <c r="J4" s="5">
        <v>-76.500045400000005</v>
      </c>
      <c r="N4" s="5"/>
      <c r="O4" s="5"/>
      <c r="P4" s="5"/>
      <c r="Q4" s="5"/>
      <c r="R4" s="5"/>
      <c r="S4" s="5"/>
      <c r="T4" s="5"/>
      <c r="U4" s="5"/>
      <c r="V4" s="5"/>
    </row>
    <row r="5" spans="1:22" x14ac:dyDescent="0.25">
      <c r="A5" t="s">
        <v>30</v>
      </c>
      <c r="B5" s="5" t="s">
        <v>67</v>
      </c>
      <c r="C5" s="5">
        <v>729017</v>
      </c>
      <c r="D5" s="5">
        <v>531846</v>
      </c>
      <c r="E5" s="5">
        <v>729616.9</v>
      </c>
      <c r="F5" s="5">
        <v>532161.1</v>
      </c>
      <c r="G5" s="5">
        <v>0.36212826999999997</v>
      </c>
      <c r="H5" s="5">
        <v>-76.511100990000003</v>
      </c>
      <c r="I5" s="5">
        <v>0.36497680999999998</v>
      </c>
      <c r="J5" s="5">
        <v>-76.505717529999998</v>
      </c>
      <c r="N5" s="5"/>
      <c r="O5" s="5"/>
      <c r="P5" s="5"/>
      <c r="Q5" s="5"/>
      <c r="R5" s="5"/>
      <c r="S5" s="5"/>
      <c r="T5" s="5"/>
      <c r="U5" s="5"/>
      <c r="V5" s="5"/>
    </row>
    <row r="6" spans="1:22" x14ac:dyDescent="0.25">
      <c r="A6" t="s">
        <v>10</v>
      </c>
      <c r="B6" s="5" t="s">
        <v>68</v>
      </c>
      <c r="C6" s="5">
        <v>730299</v>
      </c>
      <c r="D6" s="5">
        <v>530748</v>
      </c>
      <c r="E6" s="5">
        <v>729497.7</v>
      </c>
      <c r="F6" s="5">
        <v>530080.30000000005</v>
      </c>
      <c r="G6" s="5">
        <v>0.35221033000000002</v>
      </c>
      <c r="H6" s="5">
        <v>-76.499592160000006</v>
      </c>
      <c r="I6" s="5">
        <v>0.34617544</v>
      </c>
      <c r="J6" s="5">
        <v>-76.506782459999997</v>
      </c>
      <c r="N6" s="5"/>
      <c r="O6" s="5"/>
      <c r="P6" s="5"/>
      <c r="Q6" s="5"/>
      <c r="R6" s="5"/>
      <c r="S6" s="5"/>
      <c r="T6" s="5"/>
      <c r="U6" s="5"/>
      <c r="V6" s="5"/>
    </row>
    <row r="7" spans="1:22" x14ac:dyDescent="0.25">
      <c r="A7" t="s">
        <v>21</v>
      </c>
      <c r="B7" s="5" t="s">
        <v>69</v>
      </c>
      <c r="C7" s="5">
        <v>729820.18</v>
      </c>
      <c r="D7" s="5">
        <v>527995.06999999995</v>
      </c>
      <c r="E7" s="5">
        <v>729854.1</v>
      </c>
      <c r="F7" s="5">
        <v>528002.5</v>
      </c>
      <c r="G7" s="5">
        <v>0.32733503000000003</v>
      </c>
      <c r="H7" s="5">
        <v>-76.503883470000005</v>
      </c>
      <c r="I7" s="5">
        <v>0.32740223000000002</v>
      </c>
      <c r="J7" s="5">
        <v>-76.503579049999999</v>
      </c>
      <c r="N7" s="5"/>
      <c r="O7" s="5"/>
      <c r="P7" s="5"/>
      <c r="Q7" s="5"/>
      <c r="R7" s="5"/>
      <c r="S7" s="5"/>
      <c r="T7" s="5"/>
      <c r="U7" s="5"/>
      <c r="V7" s="5"/>
    </row>
    <row r="8" spans="1:22" x14ac:dyDescent="0.25">
      <c r="A8" t="s">
        <v>11</v>
      </c>
      <c r="B8" s="5" t="s">
        <v>70</v>
      </c>
      <c r="C8" s="5">
        <v>730337</v>
      </c>
      <c r="D8" s="5">
        <v>530764</v>
      </c>
      <c r="E8" s="5">
        <v>731099</v>
      </c>
      <c r="F8" s="5">
        <v>531615.19999999995</v>
      </c>
      <c r="G8" s="5">
        <v>0.35235498999999998</v>
      </c>
      <c r="H8" s="5">
        <v>-76.499251139999998</v>
      </c>
      <c r="I8" s="5">
        <v>0.36004787999999999</v>
      </c>
      <c r="J8" s="5">
        <v>-76.492413990000003</v>
      </c>
      <c r="N8" s="5"/>
      <c r="O8" s="5"/>
      <c r="P8" s="5"/>
      <c r="Q8" s="5"/>
      <c r="R8" s="5"/>
      <c r="S8" s="5"/>
      <c r="T8" s="5"/>
      <c r="U8" s="5"/>
      <c r="V8" s="5"/>
    </row>
    <row r="9" spans="1:22" x14ac:dyDescent="0.25">
      <c r="A9" t="s">
        <v>12</v>
      </c>
      <c r="B9" s="5" t="s">
        <v>71</v>
      </c>
      <c r="C9" s="5">
        <v>729005</v>
      </c>
      <c r="D9" s="5">
        <v>531818</v>
      </c>
      <c r="E9" s="5">
        <v>729429.8</v>
      </c>
      <c r="F9" s="5">
        <v>530902.5</v>
      </c>
      <c r="G9" s="5">
        <v>0.36187524999999998</v>
      </c>
      <c r="H9" s="5">
        <v>-76.511208620000005</v>
      </c>
      <c r="I9" s="5">
        <v>0.35360427</v>
      </c>
      <c r="J9" s="5">
        <v>-76.507393780000001</v>
      </c>
      <c r="N9" s="5"/>
      <c r="O9" s="5"/>
      <c r="P9" s="5"/>
      <c r="Q9" s="5"/>
      <c r="R9" s="5"/>
      <c r="S9" s="5"/>
      <c r="T9" s="5"/>
      <c r="U9" s="5"/>
      <c r="V9" s="5"/>
    </row>
    <row r="10" spans="1:22" x14ac:dyDescent="0.25">
      <c r="A10" t="s">
        <v>22</v>
      </c>
      <c r="B10" s="5" t="s">
        <v>72</v>
      </c>
      <c r="C10" s="5">
        <v>729835</v>
      </c>
      <c r="D10" s="5">
        <v>527995</v>
      </c>
      <c r="E10" s="5">
        <v>729667.4</v>
      </c>
      <c r="F10" s="5">
        <v>526749.30000000005</v>
      </c>
      <c r="G10" s="5">
        <v>0.32733443000000001</v>
      </c>
      <c r="H10" s="5">
        <v>-76.503750460000006</v>
      </c>
      <c r="I10" s="5">
        <v>0.31607850999999998</v>
      </c>
      <c r="J10" s="5">
        <v>-76.505252040000002</v>
      </c>
      <c r="N10" s="5"/>
      <c r="O10" s="5"/>
      <c r="P10" s="5"/>
      <c r="Q10" s="5"/>
      <c r="R10" s="5"/>
      <c r="S10" s="5"/>
      <c r="T10" s="5"/>
      <c r="U10" s="5"/>
      <c r="V10" s="5"/>
    </row>
    <row r="11" spans="1:22" x14ac:dyDescent="0.25">
      <c r="A11" t="s">
        <v>13</v>
      </c>
      <c r="B11" s="5" t="s">
        <v>34</v>
      </c>
      <c r="C11" s="5">
        <v>729850.08</v>
      </c>
      <c r="D11" s="5">
        <v>527992.64</v>
      </c>
      <c r="E11" s="5">
        <v>728941.3</v>
      </c>
      <c r="F11" s="5">
        <v>527767.64</v>
      </c>
      <c r="G11" s="5">
        <v>0.32731314</v>
      </c>
      <c r="H11" s="5">
        <v>-76.503615109999998</v>
      </c>
      <c r="I11" s="5">
        <v>0.32527815999999998</v>
      </c>
      <c r="J11" s="5">
        <v>-76.511771069999995</v>
      </c>
      <c r="N11" s="5"/>
      <c r="O11" s="5"/>
      <c r="P11" s="5"/>
      <c r="Q11" s="5"/>
      <c r="R11" s="5"/>
      <c r="S11" s="5"/>
      <c r="T11" s="5"/>
      <c r="U11" s="5"/>
      <c r="V11" s="5"/>
    </row>
    <row r="12" spans="1:22" x14ac:dyDescent="0.25">
      <c r="A12" t="s">
        <v>23</v>
      </c>
      <c r="B12" s="5" t="s">
        <v>73</v>
      </c>
      <c r="C12" s="5">
        <v>729011</v>
      </c>
      <c r="D12" s="5">
        <v>531832</v>
      </c>
      <c r="E12" s="5">
        <v>728442.7</v>
      </c>
      <c r="F12" s="5">
        <v>532453.80000000005</v>
      </c>
      <c r="G12" s="5">
        <v>0.36200176000000001</v>
      </c>
      <c r="H12" s="5">
        <v>-76.5111548</v>
      </c>
      <c r="I12" s="5">
        <v>0.36761862000000001</v>
      </c>
      <c r="J12" s="5">
        <v>-76.516256900000002</v>
      </c>
      <c r="N12" s="5"/>
      <c r="O12" s="5"/>
      <c r="P12" s="5"/>
      <c r="Q12" s="5"/>
      <c r="R12" s="5"/>
      <c r="S12" s="5"/>
      <c r="T12" s="5"/>
      <c r="U12" s="5"/>
      <c r="V12" s="5"/>
    </row>
    <row r="13" spans="1:22" x14ac:dyDescent="0.25">
      <c r="A13" t="s">
        <v>14</v>
      </c>
      <c r="B13" s="5" t="s">
        <v>35</v>
      </c>
      <c r="C13" s="5">
        <v>731037</v>
      </c>
      <c r="D13" s="5">
        <v>529507</v>
      </c>
      <c r="E13" s="5">
        <v>730095.5</v>
      </c>
      <c r="F13" s="5">
        <v>529326.9</v>
      </c>
      <c r="G13" s="5">
        <v>0.34099888</v>
      </c>
      <c r="H13" s="5">
        <v>-76.492965580000003</v>
      </c>
      <c r="I13" s="5">
        <v>0.33936944000000002</v>
      </c>
      <c r="J13" s="5">
        <v>-76.501415370000004</v>
      </c>
      <c r="N13" s="5"/>
      <c r="O13" s="5"/>
      <c r="P13" s="5"/>
      <c r="Q13" s="5"/>
      <c r="R13" s="5"/>
      <c r="S13" s="5"/>
      <c r="T13" s="5"/>
      <c r="U13" s="5"/>
      <c r="V13" s="5"/>
    </row>
    <row r="14" spans="1:22" x14ac:dyDescent="0.25">
      <c r="A14" t="s">
        <v>15</v>
      </c>
      <c r="B14" s="5" t="s">
        <v>36</v>
      </c>
      <c r="C14" s="5">
        <v>731035</v>
      </c>
      <c r="D14" s="5">
        <v>529492</v>
      </c>
      <c r="E14" s="5">
        <v>730774.4</v>
      </c>
      <c r="F14" s="5">
        <v>528338.80000000005</v>
      </c>
      <c r="G14" s="5">
        <v>0.34086334000000001</v>
      </c>
      <c r="H14" s="5">
        <v>-76.49298349</v>
      </c>
      <c r="I14" s="5">
        <v>0.33044290999999998</v>
      </c>
      <c r="J14" s="5">
        <v>-76.495319890000005</v>
      </c>
      <c r="N14" s="5"/>
      <c r="O14" s="5"/>
      <c r="P14" s="5"/>
      <c r="Q14" s="5"/>
      <c r="R14" s="5"/>
      <c r="S14" s="5"/>
      <c r="T14" s="5"/>
      <c r="U14" s="5"/>
      <c r="V14" s="5"/>
    </row>
    <row r="15" spans="1:22" x14ac:dyDescent="0.25">
      <c r="A15" t="s">
        <v>16</v>
      </c>
      <c r="B15" s="5" t="s">
        <v>37</v>
      </c>
      <c r="C15" s="5">
        <v>729865</v>
      </c>
      <c r="D15" s="5">
        <v>527992</v>
      </c>
      <c r="E15" s="5">
        <v>729003.2</v>
      </c>
      <c r="F15" s="5">
        <v>526099.69999999995</v>
      </c>
      <c r="G15" s="5">
        <v>0.32730738999999998</v>
      </c>
      <c r="H15" s="5">
        <v>-76.503481199999996</v>
      </c>
      <c r="I15" s="5">
        <v>0.31020766</v>
      </c>
      <c r="J15" s="5">
        <v>-76.511211979999999</v>
      </c>
      <c r="N15" s="5"/>
      <c r="O15" s="5"/>
      <c r="P15" s="5"/>
      <c r="Q15" s="5"/>
      <c r="R15" s="5"/>
      <c r="S15" s="5"/>
      <c r="T15" s="5"/>
      <c r="U15" s="5"/>
      <c r="V15" s="5"/>
    </row>
    <row r="16" spans="1:22" x14ac:dyDescent="0.25">
      <c r="A16" t="s">
        <v>17</v>
      </c>
      <c r="B16" s="5" t="s">
        <v>38</v>
      </c>
      <c r="C16" s="5">
        <v>729880</v>
      </c>
      <c r="D16" s="5">
        <v>527992</v>
      </c>
      <c r="E16" s="5">
        <v>728897.9</v>
      </c>
      <c r="F16" s="5">
        <v>528928.6</v>
      </c>
      <c r="G16" s="5">
        <v>0.32730742000000002</v>
      </c>
      <c r="H16" s="5">
        <v>-76.503346570000005</v>
      </c>
      <c r="I16" s="5">
        <v>0.33576789000000001</v>
      </c>
      <c r="J16" s="5">
        <v>-76.512163150000006</v>
      </c>
      <c r="N16" s="5"/>
      <c r="O16" s="5"/>
      <c r="P16" s="5"/>
      <c r="Q16" s="5"/>
      <c r="R16" s="5"/>
      <c r="S16" s="5"/>
      <c r="T16" s="5"/>
      <c r="U16" s="5"/>
      <c r="V16" s="5"/>
    </row>
    <row r="17" spans="1:22" x14ac:dyDescent="0.25">
      <c r="A17" t="s">
        <v>24</v>
      </c>
      <c r="B17" s="5" t="s">
        <v>75</v>
      </c>
      <c r="C17" s="5">
        <v>729843.51300000004</v>
      </c>
      <c r="D17" s="5">
        <v>528003.78200000001</v>
      </c>
      <c r="E17" s="5">
        <v>728187.8</v>
      </c>
      <c r="F17" s="5">
        <v>528474.30000000005</v>
      </c>
      <c r="G17" s="5">
        <v>0.32741378999999998</v>
      </c>
      <c r="H17" s="5">
        <v>-76.503674070000002</v>
      </c>
      <c r="I17" s="5">
        <v>0.33166149</v>
      </c>
      <c r="J17" s="5">
        <v>-76.518535369999995</v>
      </c>
      <c r="N17" s="5"/>
      <c r="O17" s="5"/>
      <c r="P17" s="5"/>
      <c r="Q17" s="5"/>
      <c r="R17" s="5"/>
      <c r="S17" s="5"/>
      <c r="T17" s="5"/>
      <c r="U17" s="5"/>
      <c r="V17" s="5"/>
    </row>
    <row r="18" spans="1:22" x14ac:dyDescent="0.25">
      <c r="A18" t="s">
        <v>25</v>
      </c>
      <c r="B18" s="5" t="s">
        <v>87</v>
      </c>
      <c r="C18" s="5">
        <v>729855.46299999999</v>
      </c>
      <c r="D18" s="5">
        <v>528002.79799999995</v>
      </c>
      <c r="E18" s="5">
        <v>729027.09</v>
      </c>
      <c r="F18" s="5">
        <v>525466.9</v>
      </c>
      <c r="G18" s="5">
        <v>0.32740492999999998</v>
      </c>
      <c r="H18" s="5">
        <v>-76.503566820000003</v>
      </c>
      <c r="I18" s="5">
        <v>0.30449006000000001</v>
      </c>
      <c r="J18" s="5">
        <v>-76.510996270000007</v>
      </c>
      <c r="N18" s="5"/>
      <c r="O18" s="5"/>
      <c r="P18" s="5"/>
      <c r="Q18" s="5"/>
      <c r="R18" s="5"/>
      <c r="S18" s="5"/>
      <c r="T18" s="5"/>
      <c r="U18" s="5"/>
      <c r="V18" s="5"/>
    </row>
    <row r="19" spans="1:22" x14ac:dyDescent="0.25">
      <c r="A19" t="s">
        <v>26</v>
      </c>
      <c r="B19" s="5" t="s">
        <v>74</v>
      </c>
      <c r="C19" s="5">
        <v>730295.16599999997</v>
      </c>
      <c r="D19" s="5">
        <v>530739.78799999994</v>
      </c>
      <c r="E19" s="5">
        <v>730916.36</v>
      </c>
      <c r="F19" s="5">
        <v>531482.06000000006</v>
      </c>
      <c r="G19" s="5">
        <v>0.35213612</v>
      </c>
      <c r="H19" s="5">
        <v>-76.499626559999996</v>
      </c>
      <c r="I19" s="5">
        <v>0.35884444999999998</v>
      </c>
      <c r="J19" s="5">
        <v>-76.494052920000001</v>
      </c>
      <c r="N19" s="5"/>
      <c r="O19" s="5"/>
      <c r="P19" s="5"/>
      <c r="Q19" s="5"/>
      <c r="R19" s="5"/>
      <c r="S19" s="5"/>
      <c r="T19" s="5"/>
      <c r="U19" s="5"/>
      <c r="V19" s="5"/>
    </row>
    <row r="20" spans="1:22" x14ac:dyDescent="0.25">
      <c r="A20" t="s">
        <v>27</v>
      </c>
      <c r="B20" s="5" t="s">
        <v>88</v>
      </c>
      <c r="C20" s="5">
        <v>730295.16599999997</v>
      </c>
      <c r="D20" s="5">
        <v>530739.78799999994</v>
      </c>
      <c r="E20" s="5">
        <v>730521.8</v>
      </c>
      <c r="F20" s="5">
        <v>532118.6</v>
      </c>
      <c r="G20" s="5">
        <v>0.35213612</v>
      </c>
      <c r="H20" s="5">
        <v>-76.499626559999996</v>
      </c>
      <c r="I20" s="5">
        <v>0.36459501</v>
      </c>
      <c r="J20" s="5">
        <v>-76.49759573</v>
      </c>
      <c r="N20" s="5"/>
      <c r="O20" s="5"/>
      <c r="P20" s="5"/>
      <c r="Q20" s="5"/>
      <c r="R20" s="5"/>
      <c r="S20" s="5"/>
      <c r="T20" s="5"/>
      <c r="U20" s="5"/>
      <c r="V20" s="5"/>
    </row>
    <row r="21" spans="1:22" x14ac:dyDescent="0.25">
      <c r="A21" t="s">
        <v>18</v>
      </c>
      <c r="B21" s="5" t="s">
        <v>39</v>
      </c>
      <c r="C21" s="5">
        <v>730308.94</v>
      </c>
      <c r="D21" s="5">
        <v>530751.39</v>
      </c>
      <c r="E21" s="5">
        <v>731741.50301454403</v>
      </c>
      <c r="F21" s="5">
        <v>532114.31851965003</v>
      </c>
      <c r="G21" s="5">
        <v>0.35224097999999998</v>
      </c>
      <c r="H21" s="5">
        <v>-76.499502960000001</v>
      </c>
      <c r="I21" s="5">
        <v>0.36455927999999999</v>
      </c>
      <c r="J21" s="5">
        <v>-76.486648520000003</v>
      </c>
      <c r="N21" s="5"/>
      <c r="O21" s="5"/>
      <c r="P21" s="5"/>
      <c r="Q21" s="5"/>
      <c r="R21" s="5"/>
      <c r="S21" s="5"/>
      <c r="T21" s="5"/>
      <c r="U21" s="5"/>
      <c r="V21" s="5"/>
    </row>
    <row r="22" spans="1:22" x14ac:dyDescent="0.25">
      <c r="A22" t="s">
        <v>20</v>
      </c>
      <c r="B22" s="5" t="s">
        <v>40</v>
      </c>
      <c r="C22" s="5">
        <v>730323.23800000001</v>
      </c>
      <c r="D22" s="5">
        <v>530763.44900000002</v>
      </c>
      <c r="E22" s="5">
        <v>731184.86742265197</v>
      </c>
      <c r="F22" s="5">
        <v>532711.19519752404</v>
      </c>
      <c r="G22" s="5">
        <v>0.35234998000000001</v>
      </c>
      <c r="H22" s="5">
        <v>-76.499374660000001</v>
      </c>
      <c r="I22" s="5">
        <v>0.36995107999999999</v>
      </c>
      <c r="J22" s="5">
        <v>-76.491645950000006</v>
      </c>
      <c r="N22" s="5"/>
      <c r="O22" s="5"/>
      <c r="P22" s="5"/>
      <c r="Q22" s="5"/>
      <c r="R22" s="5"/>
      <c r="S22" s="5"/>
      <c r="T22" s="5"/>
      <c r="U22" s="5"/>
      <c r="V22" s="5"/>
    </row>
    <row r="23" spans="1:22" x14ac:dyDescent="0.25">
      <c r="A23" t="s">
        <v>28</v>
      </c>
      <c r="B23" s="5" t="s">
        <v>76</v>
      </c>
      <c r="C23" s="5">
        <v>731047.19799999997</v>
      </c>
      <c r="D23" s="5">
        <v>529495.67799999996</v>
      </c>
      <c r="E23" s="5">
        <v>728869.4</v>
      </c>
      <c r="F23" s="5">
        <v>529806.1</v>
      </c>
      <c r="G23" s="5">
        <v>0.34089659999999999</v>
      </c>
      <c r="H23" s="5">
        <v>-76.492874020000002</v>
      </c>
      <c r="I23" s="5">
        <v>0.34369644999999999</v>
      </c>
      <c r="J23" s="5">
        <v>-76.512420930000005</v>
      </c>
      <c r="N23" s="5"/>
      <c r="O23" s="5"/>
      <c r="P23" s="5"/>
      <c r="Q23" s="5"/>
      <c r="R23" s="5"/>
      <c r="S23" s="5"/>
      <c r="T23" s="5"/>
      <c r="U23" s="5"/>
      <c r="V23" s="5"/>
    </row>
    <row r="24" spans="1:22" x14ac:dyDescent="0.25">
      <c r="A24" t="s">
        <v>29</v>
      </c>
      <c r="B24" s="5" t="s">
        <v>89</v>
      </c>
      <c r="C24" s="5">
        <v>731047.19799999997</v>
      </c>
      <c r="D24" s="5">
        <v>529495.67799999996</v>
      </c>
      <c r="E24" s="5">
        <v>728863.6</v>
      </c>
      <c r="F24" s="5">
        <v>529845.69999999995</v>
      </c>
      <c r="G24" s="5">
        <v>0.34089659999999999</v>
      </c>
      <c r="H24" s="5">
        <v>-76.492874020000002</v>
      </c>
      <c r="I24" s="5">
        <v>0.34405424000000001</v>
      </c>
      <c r="J24" s="5">
        <v>-76.512473069999999</v>
      </c>
      <c r="N24" s="5"/>
      <c r="O24" s="5"/>
      <c r="P24" s="5"/>
      <c r="Q24" s="5"/>
      <c r="R24" s="5"/>
      <c r="S24" s="5"/>
      <c r="T24" s="5"/>
      <c r="U24" s="5"/>
      <c r="V24" s="5"/>
    </row>
    <row r="25" spans="1:22" x14ac:dyDescent="0.25">
      <c r="A25" t="s">
        <v>19</v>
      </c>
      <c r="B25" s="5" t="s">
        <v>90</v>
      </c>
      <c r="C25" s="5">
        <v>731047.19799999997</v>
      </c>
      <c r="D25" s="5">
        <v>529495.67799999996</v>
      </c>
      <c r="E25" s="5">
        <v>728873.24105930701</v>
      </c>
      <c r="F25" s="5">
        <v>529834.53216659604</v>
      </c>
      <c r="G25" s="5">
        <v>0.34089659999999999</v>
      </c>
      <c r="H25" s="5">
        <v>-76.492874020000002</v>
      </c>
      <c r="I25" s="5">
        <v>0.34395335999999999</v>
      </c>
      <c r="J25" s="5">
        <v>-76.512386520000007</v>
      </c>
      <c r="N25" s="5"/>
      <c r="O25" s="5"/>
      <c r="P25" s="5"/>
      <c r="Q25" s="5"/>
      <c r="R25" s="5"/>
      <c r="S25" s="5"/>
      <c r="T25" s="5"/>
      <c r="U25" s="5"/>
      <c r="V2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G23" sqref="G23"/>
    </sheetView>
  </sheetViews>
  <sheetFormatPr defaultRowHeight="15" x14ac:dyDescent="0.25"/>
  <cols>
    <col min="1" max="1" width="11.28515625" bestFit="1" customWidth="1"/>
  </cols>
  <sheetData>
    <row r="1" spans="1:5" x14ac:dyDescent="0.25">
      <c r="A1" t="s">
        <v>63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5">
      <c r="A2" t="s">
        <v>64</v>
      </c>
      <c r="B2">
        <v>730925</v>
      </c>
      <c r="C2">
        <v>530392</v>
      </c>
      <c r="D2">
        <v>-7599</v>
      </c>
      <c r="E2">
        <v>16.5</v>
      </c>
    </row>
    <row r="3" spans="1:5" x14ac:dyDescent="0.25">
      <c r="A3" t="s">
        <v>65</v>
      </c>
      <c r="B3">
        <v>731034</v>
      </c>
      <c r="C3">
        <v>529377</v>
      </c>
      <c r="D3">
        <v>-7580</v>
      </c>
      <c r="E3">
        <v>22.6</v>
      </c>
    </row>
    <row r="4" spans="1:5" x14ac:dyDescent="0.25">
      <c r="A4" t="s">
        <v>66</v>
      </c>
      <c r="B4">
        <v>730252</v>
      </c>
      <c r="C4">
        <v>531107</v>
      </c>
      <c r="D4">
        <v>-7611</v>
      </c>
      <c r="E4">
        <v>22.8</v>
      </c>
    </row>
    <row r="5" spans="1:5" x14ac:dyDescent="0.25">
      <c r="A5" t="s">
        <v>67</v>
      </c>
      <c r="B5">
        <v>729603</v>
      </c>
      <c r="C5">
        <v>532152</v>
      </c>
      <c r="D5">
        <v>-7650</v>
      </c>
      <c r="E5">
        <v>19.5</v>
      </c>
    </row>
    <row r="6" spans="1:5" x14ac:dyDescent="0.25">
      <c r="A6" t="s">
        <v>68</v>
      </c>
      <c r="B6">
        <v>729551</v>
      </c>
      <c r="C6">
        <v>530113</v>
      </c>
      <c r="D6">
        <v>-7637</v>
      </c>
      <c r="E6">
        <v>22.8</v>
      </c>
    </row>
    <row r="7" spans="1:5" x14ac:dyDescent="0.25">
      <c r="A7" t="s">
        <v>69</v>
      </c>
      <c r="B7">
        <v>729824</v>
      </c>
      <c r="C7">
        <v>528004</v>
      </c>
      <c r="D7">
        <v>-7627</v>
      </c>
      <c r="E7">
        <v>41.5</v>
      </c>
    </row>
    <row r="8" spans="1:5" x14ac:dyDescent="0.25">
      <c r="A8" t="s">
        <v>70</v>
      </c>
      <c r="B8">
        <v>731079</v>
      </c>
      <c r="C8">
        <v>531591</v>
      </c>
      <c r="D8">
        <v>-7626</v>
      </c>
      <c r="E8">
        <v>24.5</v>
      </c>
    </row>
    <row r="9" spans="1:5" x14ac:dyDescent="0.25">
      <c r="A9" t="s">
        <v>71</v>
      </c>
      <c r="B9">
        <v>729423</v>
      </c>
      <c r="C9">
        <v>530918</v>
      </c>
      <c r="D9">
        <v>-7656</v>
      </c>
      <c r="E9">
        <v>13</v>
      </c>
    </row>
    <row r="10" spans="1:5" x14ac:dyDescent="0.25">
      <c r="A10" t="s">
        <v>72</v>
      </c>
      <c r="B10">
        <v>729676</v>
      </c>
      <c r="C10">
        <v>526771</v>
      </c>
      <c r="D10">
        <v>-7593</v>
      </c>
      <c r="E10">
        <v>34.9</v>
      </c>
    </row>
    <row r="11" spans="1:5" x14ac:dyDescent="0.25">
      <c r="A11" t="s">
        <v>34</v>
      </c>
      <c r="B11">
        <v>728969</v>
      </c>
      <c r="C11">
        <v>527779</v>
      </c>
      <c r="D11">
        <v>-7633</v>
      </c>
      <c r="E11">
        <v>27.2</v>
      </c>
    </row>
    <row r="12" spans="1:5" x14ac:dyDescent="0.25">
      <c r="A12" t="s">
        <v>73</v>
      </c>
      <c r="B12">
        <v>728454</v>
      </c>
      <c r="C12">
        <v>532438</v>
      </c>
      <c r="D12">
        <v>-7706</v>
      </c>
      <c r="E12">
        <v>5.0999999999999996</v>
      </c>
    </row>
    <row r="13" spans="1:5" x14ac:dyDescent="0.25">
      <c r="A13" t="s">
        <v>35</v>
      </c>
      <c r="B13">
        <v>730114</v>
      </c>
      <c r="C13">
        <v>529329</v>
      </c>
      <c r="D13">
        <v>-7604</v>
      </c>
      <c r="E13">
        <v>12.1</v>
      </c>
    </row>
    <row r="14" spans="1:5" x14ac:dyDescent="0.25">
      <c r="A14" t="s">
        <v>36</v>
      </c>
      <c r="B14">
        <v>730785</v>
      </c>
      <c r="C14">
        <v>528378</v>
      </c>
      <c r="D14">
        <v>-7582</v>
      </c>
      <c r="E14">
        <v>13.1</v>
      </c>
    </row>
    <row r="15" spans="1:5" x14ac:dyDescent="0.25">
      <c r="A15" t="s">
        <v>37</v>
      </c>
      <c r="B15">
        <v>729015</v>
      </c>
      <c r="C15">
        <v>526150</v>
      </c>
      <c r="D15">
        <v>-7600</v>
      </c>
      <c r="E15">
        <v>17.8</v>
      </c>
    </row>
    <row r="16" spans="1:5" x14ac:dyDescent="0.25">
      <c r="A16" t="s">
        <v>38</v>
      </c>
      <c r="B16">
        <v>728926</v>
      </c>
      <c r="C16">
        <v>528905</v>
      </c>
      <c r="D16">
        <v>-7646</v>
      </c>
      <c r="E16">
        <v>28.9</v>
      </c>
    </row>
    <row r="17" spans="1:5" x14ac:dyDescent="0.25">
      <c r="A17" t="s">
        <v>74</v>
      </c>
      <c r="B17">
        <v>730523</v>
      </c>
      <c r="C17">
        <v>532084</v>
      </c>
      <c r="D17">
        <v>-7629</v>
      </c>
      <c r="E17">
        <v>11</v>
      </c>
    </row>
    <row r="18" spans="1:5" x14ac:dyDescent="0.25">
      <c r="A18" t="s">
        <v>39</v>
      </c>
      <c r="B18">
        <v>731705</v>
      </c>
      <c r="C18">
        <v>532084</v>
      </c>
      <c r="D18">
        <v>-7584</v>
      </c>
      <c r="E18">
        <v>33.6</v>
      </c>
    </row>
    <row r="19" spans="1:5" x14ac:dyDescent="0.25">
      <c r="A19" t="s">
        <v>40</v>
      </c>
      <c r="B19">
        <v>731160</v>
      </c>
      <c r="C19">
        <v>532658</v>
      </c>
      <c r="D19">
        <v>-7612</v>
      </c>
      <c r="E19">
        <v>19.2</v>
      </c>
    </row>
    <row r="20" spans="1:5" x14ac:dyDescent="0.25">
      <c r="A20" t="s">
        <v>77</v>
      </c>
      <c r="B20">
        <v>728924</v>
      </c>
      <c r="C20">
        <v>529842</v>
      </c>
      <c r="D20">
        <v>-7618</v>
      </c>
      <c r="E20">
        <v>16.100000000000001</v>
      </c>
    </row>
    <row r="21" spans="1:5" x14ac:dyDescent="0.25">
      <c r="A21" t="s">
        <v>75</v>
      </c>
      <c r="B21">
        <v>728233</v>
      </c>
      <c r="C21">
        <v>528473</v>
      </c>
      <c r="D21">
        <v>-7640</v>
      </c>
      <c r="E21">
        <v>24.2</v>
      </c>
    </row>
    <row r="22" spans="1:5" x14ac:dyDescent="0.25">
      <c r="A22" t="s">
        <v>76</v>
      </c>
      <c r="B22">
        <v>728918</v>
      </c>
      <c r="C22">
        <v>529807</v>
      </c>
      <c r="D22">
        <v>-7630</v>
      </c>
      <c r="E22">
        <v>19.2</v>
      </c>
    </row>
    <row r="23" spans="1:5" x14ac:dyDescent="0.25">
      <c r="A23" t="s">
        <v>78</v>
      </c>
      <c r="B23">
        <v>728921</v>
      </c>
      <c r="C23">
        <v>529833</v>
      </c>
      <c r="D23">
        <v>-7619</v>
      </c>
      <c r="E23">
        <v>18.899999999999999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Loc Data</vt:lpstr>
      <vt:lpstr>Brett Data</vt:lpstr>
    </vt:vector>
  </TitlesOfParts>
  <Company>GranTierra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Schmitt</dc:creator>
  <cp:lastModifiedBy>Alex Schmitt</cp:lastModifiedBy>
  <dcterms:created xsi:type="dcterms:W3CDTF">2020-04-16T21:14:57Z</dcterms:created>
  <dcterms:modified xsi:type="dcterms:W3CDTF">2020-05-13T19:59:05Z</dcterms:modified>
</cp:coreProperties>
</file>