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e\Plocha\prg\WEB\GithubPages\vos\predmet\1rocnik\lo\SZD\"/>
    </mc:Choice>
  </mc:AlternateContent>
  <xr:revisionPtr revIDLastSave="0" documentId="13_ncr:1_{798483F2-B25C-4C96-91D5-2407FBC47B34}" xr6:coauthVersionLast="47" xr6:coauthVersionMax="47" xr10:uidLastSave="{00000000-0000-0000-0000-000000000000}"/>
  <bookViews>
    <workbookView xWindow="-120" yWindow="-120" windowWidth="29040" windowHeight="15720" xr2:uid="{6CB34F5E-541D-4FD5-92BB-817A128D9D95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4" i="1"/>
  <c r="J12" i="1" l="1"/>
  <c r="J13" i="1"/>
  <c r="I5" i="1"/>
  <c r="J5" i="1" s="1"/>
  <c r="I6" i="1"/>
  <c r="I7" i="1"/>
  <c r="I8" i="1"/>
  <c r="I9" i="1"/>
  <c r="I10" i="1"/>
  <c r="J10" i="1" s="1"/>
  <c r="I11" i="1"/>
  <c r="J11" i="1" s="1"/>
  <c r="K11" i="1" s="1"/>
  <c r="I12" i="1"/>
  <c r="I13" i="1"/>
  <c r="I14" i="1"/>
  <c r="J14" i="1" s="1"/>
  <c r="K14" i="1" s="1"/>
  <c r="I15" i="1"/>
  <c r="J15" i="1" s="1"/>
  <c r="K15" i="1" s="1"/>
  <c r="I16" i="1"/>
  <c r="J16" i="1" s="1"/>
  <c r="K16" i="1" s="1"/>
  <c r="I17" i="1"/>
  <c r="J17" i="1" s="1"/>
  <c r="K17" i="1" s="1"/>
  <c r="I18" i="1"/>
  <c r="J18" i="1" s="1"/>
  <c r="K18" i="1" s="1"/>
  <c r="I19" i="1"/>
  <c r="I20" i="1"/>
  <c r="I21" i="1"/>
  <c r="I22" i="1"/>
  <c r="I23" i="1"/>
  <c r="J23" i="1" s="1"/>
  <c r="I24" i="1"/>
  <c r="I25" i="1"/>
  <c r="I26" i="1"/>
  <c r="J26" i="1" s="1"/>
  <c r="I27" i="1"/>
  <c r="J28" i="1" s="1"/>
  <c r="I28" i="1"/>
  <c r="I29" i="1"/>
  <c r="I30" i="1"/>
  <c r="I31" i="1"/>
  <c r="I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4" i="1"/>
  <c r="K12" i="1" l="1"/>
  <c r="J25" i="1"/>
  <c r="K13" i="1"/>
  <c r="J27" i="1"/>
  <c r="K27" i="1" s="1"/>
  <c r="J9" i="1"/>
  <c r="K10" i="1"/>
  <c r="K26" i="1"/>
  <c r="J24" i="1"/>
  <c r="K24" i="1" s="1"/>
  <c r="O6" i="1"/>
  <c r="N6" i="1"/>
  <c r="N20" i="1"/>
  <c r="O20" i="1"/>
  <c r="O16" i="1"/>
  <c r="N16" i="1"/>
  <c r="N14" i="1"/>
  <c r="O14" i="1"/>
  <c r="N28" i="1"/>
  <c r="O28" i="1"/>
  <c r="O8" i="1"/>
  <c r="N8" i="1"/>
  <c r="O7" i="1"/>
  <c r="N7" i="1"/>
  <c r="O22" i="1"/>
  <c r="N22" i="1"/>
  <c r="O21" i="1"/>
  <c r="N21" i="1"/>
  <c r="O19" i="1"/>
  <c r="N19" i="1"/>
  <c r="N4" i="1"/>
  <c r="O4" i="1"/>
  <c r="J6" i="1"/>
  <c r="K6" i="1" s="1"/>
  <c r="O27" i="1"/>
  <c r="N27" i="1"/>
  <c r="N11" i="1"/>
  <c r="O11" i="1"/>
  <c r="J21" i="1"/>
  <c r="O24" i="1"/>
  <c r="N24" i="1"/>
  <c r="O23" i="1"/>
  <c r="N23" i="1"/>
  <c r="N13" i="1"/>
  <c r="O13" i="1"/>
  <c r="O10" i="1"/>
  <c r="N10" i="1"/>
  <c r="O5" i="1"/>
  <c r="N5" i="1"/>
  <c r="N18" i="1"/>
  <c r="O18" i="1"/>
  <c r="N17" i="1"/>
  <c r="O17" i="1"/>
  <c r="N15" i="1"/>
  <c r="O15" i="1"/>
  <c r="J8" i="1"/>
  <c r="J7" i="1"/>
  <c r="N12" i="1"/>
  <c r="O12" i="1"/>
  <c r="J22" i="1"/>
  <c r="K22" i="1" s="1"/>
  <c r="O26" i="1"/>
  <c r="N26" i="1"/>
  <c r="J20" i="1"/>
  <c r="N25" i="1"/>
  <c r="O25" i="1"/>
  <c r="O9" i="1"/>
  <c r="N9" i="1"/>
  <c r="J19" i="1"/>
  <c r="K19" i="1" s="1"/>
  <c r="K28" i="1" l="1"/>
  <c r="K20" i="1"/>
  <c r="X2" i="1"/>
  <c r="K8" i="1"/>
  <c r="K25" i="1"/>
  <c r="W2" i="1"/>
  <c r="K23" i="1"/>
  <c r="K7" i="1"/>
  <c r="K21" i="1"/>
  <c r="K9" i="1"/>
</calcChain>
</file>

<file path=xl/sharedStrings.xml><?xml version="1.0" encoding="utf-8"?>
<sst xmlns="http://schemas.openxmlformats.org/spreadsheetml/2006/main" count="74" uniqueCount="43">
  <si>
    <t>rok</t>
  </si>
  <si>
    <t>počet cestujících</t>
  </si>
  <si>
    <t># cestujících na 100 K</t>
  </si>
  <si>
    <t>1. diff</t>
  </si>
  <si>
    <t>2. diff</t>
  </si>
  <si>
    <t>y_lin</t>
  </si>
  <si>
    <t>y_kv</t>
  </si>
  <si>
    <t>(data-y_lin)^2</t>
  </si>
  <si>
    <t>(data-y_kv)^2</t>
  </si>
  <si>
    <t>t [rok]</t>
  </si>
  <si>
    <t>střední stav obyvatelstva</t>
  </si>
  <si>
    <t>t^2</t>
  </si>
  <si>
    <t>Budoucnost</t>
  </si>
  <si>
    <t>Predikce</t>
  </si>
  <si>
    <t>M.S.E.</t>
  </si>
  <si>
    <t>y = -85,282*t + 4972,3</t>
  </si>
  <si>
    <t>y= 5,1668*t^2 - 219,62*t + 5576,8</t>
  </si>
  <si>
    <t>VÝSLEDEK</t>
  </si>
  <si>
    <t>Regresní statistika</t>
  </si>
  <si>
    <t>Násobné R</t>
  </si>
  <si>
    <t>Hodnota spolehlivosti R</t>
  </si>
  <si>
    <t>Nastavená hodnota spolehlivosti R</t>
  </si>
  <si>
    <t>Chyba stř. hodnoty</t>
  </si>
  <si>
    <t>Pozorování</t>
  </si>
  <si>
    <t>ANOVA</t>
  </si>
  <si>
    <t>Regrese</t>
  </si>
  <si>
    <t>Rezidua</t>
  </si>
  <si>
    <t>Celkem</t>
  </si>
  <si>
    <t>Hranice</t>
  </si>
  <si>
    <t>Rozdíl</t>
  </si>
  <si>
    <t>SS</t>
  </si>
  <si>
    <t>MS</t>
  </si>
  <si>
    <t>F</t>
  </si>
  <si>
    <t>Významnost F</t>
  </si>
  <si>
    <t>Koeficienty</t>
  </si>
  <si>
    <t>t Stat</t>
  </si>
  <si>
    <t>Hodnota P</t>
  </si>
  <si>
    <t>Dolní 95%</t>
  </si>
  <si>
    <t>Horní 95%</t>
  </si>
  <si>
    <t>Dolní 95,0%</t>
  </si>
  <si>
    <t>Horní 95,0%</t>
  </si>
  <si>
    <t>Soubor X 1</t>
  </si>
  <si>
    <t>Soubor X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</si>
</sst>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charset val="238"/>
      <scheme val="minor"/>
    </font>
    <font>
      <sz val="11"/>
      <color theme="1"/>
      <name val="Calibri"/>
      <family val="2"/>
      <charset val="238"/>
    </font>
    <font>
      <sz val="11"/>
      <name val="Calibri"/>
      <family val="2"/>
      <charset val="238"/>
    </font>
    <font>
      <b/>
      <sz val="11"/>
      <color theme="1"/>
      <name val="Calibri"/>
      <family val="2"/>
      <charset val="238"/>
    </font>
    <font>
      <sz val="11"/>
      <color rgb="FFFF0000"/>
      <name val="Calibri"/>
      <family val="2"/>
      <charset val="238"/>
    </font>
    <font>
      <sz val="16"/>
      <color theme="1"/>
      <name val="Calibri"/>
      <family val="2"/>
      <charset val="238"/>
    </font>
    <font>
      <sz val="11"/>
      <color rgb="FFFF0000"/>
      <name val="Aptos Narrow"/>
      <family val="2"/>
      <charset val="238"/>
      <scheme val="minor"/>
    </font>
    <font>
      <i/>
      <sz val="11"/>
      <color theme="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right" indent="1"/>
    </xf>
    <xf numFmtId="2" fontId="1" fillId="0" borderId="0" xfId="0" applyNumberFormat="1" applyFont="1"/>
    <xf numFmtId="0" fontId="1" fillId="2" borderId="0" xfId="0" applyFont="1" applyFill="1"/>
    <xf numFmtId="0" fontId="2" fillId="2" borderId="0" xfId="0" applyFont="1" applyFill="1" applyAlignment="1">
      <alignment horizontal="center" vertical="center"/>
    </xf>
    <xf numFmtId="3" fontId="2" fillId="2" borderId="0" xfId="0" applyNumberFormat="1" applyFont="1" applyFill="1" applyAlignment="1">
      <alignment horizontal="right" indent="1"/>
    </xf>
    <xf numFmtId="2" fontId="1" fillId="2" borderId="0" xfId="0" applyNumberFormat="1" applyFont="1" applyFill="1"/>
    <xf numFmtId="2" fontId="3" fillId="2" borderId="0" xfId="0" applyNumberFormat="1" applyFont="1" applyFill="1"/>
    <xf numFmtId="0" fontId="3" fillId="3" borderId="0" xfId="0" applyFont="1" applyFill="1"/>
    <xf numFmtId="2" fontId="3" fillId="3" borderId="0" xfId="0" applyNumberFormat="1" applyFont="1" applyFill="1"/>
    <xf numFmtId="0" fontId="1" fillId="3" borderId="1" xfId="0" applyFont="1" applyFill="1" applyBorder="1"/>
    <xf numFmtId="0" fontId="1" fillId="3" borderId="0" xfId="0" applyFont="1" applyFill="1"/>
    <xf numFmtId="0" fontId="0" fillId="3" borderId="0" xfId="0" applyFill="1"/>
    <xf numFmtId="0" fontId="4" fillId="3" borderId="1" xfId="0" applyFont="1" applyFill="1" applyBorder="1"/>
    <xf numFmtId="2" fontId="4" fillId="2" borderId="0" xfId="0" applyNumberFormat="1" applyFont="1" applyFill="1"/>
    <xf numFmtId="0" fontId="4" fillId="0" borderId="0" xfId="0" applyFont="1" applyAlignment="1">
      <alignment vertical="center" wrapText="1"/>
    </xf>
    <xf numFmtId="0" fontId="5" fillId="2" borderId="0" xfId="0" applyFont="1" applyFill="1" applyAlignment="1">
      <alignment horizontal="center" vertical="center" wrapText="1"/>
    </xf>
    <xf numFmtId="0" fontId="0" fillId="0" borderId="0" xfId="0" applyFill="1" applyBorder="1" applyAlignment="1"/>
    <xf numFmtId="0" fontId="0" fillId="0" borderId="2" xfId="0" applyFill="1" applyBorder="1" applyAlignment="1"/>
    <xf numFmtId="0" fontId="7" fillId="0" borderId="3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Continuous"/>
    </xf>
    <xf numFmtId="0" fontId="1" fillId="0" borderId="0" xfId="0" applyFont="1" applyBorder="1"/>
    <xf numFmtId="0" fontId="6" fillId="3" borderId="0" xfId="0" applyFont="1" applyFill="1" applyBorder="1" applyAlignment="1"/>
    <xf numFmtId="0" fontId="6" fillId="3" borderId="2" xfId="0" applyFont="1" applyFill="1" applyBorder="1" applyAlignme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původní data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data!$D$4:$D$28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data!$I$4:$I$28</c:f>
              <c:numCache>
                <c:formatCode>0.00</c:formatCode>
                <c:ptCount val="25"/>
                <c:pt idx="0">
                  <c:v>6235.7470540160703</c:v>
                </c:pt>
                <c:pt idx="1">
                  <c:v>5112.418353496967</c:v>
                </c:pt>
                <c:pt idx="2">
                  <c:v>4513.4235059797302</c:v>
                </c:pt>
                <c:pt idx="3">
                  <c:v>4429.271730790545</c:v>
                </c:pt>
                <c:pt idx="4">
                  <c:v>4346.4007412778483</c:v>
                </c:pt>
                <c:pt idx="5">
                  <c:v>4272.3569903070365</c:v>
                </c:pt>
                <c:pt idx="6">
                  <c:v>4263.5398474520043</c:v>
                </c:pt>
                <c:pt idx="7">
                  <c:v>3981.0400661753711</c:v>
                </c:pt>
                <c:pt idx="8">
                  <c:v>4087.6896298452084</c:v>
                </c:pt>
                <c:pt idx="9">
                  <c:v>4101.1188190603571</c:v>
                </c:pt>
                <c:pt idx="10">
                  <c:v>3793.8005638409345</c:v>
                </c:pt>
                <c:pt idx="11">
                  <c:v>3776.3804264800792</c:v>
                </c:pt>
                <c:pt idx="12">
                  <c:v>3632.9592027813683</c:v>
                </c:pt>
                <c:pt idx="13">
                  <c:v>3580.1108987686307</c:v>
                </c:pt>
                <c:pt idx="14">
                  <c:v>3504.2476322719394</c:v>
                </c:pt>
                <c:pt idx="15">
                  <c:v>3542.2576839737626</c:v>
                </c:pt>
                <c:pt idx="16">
                  <c:v>3473.6300229253616</c:v>
                </c:pt>
                <c:pt idx="17">
                  <c:v>3282.693610203396</c:v>
                </c:pt>
                <c:pt idx="18">
                  <c:v>3215.5593732455413</c:v>
                </c:pt>
                <c:pt idx="19">
                  <c:v>3320.8767344656894</c:v>
                </c:pt>
                <c:pt idx="20">
                  <c:v>3328.4823154675419</c:v>
                </c:pt>
                <c:pt idx="21">
                  <c:v>3149.5862297691197</c:v>
                </c:pt>
                <c:pt idx="22">
                  <c:v>3113.7647709633084</c:v>
                </c:pt>
                <c:pt idx="23">
                  <c:v>3201.244256067183</c:v>
                </c:pt>
                <c:pt idx="24">
                  <c:v>3332.5809582687707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71-4C7C-BDE9-20C955CD50CB}"/>
            </c:ext>
          </c:extLst>
        </c:ser>
        <c:ser>
          <c:idx val="1"/>
          <c:order val="1"/>
          <c:tx>
            <c:v>y_kv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data!$D$4:$D$28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data!$M$4:$M$28</c:f>
              <c:numCache>
                <c:formatCode>0.00</c:formatCode>
                <c:ptCount val="25"/>
                <c:pt idx="0">
                  <c:v>5362.3468000000003</c:v>
                </c:pt>
                <c:pt idx="1">
                  <c:v>5158.2272000000003</c:v>
                </c:pt>
                <c:pt idx="2">
                  <c:v>4964.4412000000002</c:v>
                </c:pt>
                <c:pt idx="3">
                  <c:v>4780.9888000000001</c:v>
                </c:pt>
                <c:pt idx="4">
                  <c:v>4607.8700000000008</c:v>
                </c:pt>
                <c:pt idx="5">
                  <c:v>4445.0848000000005</c:v>
                </c:pt>
                <c:pt idx="6">
                  <c:v>4292.6332000000002</c:v>
                </c:pt>
                <c:pt idx="7">
                  <c:v>4150.5151999999998</c:v>
                </c:pt>
                <c:pt idx="8">
                  <c:v>4018.7308000000003</c:v>
                </c:pt>
                <c:pt idx="9">
                  <c:v>3897.2800000000007</c:v>
                </c:pt>
                <c:pt idx="10">
                  <c:v>3786.1628000000001</c:v>
                </c:pt>
                <c:pt idx="11">
                  <c:v>3685.3792000000003</c:v>
                </c:pt>
                <c:pt idx="12">
                  <c:v>3594.9292000000005</c:v>
                </c:pt>
                <c:pt idx="13">
                  <c:v>3514.8127999999997</c:v>
                </c:pt>
                <c:pt idx="14">
                  <c:v>3445.0299999999997</c:v>
                </c:pt>
                <c:pt idx="15">
                  <c:v>3385.5808000000002</c:v>
                </c:pt>
                <c:pt idx="16">
                  <c:v>3336.4652000000006</c:v>
                </c:pt>
                <c:pt idx="17">
                  <c:v>3297.6832000000004</c:v>
                </c:pt>
                <c:pt idx="18">
                  <c:v>3269.2348000000006</c:v>
                </c:pt>
                <c:pt idx="19">
                  <c:v>3251.1200000000008</c:v>
                </c:pt>
                <c:pt idx="20">
                  <c:v>3243.3388</c:v>
                </c:pt>
                <c:pt idx="21">
                  <c:v>3245.8912</c:v>
                </c:pt>
                <c:pt idx="22">
                  <c:v>3258.7772</c:v>
                </c:pt>
                <c:pt idx="23">
                  <c:v>3281.9968000000003</c:v>
                </c:pt>
                <c:pt idx="24">
                  <c:v>3315.55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71-4C7C-BDE9-20C955CD50CB}"/>
            </c:ext>
          </c:extLst>
        </c:ser>
        <c:ser>
          <c:idx val="2"/>
          <c:order val="2"/>
          <c:tx>
            <c:v>predikce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data!$D$28:$D$31</c:f>
              <c:numCache>
                <c:formatCode>General</c:formatCode>
                <c:ptCount val="4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</c:numCache>
            </c:numRef>
          </c:xVal>
          <c:yVal>
            <c:numRef>
              <c:f>data!$M$28:$M$31</c:f>
              <c:numCache>
                <c:formatCode>0.00</c:formatCode>
                <c:ptCount val="4"/>
                <c:pt idx="0">
                  <c:v>3315.55</c:v>
                </c:pt>
                <c:pt idx="1">
                  <c:v>3359.4368000000004</c:v>
                </c:pt>
                <c:pt idx="2">
                  <c:v>3413.6572000000006</c:v>
                </c:pt>
                <c:pt idx="3">
                  <c:v>3478.2111999999997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71-4C7C-BDE9-20C955CD50CB}"/>
            </c:ext>
          </c:extLst>
        </c:ser>
        <c:ser>
          <c:idx val="3"/>
          <c:order val="3"/>
          <c:tx>
            <c:v>skutečnost</c:v>
          </c:tx>
          <c:spPr>
            <a:ln w="19050" cap="rnd" cmpd="sng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data!$D$28:$D$31</c:f>
              <c:numCache>
                <c:formatCode>General</c:formatCode>
                <c:ptCount val="4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</c:numCache>
            </c:numRef>
          </c:xVal>
          <c:yVal>
            <c:numRef>
              <c:f>data!$I$28:$I$31</c:f>
              <c:numCache>
                <c:formatCode>0.00</c:formatCode>
                <c:ptCount val="4"/>
                <c:pt idx="0">
                  <c:v>3332.5809582687707</c:v>
                </c:pt>
                <c:pt idx="1">
                  <c:v>2177.4460276510017</c:v>
                </c:pt>
                <c:pt idx="2">
                  <c:v>2378.065109014984</c:v>
                </c:pt>
                <c:pt idx="3">
                  <c:v>3111.9589387077958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71-4C7C-BDE9-20C955CD5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87695"/>
        <c:axId val="105792015"/>
      </c:scatterChart>
      <c:valAx>
        <c:axId val="105787695"/>
        <c:scaling>
          <c:orientation val="minMax"/>
          <c:max val="2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t</a:t>
                </a:r>
                <a:r>
                  <a:rPr lang="cs-CZ" baseline="0"/>
                  <a:t> [rok]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5792015"/>
        <c:crosses val="autoZero"/>
        <c:crossBetween val="midCat"/>
        <c:majorUnit val="1"/>
      </c:valAx>
      <c:valAx>
        <c:axId val="105792015"/>
        <c:scaling>
          <c:orientation val="minMax"/>
          <c:max val="65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# c</a:t>
                </a:r>
                <a:r>
                  <a:rPr lang="cs-CZ" baseline="0"/>
                  <a:t>estujících na 100 K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5787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data!$D$4:$D$28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data!$J$4:$J$28</c:f>
              <c:numCache>
                <c:formatCode>0.00</c:formatCode>
                <c:ptCount val="25"/>
                <c:pt idx="1">
                  <c:v>-1123.3287005191032</c:v>
                </c:pt>
                <c:pt idx="2">
                  <c:v>-598.99484751723685</c:v>
                </c:pt>
                <c:pt idx="3">
                  <c:v>-84.151775189185173</c:v>
                </c:pt>
                <c:pt idx="4">
                  <c:v>-82.870989512696724</c:v>
                </c:pt>
                <c:pt idx="5">
                  <c:v>-74.043750970811743</c:v>
                </c:pt>
                <c:pt idx="6">
                  <c:v>-8.8171428550322162</c:v>
                </c:pt>
                <c:pt idx="7">
                  <c:v>-282.49978127663326</c:v>
                </c:pt>
                <c:pt idx="8">
                  <c:v>106.64956366983733</c:v>
                </c:pt>
                <c:pt idx="9">
                  <c:v>13.429189215148654</c:v>
                </c:pt>
                <c:pt idx="10">
                  <c:v>-307.31825521942255</c:v>
                </c:pt>
                <c:pt idx="11">
                  <c:v>-17.420137360855279</c:v>
                </c:pt>
                <c:pt idx="12">
                  <c:v>-143.42122369871095</c:v>
                </c:pt>
                <c:pt idx="13">
                  <c:v>-52.848304012737572</c:v>
                </c:pt>
                <c:pt idx="14">
                  <c:v>-75.863266496691267</c:v>
                </c:pt>
                <c:pt idx="15">
                  <c:v>38.010051701823159</c:v>
                </c:pt>
                <c:pt idx="16">
                  <c:v>-68.627661048401023</c:v>
                </c:pt>
                <c:pt idx="17">
                  <c:v>-190.93641272196555</c:v>
                </c:pt>
                <c:pt idx="18">
                  <c:v>-67.134236957854682</c:v>
                </c:pt>
                <c:pt idx="19">
                  <c:v>105.31736122014809</c:v>
                </c:pt>
                <c:pt idx="20">
                  <c:v>7.6055810018524426</c:v>
                </c:pt>
                <c:pt idx="21">
                  <c:v>-178.89608569842221</c:v>
                </c:pt>
                <c:pt idx="22">
                  <c:v>-35.821458805811289</c:v>
                </c:pt>
                <c:pt idx="23">
                  <c:v>87.479485103874595</c:v>
                </c:pt>
                <c:pt idx="24">
                  <c:v>131.33670220158774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12-469E-991B-D0C96A53B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8159"/>
        <c:axId val="18615839"/>
      </c:scatterChart>
      <c:valAx>
        <c:axId val="18608159"/>
        <c:scaling>
          <c:orientation val="minMax"/>
          <c:max val="2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 [rok]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615839"/>
        <c:crosses val="autoZero"/>
        <c:crossBetween val="midCat"/>
        <c:majorUnit val="1"/>
      </c:valAx>
      <c:valAx>
        <c:axId val="1861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1. diff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608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data!$D$4:$D$28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data!$K$4:$K$28</c:f>
              <c:numCache>
                <c:formatCode>General</c:formatCode>
                <c:ptCount val="25"/>
                <c:pt idx="2" formatCode="0.00">
                  <c:v>524.33385300186637</c:v>
                </c:pt>
                <c:pt idx="3" formatCode="0.00">
                  <c:v>514.84307232805168</c:v>
                </c:pt>
                <c:pt idx="4" formatCode="0.00">
                  <c:v>1.2807856764884491</c:v>
                </c:pt>
                <c:pt idx="5" formatCode="0.00">
                  <c:v>8.8272385418849808</c:v>
                </c:pt>
                <c:pt idx="6" formatCode="0.00">
                  <c:v>65.226608115779527</c:v>
                </c:pt>
                <c:pt idx="7" formatCode="0.00">
                  <c:v>-273.68263842160104</c:v>
                </c:pt>
                <c:pt idx="8" formatCode="0.00">
                  <c:v>389.14934494647059</c:v>
                </c:pt>
                <c:pt idx="9" formatCode="0.00">
                  <c:v>-93.220374454688681</c:v>
                </c:pt>
                <c:pt idx="10" formatCode="0.00">
                  <c:v>-320.74744443457121</c:v>
                </c:pt>
                <c:pt idx="11" formatCode="0.00">
                  <c:v>289.89811785856728</c:v>
                </c:pt>
                <c:pt idx="12" formatCode="0.00">
                  <c:v>-126.00108633785567</c:v>
                </c:pt>
                <c:pt idx="13" formatCode="0.00">
                  <c:v>90.572919685973375</c:v>
                </c:pt>
                <c:pt idx="14" formatCode="0.00">
                  <c:v>-23.014962483953695</c:v>
                </c:pt>
                <c:pt idx="15" formatCode="0.00">
                  <c:v>113.87331819851443</c:v>
                </c:pt>
                <c:pt idx="16" formatCode="0.00">
                  <c:v>-106.63771275022418</c:v>
                </c:pt>
                <c:pt idx="17" formatCode="0.00">
                  <c:v>-122.30875167356453</c:v>
                </c:pt>
                <c:pt idx="18" formatCode="0.00">
                  <c:v>123.80217576411087</c:v>
                </c:pt>
                <c:pt idx="19" formatCode="0.00">
                  <c:v>172.45159817800277</c:v>
                </c:pt>
                <c:pt idx="20" formatCode="0.00">
                  <c:v>-97.711780218295644</c:v>
                </c:pt>
                <c:pt idx="21" formatCode="0.00">
                  <c:v>-186.50166670027465</c:v>
                </c:pt>
                <c:pt idx="22" formatCode="0.00">
                  <c:v>143.07462689261092</c:v>
                </c:pt>
                <c:pt idx="23" formatCode="0.00">
                  <c:v>123.30094390968588</c:v>
                </c:pt>
                <c:pt idx="24" formatCode="0.00">
                  <c:v>43.857217097713146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E3-4423-A4FC-D033CDFE4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8159"/>
        <c:axId val="18615839"/>
      </c:scatterChart>
      <c:valAx>
        <c:axId val="18608159"/>
        <c:scaling>
          <c:orientation val="minMax"/>
          <c:max val="2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 [rok]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615839"/>
        <c:crosses val="autoZero"/>
        <c:crossBetween val="midCat"/>
        <c:majorUnit val="1"/>
      </c:valAx>
      <c:valAx>
        <c:axId val="1861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2. diff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608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6</xdr:row>
      <xdr:rowOff>0</xdr:rowOff>
    </xdr:from>
    <xdr:to>
      <xdr:col>24</xdr:col>
      <xdr:colOff>0</xdr:colOff>
      <xdr:row>21</xdr:row>
      <xdr:rowOff>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2DD2FE1B-46AA-1F39-88B6-996213AD8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23</xdr:row>
      <xdr:rowOff>0</xdr:rowOff>
    </xdr:from>
    <xdr:to>
      <xdr:col>24</xdr:col>
      <xdr:colOff>0</xdr:colOff>
      <xdr:row>38</xdr:row>
      <xdr:rowOff>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4B3AE662-0E51-4181-C55D-EF6D7607F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40</xdr:row>
      <xdr:rowOff>0</xdr:rowOff>
    </xdr:from>
    <xdr:to>
      <xdr:col>24</xdr:col>
      <xdr:colOff>0</xdr:colOff>
      <xdr:row>55</xdr:row>
      <xdr:rowOff>0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289F1C7D-ADCE-4BEB-9FE3-0B86BE75E1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FC3D1-CFBA-4E2C-8BA7-7C431C6A4CEA}">
  <sheetPr codeName="List1"/>
  <dimension ref="A1:AI48"/>
  <sheetViews>
    <sheetView tabSelected="1" zoomScale="55" zoomScaleNormal="55" workbookViewId="0">
      <selection activeCell="AA51" sqref="AA51"/>
    </sheetView>
  </sheetViews>
  <sheetFormatPr defaultRowHeight="15" x14ac:dyDescent="0.25"/>
  <cols>
    <col min="1" max="2" width="9.140625" style="1"/>
    <col min="3" max="3" width="9.140625" style="1" customWidth="1"/>
    <col min="4" max="4" width="6.42578125" style="1" bestFit="1" customWidth="1"/>
    <col min="5" max="5" width="4.42578125" style="1" bestFit="1" customWidth="1"/>
    <col min="6" max="6" width="5.5703125" style="1" bestFit="1" customWidth="1"/>
    <col min="7" max="7" width="15.5703125" style="1" bestFit="1" customWidth="1"/>
    <col min="8" max="8" width="23.28515625" style="1" bestFit="1" customWidth="1"/>
    <col min="9" max="9" width="19.85546875" style="1" bestFit="1" customWidth="1"/>
    <col min="10" max="12" width="9" style="1" bestFit="1" customWidth="1"/>
    <col min="13" max="13" width="8.85546875" style="1" bestFit="1" customWidth="1"/>
    <col min="14" max="14" width="13.85546875" style="1" bestFit="1" customWidth="1"/>
    <col min="15" max="15" width="13.140625" style="1" bestFit="1" customWidth="1"/>
    <col min="16" max="19" width="9.140625" style="1"/>
    <col min="20" max="20" width="31.5703125" style="1" bestFit="1" customWidth="1"/>
    <col min="21" max="26" width="9.140625" style="1"/>
    <col min="27" max="27" width="32.28515625" style="1" bestFit="1" customWidth="1"/>
    <col min="28" max="28" width="12.7109375" style="1" bestFit="1" customWidth="1"/>
    <col min="29" max="29" width="18.5703125" style="1" bestFit="1" customWidth="1"/>
    <col min="30" max="31" width="12" style="1" bestFit="1" customWidth="1"/>
    <col min="32" max="32" width="14" style="1" bestFit="1" customWidth="1"/>
    <col min="33" max="35" width="12.7109375" style="1" bestFit="1" customWidth="1"/>
    <col min="36" max="16384" width="9.140625" style="1"/>
  </cols>
  <sheetData>
    <row r="1" spans="4:35" x14ac:dyDescent="0.25">
      <c r="S1" s="1" t="s">
        <v>5</v>
      </c>
      <c r="T1" s="15" t="s">
        <v>15</v>
      </c>
      <c r="W1" s="1" t="s">
        <v>5</v>
      </c>
      <c r="X1" s="1" t="s">
        <v>6</v>
      </c>
    </row>
    <row r="2" spans="4:35" x14ac:dyDescent="0.25">
      <c r="S2" s="1" t="s">
        <v>6</v>
      </c>
      <c r="T2" s="14" t="s">
        <v>16</v>
      </c>
      <c r="V2" s="13" t="s">
        <v>14</v>
      </c>
      <c r="W2" s="13">
        <f>SUM(N4:N28)/COUNT(D4:D28)</f>
        <v>112646.74565678708</v>
      </c>
      <c r="X2" s="16">
        <f>SUM(O4:O28)/COUNT(D4:D28)</f>
        <v>55175.075661233903</v>
      </c>
    </row>
    <row r="3" spans="4:35" x14ac:dyDescent="0.25">
      <c r="D3" s="1" t="s">
        <v>9</v>
      </c>
      <c r="E3" s="1" t="s">
        <v>11</v>
      </c>
      <c r="F3" s="2" t="s">
        <v>0</v>
      </c>
      <c r="G3" s="2" t="s">
        <v>1</v>
      </c>
      <c r="H3" s="2" t="s">
        <v>10</v>
      </c>
      <c r="I3" s="11" t="s">
        <v>2</v>
      </c>
      <c r="J3" s="1" t="s">
        <v>3</v>
      </c>
      <c r="K3" s="1" t="s">
        <v>4</v>
      </c>
      <c r="L3" s="1" t="s">
        <v>5</v>
      </c>
      <c r="M3" s="1" t="s">
        <v>6</v>
      </c>
      <c r="N3" s="1" t="s">
        <v>7</v>
      </c>
      <c r="O3" s="1" t="s">
        <v>8</v>
      </c>
    </row>
    <row r="4" spans="4:35" x14ac:dyDescent="0.25">
      <c r="D4" s="1">
        <v>1</v>
      </c>
      <c r="E4" s="1">
        <f>D4^2</f>
        <v>1</v>
      </c>
      <c r="F4" s="3">
        <v>1995</v>
      </c>
      <c r="G4" s="4">
        <v>644200</v>
      </c>
      <c r="H4" s="1">
        <v>10330759</v>
      </c>
      <c r="I4" s="12">
        <f>G4/H4*100000</f>
        <v>6235.7470540160703</v>
      </c>
      <c r="L4" s="1">
        <f>-85.282*D4 + 4972.3</f>
        <v>4887.018</v>
      </c>
      <c r="M4" s="5">
        <f>5.1668*D4^2 - 219.62*D4 + 5576.8</f>
        <v>5362.3468000000003</v>
      </c>
      <c r="N4" s="5">
        <f>(I4-L4)^2</f>
        <v>1819070.0611470838</v>
      </c>
      <c r="O4" s="5">
        <f>(I4-M4)^2</f>
        <v>762828.00371533562</v>
      </c>
    </row>
    <row r="5" spans="4:35" x14ac:dyDescent="0.25">
      <c r="D5" s="1">
        <v>2</v>
      </c>
      <c r="E5" s="1">
        <f t="shared" ref="E5:E31" si="0">D5^2</f>
        <v>4</v>
      </c>
      <c r="F5" s="3">
        <v>1996</v>
      </c>
      <c r="G5" s="4">
        <v>527364</v>
      </c>
      <c r="H5" s="1">
        <v>10315353</v>
      </c>
      <c r="I5" s="12">
        <f t="shared" ref="I5:I31" si="1">G5/H5*100000</f>
        <v>5112.418353496967</v>
      </c>
      <c r="J5" s="5">
        <f>I5-I4</f>
        <v>-1123.3287005191032</v>
      </c>
      <c r="L5" s="1">
        <f t="shared" ref="L5:L28" si="2">-85.282*D5 + 4972.3</f>
        <v>4801.7359999999999</v>
      </c>
      <c r="M5" s="5">
        <f t="shared" ref="M5:M31" si="3">5.1668*D5^2 - 219.62*D5 + 5576.8</f>
        <v>5158.2272000000003</v>
      </c>
      <c r="N5" s="5">
        <f t="shared" ref="N5:N28" si="4">(I5-L5)^2</f>
        <v>96523.524774414458</v>
      </c>
      <c r="O5" s="5">
        <f t="shared" ref="O5:O28" si="5">(I5-M5)^2</f>
        <v>2098.4504179384603</v>
      </c>
      <c r="Z5" s="24"/>
      <c r="AA5" t="s">
        <v>17</v>
      </c>
      <c r="AB5"/>
      <c r="AC5"/>
      <c r="AD5"/>
      <c r="AE5"/>
      <c r="AF5"/>
      <c r="AG5"/>
      <c r="AH5"/>
      <c r="AI5"/>
    </row>
    <row r="6" spans="4:35" ht="15.75" thickBot="1" x14ac:dyDescent="0.3">
      <c r="D6" s="1">
        <v>3</v>
      </c>
      <c r="E6" s="1">
        <f t="shared" si="0"/>
        <v>9</v>
      </c>
      <c r="F6" s="3">
        <v>1997</v>
      </c>
      <c r="G6" s="4">
        <v>465047</v>
      </c>
      <c r="H6" s="1">
        <v>10303642</v>
      </c>
      <c r="I6" s="12">
        <f t="shared" si="1"/>
        <v>4513.4235059797302</v>
      </c>
      <c r="J6" s="5">
        <f t="shared" ref="J6:K28" si="6">I6-I5</f>
        <v>-598.99484751723685</v>
      </c>
      <c r="K6" s="5">
        <f>J6-J5</f>
        <v>524.33385300186637</v>
      </c>
      <c r="L6" s="1">
        <f t="shared" si="2"/>
        <v>4716.4539999999997</v>
      </c>
      <c r="M6" s="5">
        <f t="shared" si="3"/>
        <v>4964.4412000000002</v>
      </c>
      <c r="N6" s="5">
        <f t="shared" si="4"/>
        <v>41221.381502114709</v>
      </c>
      <c r="O6" s="5">
        <f t="shared" si="5"/>
        <v>203416.96031936191</v>
      </c>
      <c r="Z6" s="24"/>
      <c r="AA6"/>
      <c r="AB6"/>
      <c r="AC6"/>
      <c r="AD6"/>
      <c r="AE6"/>
      <c r="AF6"/>
      <c r="AG6"/>
      <c r="AH6"/>
      <c r="AI6"/>
    </row>
    <row r="7" spans="4:35" x14ac:dyDescent="0.25">
      <c r="D7" s="1">
        <v>4</v>
      </c>
      <c r="E7" s="1">
        <f t="shared" si="0"/>
        <v>16</v>
      </c>
      <c r="F7" s="3">
        <v>1998</v>
      </c>
      <c r="G7" s="4">
        <v>455991</v>
      </c>
      <c r="H7" s="1">
        <v>10294943</v>
      </c>
      <c r="I7" s="12">
        <f t="shared" si="1"/>
        <v>4429.271730790545</v>
      </c>
      <c r="J7" s="5">
        <f t="shared" si="6"/>
        <v>-84.151775189185173</v>
      </c>
      <c r="K7" s="5">
        <f t="shared" si="6"/>
        <v>514.84307232805168</v>
      </c>
      <c r="L7" s="1">
        <f t="shared" si="2"/>
        <v>4631.1720000000005</v>
      </c>
      <c r="M7" s="5">
        <f t="shared" si="3"/>
        <v>4780.9888000000001</v>
      </c>
      <c r="N7" s="5">
        <f t="shared" si="4"/>
        <v>40763.718706850595</v>
      </c>
      <c r="O7" s="5">
        <f t="shared" si="5"/>
        <v>123704.89677328861</v>
      </c>
      <c r="Z7" s="24"/>
      <c r="AA7" s="23" t="s">
        <v>18</v>
      </c>
      <c r="AB7" s="23"/>
      <c r="AC7"/>
      <c r="AD7"/>
      <c r="AE7"/>
      <c r="AF7"/>
      <c r="AG7"/>
      <c r="AH7"/>
      <c r="AI7"/>
    </row>
    <row r="8" spans="4:35" x14ac:dyDescent="0.25">
      <c r="D8" s="1">
        <v>5</v>
      </c>
      <c r="E8" s="1">
        <f t="shared" si="0"/>
        <v>25</v>
      </c>
      <c r="F8" s="3">
        <v>1999</v>
      </c>
      <c r="G8" s="4">
        <v>446931</v>
      </c>
      <c r="H8" s="1">
        <v>10282784</v>
      </c>
      <c r="I8" s="12">
        <f t="shared" si="1"/>
        <v>4346.4007412778483</v>
      </c>
      <c r="J8" s="5">
        <f t="shared" si="6"/>
        <v>-82.870989512696724</v>
      </c>
      <c r="K8" s="5">
        <f t="shared" si="6"/>
        <v>1.2807856764884491</v>
      </c>
      <c r="L8" s="1">
        <f t="shared" si="2"/>
        <v>4545.8900000000003</v>
      </c>
      <c r="M8" s="5">
        <f t="shared" si="3"/>
        <v>4607.8700000000008</v>
      </c>
      <c r="N8" s="5">
        <f t="shared" si="4"/>
        <v>39795.964345513712</v>
      </c>
      <c r="O8" s="5">
        <f t="shared" si="5"/>
        <v>68366.173256711932</v>
      </c>
      <c r="Z8" s="24"/>
      <c r="AA8" s="20" t="s">
        <v>19</v>
      </c>
      <c r="AB8" s="20">
        <v>0.87778274497957531</v>
      </c>
      <c r="AC8"/>
      <c r="AD8"/>
      <c r="AE8"/>
      <c r="AF8"/>
      <c r="AG8"/>
      <c r="AH8"/>
      <c r="AI8"/>
    </row>
    <row r="9" spans="4:35" x14ac:dyDescent="0.25">
      <c r="D9" s="1">
        <v>6</v>
      </c>
      <c r="E9" s="1">
        <f t="shared" si="0"/>
        <v>36</v>
      </c>
      <c r="F9" s="3">
        <v>2000</v>
      </c>
      <c r="G9" s="4">
        <v>438878</v>
      </c>
      <c r="H9" s="1">
        <v>10272503</v>
      </c>
      <c r="I9" s="12">
        <f t="shared" si="1"/>
        <v>4272.3569903070365</v>
      </c>
      <c r="J9" s="5">
        <f t="shared" si="6"/>
        <v>-74.043750970811743</v>
      </c>
      <c r="K9" s="5">
        <f t="shared" si="6"/>
        <v>8.8272385418849808</v>
      </c>
      <c r="L9" s="1">
        <f t="shared" si="2"/>
        <v>4460.6080000000002</v>
      </c>
      <c r="M9" s="5">
        <f t="shared" si="3"/>
        <v>4445.0848000000005</v>
      </c>
      <c r="N9" s="5">
        <f t="shared" si="4"/>
        <v>35438.442650420286</v>
      </c>
      <c r="O9" s="5">
        <f t="shared" si="5"/>
        <v>29834.896241328788</v>
      </c>
      <c r="Z9" s="24"/>
      <c r="AA9" s="20" t="s">
        <v>20</v>
      </c>
      <c r="AB9" s="20">
        <v>0.77050254738387813</v>
      </c>
      <c r="AC9"/>
      <c r="AD9"/>
      <c r="AE9"/>
      <c r="AF9"/>
      <c r="AG9"/>
      <c r="AH9"/>
      <c r="AI9"/>
    </row>
    <row r="10" spans="4:35" x14ac:dyDescent="0.25">
      <c r="D10" s="1">
        <v>7</v>
      </c>
      <c r="E10" s="1">
        <f t="shared" si="0"/>
        <v>49</v>
      </c>
      <c r="F10" s="3">
        <v>2001</v>
      </c>
      <c r="G10" s="4">
        <v>435912.5</v>
      </c>
      <c r="H10" s="1">
        <v>10224192</v>
      </c>
      <c r="I10" s="12">
        <f t="shared" si="1"/>
        <v>4263.5398474520043</v>
      </c>
      <c r="J10" s="5">
        <f t="shared" si="6"/>
        <v>-8.8171428550322162</v>
      </c>
      <c r="K10" s="5">
        <f t="shared" si="6"/>
        <v>65.226608115779527</v>
      </c>
      <c r="L10" s="1">
        <f t="shared" si="2"/>
        <v>4375.326</v>
      </c>
      <c r="M10" s="5">
        <f t="shared" si="3"/>
        <v>4292.6332000000002</v>
      </c>
      <c r="N10" s="5">
        <f t="shared" si="4"/>
        <v>12496.143901483765</v>
      </c>
      <c r="O10" s="5">
        <f t="shared" si="5"/>
        <v>846.42316248197903</v>
      </c>
      <c r="Z10" s="24"/>
      <c r="AA10" s="20" t="s">
        <v>21</v>
      </c>
      <c r="AB10" s="20">
        <v>0.76052439727013366</v>
      </c>
      <c r="AC10"/>
      <c r="AD10"/>
      <c r="AE10"/>
      <c r="AF10"/>
      <c r="AG10"/>
      <c r="AH10"/>
      <c r="AI10"/>
    </row>
    <row r="11" spans="4:35" x14ac:dyDescent="0.25">
      <c r="D11" s="1">
        <v>8</v>
      </c>
      <c r="E11" s="1">
        <f t="shared" si="0"/>
        <v>64</v>
      </c>
      <c r="F11" s="3">
        <v>2002</v>
      </c>
      <c r="G11" s="4">
        <v>406096.9</v>
      </c>
      <c r="H11" s="1">
        <v>10200774</v>
      </c>
      <c r="I11" s="12">
        <f t="shared" si="1"/>
        <v>3981.0400661753711</v>
      </c>
      <c r="J11" s="5">
        <f t="shared" si="6"/>
        <v>-282.49978127663326</v>
      </c>
      <c r="K11" s="5">
        <f t="shared" si="6"/>
        <v>-273.68263842160104</v>
      </c>
      <c r="L11" s="1">
        <f t="shared" si="2"/>
        <v>4290.0439999999999</v>
      </c>
      <c r="M11" s="5">
        <f t="shared" si="3"/>
        <v>4150.5151999999998</v>
      </c>
      <c r="N11" s="5">
        <f t="shared" si="4"/>
        <v>95483.431119095578</v>
      </c>
      <c r="O11" s="5">
        <f t="shared" si="5"/>
        <v>28721.820984875827</v>
      </c>
      <c r="Z11" s="24"/>
      <c r="AA11" s="20" t="s">
        <v>22</v>
      </c>
      <c r="AB11" s="20">
        <v>349.91729686826926</v>
      </c>
      <c r="AC11"/>
      <c r="AD11"/>
      <c r="AE11"/>
      <c r="AF11"/>
      <c r="AG11"/>
      <c r="AH11"/>
      <c r="AI11"/>
    </row>
    <row r="12" spans="4:35" ht="15.75" thickBot="1" x14ac:dyDescent="0.3">
      <c r="D12" s="1">
        <v>9</v>
      </c>
      <c r="E12" s="1">
        <f t="shared" si="0"/>
        <v>81</v>
      </c>
      <c r="F12" s="3">
        <v>2003</v>
      </c>
      <c r="G12" s="4">
        <v>417011.83</v>
      </c>
      <c r="H12" s="1">
        <v>10201651</v>
      </c>
      <c r="I12" s="12">
        <f t="shared" si="1"/>
        <v>4087.6896298452084</v>
      </c>
      <c r="J12" s="5">
        <f t="shared" si="6"/>
        <v>106.64956366983733</v>
      </c>
      <c r="K12" s="5">
        <f t="shared" si="6"/>
        <v>389.14934494647059</v>
      </c>
      <c r="L12" s="1">
        <f t="shared" si="2"/>
        <v>4204.7620000000006</v>
      </c>
      <c r="M12" s="5">
        <f t="shared" si="3"/>
        <v>4018.7308000000003</v>
      </c>
      <c r="N12" s="5">
        <f t="shared" si="4"/>
        <v>13705.939853660686</v>
      </c>
      <c r="O12" s="5">
        <f t="shared" si="5"/>
        <v>4755.3202136203672</v>
      </c>
      <c r="Z12" s="24"/>
      <c r="AA12" s="21" t="s">
        <v>23</v>
      </c>
      <c r="AB12" s="21">
        <v>25</v>
      </c>
      <c r="AC12"/>
      <c r="AD12"/>
      <c r="AE12"/>
      <c r="AF12"/>
      <c r="AG12"/>
      <c r="AH12"/>
      <c r="AI12"/>
    </row>
    <row r="13" spans="4:35" x14ac:dyDescent="0.25">
      <c r="D13" s="1">
        <v>10</v>
      </c>
      <c r="E13" s="1">
        <f t="shared" si="0"/>
        <v>100</v>
      </c>
      <c r="F13" s="3">
        <v>2004</v>
      </c>
      <c r="G13" s="4">
        <v>418598.04</v>
      </c>
      <c r="H13" s="1">
        <v>10206923</v>
      </c>
      <c r="I13" s="12">
        <f t="shared" si="1"/>
        <v>4101.1188190603571</v>
      </c>
      <c r="J13" s="5">
        <f t="shared" si="6"/>
        <v>13.429189215148654</v>
      </c>
      <c r="K13" s="5">
        <f t="shared" si="6"/>
        <v>-93.220374454688681</v>
      </c>
      <c r="L13" s="1">
        <f t="shared" si="2"/>
        <v>4119.4800000000005</v>
      </c>
      <c r="M13" s="5">
        <f t="shared" si="3"/>
        <v>3897.2800000000007</v>
      </c>
      <c r="N13" s="5">
        <f t="shared" si="4"/>
        <v>337.13296549832478</v>
      </c>
      <c r="O13" s="5">
        <f t="shared" si="5"/>
        <v>41550.264155920719</v>
      </c>
      <c r="Z13" s="24"/>
      <c r="AA13"/>
      <c r="AB13"/>
      <c r="AC13"/>
      <c r="AD13"/>
      <c r="AE13"/>
      <c r="AF13"/>
      <c r="AG13"/>
      <c r="AH13"/>
      <c r="AI13"/>
    </row>
    <row r="14" spans="4:35" ht="15.75" thickBot="1" x14ac:dyDescent="0.3">
      <c r="D14" s="1">
        <v>11</v>
      </c>
      <c r="E14" s="1">
        <f t="shared" si="0"/>
        <v>121</v>
      </c>
      <c r="F14" s="3">
        <v>2005</v>
      </c>
      <c r="G14" s="4">
        <v>388261.04</v>
      </c>
      <c r="H14" s="1">
        <v>10234092</v>
      </c>
      <c r="I14" s="12">
        <f t="shared" si="1"/>
        <v>3793.8005638409345</v>
      </c>
      <c r="J14" s="5">
        <f t="shared" si="6"/>
        <v>-307.31825521942255</v>
      </c>
      <c r="K14" s="5">
        <f t="shared" si="6"/>
        <v>-320.74744443457121</v>
      </c>
      <c r="L14" s="1">
        <f t="shared" si="2"/>
        <v>4034.1980000000003</v>
      </c>
      <c r="M14" s="5">
        <f t="shared" si="3"/>
        <v>3786.1628000000001</v>
      </c>
      <c r="N14" s="5">
        <f t="shared" si="4"/>
        <v>57790.927311852123</v>
      </c>
      <c r="O14" s="5">
        <f t="shared" si="5"/>
        <v>58.335436489885609</v>
      </c>
      <c r="Z14" s="24"/>
      <c r="AA14" t="s">
        <v>24</v>
      </c>
      <c r="AB14"/>
      <c r="AC14"/>
      <c r="AD14"/>
      <c r="AE14"/>
      <c r="AF14"/>
      <c r="AG14"/>
      <c r="AH14"/>
      <c r="AI14"/>
    </row>
    <row r="15" spans="4:35" x14ac:dyDescent="0.25">
      <c r="D15" s="1">
        <v>12</v>
      </c>
      <c r="E15" s="1">
        <f t="shared" si="0"/>
        <v>144</v>
      </c>
      <c r="F15" s="3">
        <v>2006</v>
      </c>
      <c r="G15" s="4">
        <v>387707.61</v>
      </c>
      <c r="H15" s="1">
        <v>10266646</v>
      </c>
      <c r="I15" s="12">
        <f t="shared" si="1"/>
        <v>3776.3804264800792</v>
      </c>
      <c r="J15" s="5">
        <f t="shared" si="6"/>
        <v>-17.420137360855279</v>
      </c>
      <c r="K15" s="5">
        <f t="shared" si="6"/>
        <v>289.89811785856728</v>
      </c>
      <c r="L15" s="1">
        <f t="shared" si="2"/>
        <v>3948.9160000000002</v>
      </c>
      <c r="M15" s="5">
        <f t="shared" si="3"/>
        <v>3685.3792000000003</v>
      </c>
      <c r="N15" s="5">
        <f t="shared" si="4"/>
        <v>29768.524129848047</v>
      </c>
      <c r="O15" s="5">
        <f t="shared" si="5"/>
        <v>8281.2232208786154</v>
      </c>
      <c r="Z15" s="24"/>
      <c r="AA15" s="22"/>
      <c r="AB15" s="22" t="s">
        <v>29</v>
      </c>
      <c r="AC15" s="22" t="s">
        <v>30</v>
      </c>
      <c r="AD15" s="22" t="s">
        <v>31</v>
      </c>
      <c r="AE15" s="22" t="s">
        <v>32</v>
      </c>
      <c r="AF15" s="22" t="s">
        <v>33</v>
      </c>
      <c r="AG15"/>
      <c r="AH15"/>
      <c r="AI15"/>
    </row>
    <row r="16" spans="4:35" x14ac:dyDescent="0.25">
      <c r="D16" s="1">
        <v>13</v>
      </c>
      <c r="E16" s="1">
        <f t="shared" si="0"/>
        <v>169</v>
      </c>
      <c r="F16" s="3">
        <v>2007</v>
      </c>
      <c r="G16" s="4">
        <v>375019.08</v>
      </c>
      <c r="H16" s="1">
        <v>10322689</v>
      </c>
      <c r="I16" s="12">
        <f t="shared" si="1"/>
        <v>3632.9592027813683</v>
      </c>
      <c r="J16" s="5">
        <f t="shared" si="6"/>
        <v>-143.42122369871095</v>
      </c>
      <c r="K16" s="5">
        <f t="shared" si="6"/>
        <v>-126.00108633785567</v>
      </c>
      <c r="L16" s="1">
        <f t="shared" si="2"/>
        <v>3863.634</v>
      </c>
      <c r="M16" s="5">
        <f t="shared" si="3"/>
        <v>3594.9292000000005</v>
      </c>
      <c r="N16" s="5">
        <f t="shared" si="4"/>
        <v>53210.862071856871</v>
      </c>
      <c r="O16" s="5">
        <f t="shared" si="5"/>
        <v>1446.2811115508414</v>
      </c>
      <c r="Z16" s="24"/>
      <c r="AA16" s="20" t="s">
        <v>25</v>
      </c>
      <c r="AB16" s="20">
        <v>1</v>
      </c>
      <c r="AC16" s="20">
        <v>9454854.8746616244</v>
      </c>
      <c r="AD16" s="20">
        <v>9454854.8746616244</v>
      </c>
      <c r="AE16" s="20">
        <v>77.218977325521223</v>
      </c>
      <c r="AF16" s="20">
        <v>8.2580040826397254E-9</v>
      </c>
      <c r="AG16"/>
      <c r="AH16"/>
      <c r="AI16"/>
    </row>
    <row r="17" spans="1:35" x14ac:dyDescent="0.25">
      <c r="D17" s="1">
        <v>14</v>
      </c>
      <c r="E17" s="1">
        <f t="shared" si="0"/>
        <v>196</v>
      </c>
      <c r="F17" s="3">
        <v>2008</v>
      </c>
      <c r="G17" s="4">
        <v>373394.54</v>
      </c>
      <c r="H17" s="1">
        <v>10429692</v>
      </c>
      <c r="I17" s="12">
        <f t="shared" si="1"/>
        <v>3580.1108987686307</v>
      </c>
      <c r="J17" s="5">
        <f t="shared" si="6"/>
        <v>-52.848304012737572</v>
      </c>
      <c r="K17" s="5">
        <f t="shared" si="6"/>
        <v>90.572919685973375</v>
      </c>
      <c r="L17" s="1">
        <f t="shared" si="2"/>
        <v>3778.3520000000003</v>
      </c>
      <c r="M17" s="5">
        <f t="shared" si="3"/>
        <v>3514.8127999999997</v>
      </c>
      <c r="N17" s="5">
        <f t="shared" si="4"/>
        <v>39299.534217426131</v>
      </c>
      <c r="O17" s="5">
        <f t="shared" si="5"/>
        <v>4263.8417027978903</v>
      </c>
      <c r="Z17" s="24"/>
      <c r="AA17" s="20" t="s">
        <v>26</v>
      </c>
      <c r="AB17" s="20">
        <v>23</v>
      </c>
      <c r="AC17" s="20">
        <v>2816168.6368947192</v>
      </c>
      <c r="AD17" s="20">
        <v>122442.11464759649</v>
      </c>
      <c r="AE17" s="20"/>
      <c r="AF17" s="20"/>
      <c r="AG17"/>
      <c r="AH17"/>
      <c r="AI17"/>
    </row>
    <row r="18" spans="1:35" ht="15.75" thickBot="1" x14ac:dyDescent="0.3">
      <c r="D18" s="1">
        <v>15</v>
      </c>
      <c r="E18" s="1">
        <f t="shared" si="0"/>
        <v>225</v>
      </c>
      <c r="F18" s="3">
        <v>2009</v>
      </c>
      <c r="G18" s="4">
        <v>367647.86</v>
      </c>
      <c r="H18" s="1">
        <v>10491492</v>
      </c>
      <c r="I18" s="12">
        <f t="shared" si="1"/>
        <v>3504.2476322719394</v>
      </c>
      <c r="J18" s="5">
        <f t="shared" si="6"/>
        <v>-75.863266496691267</v>
      </c>
      <c r="K18" s="5">
        <f t="shared" si="6"/>
        <v>-23.014962483953695</v>
      </c>
      <c r="L18" s="1">
        <f t="shared" si="2"/>
        <v>3693.07</v>
      </c>
      <c r="M18" s="5">
        <f t="shared" si="3"/>
        <v>3445.0299999999997</v>
      </c>
      <c r="N18" s="5">
        <f t="shared" si="4"/>
        <v>35653.886554430988</v>
      </c>
      <c r="O18" s="5">
        <f t="shared" si="5"/>
        <v>3506.7279718946734</v>
      </c>
      <c r="Z18" s="24"/>
      <c r="AA18" s="21" t="s">
        <v>27</v>
      </c>
      <c r="AB18" s="21">
        <v>24</v>
      </c>
      <c r="AC18" s="21">
        <v>12271023.511556344</v>
      </c>
      <c r="AD18" s="21"/>
      <c r="AE18" s="21"/>
      <c r="AF18" s="21"/>
      <c r="AG18"/>
      <c r="AH18"/>
      <c r="AI18"/>
    </row>
    <row r="19" spans="1:35" ht="15.75" thickBot="1" x14ac:dyDescent="0.3">
      <c r="D19" s="1">
        <v>16</v>
      </c>
      <c r="E19" s="1">
        <f t="shared" si="0"/>
        <v>256</v>
      </c>
      <c r="F19" s="3">
        <v>2010</v>
      </c>
      <c r="G19" s="4">
        <v>372547.99</v>
      </c>
      <c r="H19" s="1">
        <v>10517247</v>
      </c>
      <c r="I19" s="12">
        <f t="shared" si="1"/>
        <v>3542.2576839737626</v>
      </c>
      <c r="J19" s="5">
        <f t="shared" si="6"/>
        <v>38.010051701823159</v>
      </c>
      <c r="K19" s="5">
        <f t="shared" si="6"/>
        <v>113.87331819851443</v>
      </c>
      <c r="L19" s="1">
        <f t="shared" si="2"/>
        <v>3607.7880000000005</v>
      </c>
      <c r="M19" s="5">
        <f t="shared" si="3"/>
        <v>3385.5808000000002</v>
      </c>
      <c r="N19" s="5">
        <f t="shared" si="4"/>
        <v>4294.2223184986078</v>
      </c>
      <c r="O19" s="5">
        <f t="shared" si="5"/>
        <v>24547.645971727809</v>
      </c>
      <c r="Z19" s="24"/>
      <c r="AA19"/>
      <c r="AB19"/>
      <c r="AC19"/>
      <c r="AD19"/>
      <c r="AE19"/>
      <c r="AF19"/>
      <c r="AG19"/>
      <c r="AH19"/>
      <c r="AI19"/>
    </row>
    <row r="20" spans="1:35" x14ac:dyDescent="0.25">
      <c r="D20" s="1">
        <v>17</v>
      </c>
      <c r="E20" s="1">
        <f t="shared" si="0"/>
        <v>289</v>
      </c>
      <c r="F20" s="3">
        <v>2011</v>
      </c>
      <c r="G20" s="4">
        <v>364615.55</v>
      </c>
      <c r="H20" s="1">
        <v>10496672</v>
      </c>
      <c r="I20" s="12">
        <f t="shared" si="1"/>
        <v>3473.6300229253616</v>
      </c>
      <c r="J20" s="5">
        <f t="shared" si="6"/>
        <v>-68.627661048401023</v>
      </c>
      <c r="K20" s="5">
        <f t="shared" si="6"/>
        <v>-106.63771275022418</v>
      </c>
      <c r="L20" s="1">
        <f t="shared" si="2"/>
        <v>3522.5060000000003</v>
      </c>
      <c r="M20" s="5">
        <f t="shared" si="3"/>
        <v>3336.4652000000006</v>
      </c>
      <c r="N20" s="5">
        <f t="shared" si="4"/>
        <v>2388.8611350006117</v>
      </c>
      <c r="O20" s="5">
        <f t="shared" si="5"/>
        <v>18814.188648145646</v>
      </c>
      <c r="Z20" s="24"/>
      <c r="AA20" s="22"/>
      <c r="AB20" s="22" t="s">
        <v>34</v>
      </c>
      <c r="AC20" s="22" t="s">
        <v>22</v>
      </c>
      <c r="AD20" s="22" t="s">
        <v>35</v>
      </c>
      <c r="AE20" s="22" t="s">
        <v>36</v>
      </c>
      <c r="AF20" s="22" t="s">
        <v>37</v>
      </c>
      <c r="AG20" s="22" t="s">
        <v>38</v>
      </c>
      <c r="AH20" s="22" t="s">
        <v>39</v>
      </c>
      <c r="AI20" s="22" t="s">
        <v>40</v>
      </c>
    </row>
    <row r="21" spans="1:35" x14ac:dyDescent="0.25">
      <c r="D21" s="1">
        <v>18</v>
      </c>
      <c r="E21" s="1">
        <f t="shared" si="0"/>
        <v>324</v>
      </c>
      <c r="F21" s="3">
        <v>2012</v>
      </c>
      <c r="G21" s="4">
        <v>344987.66000000003</v>
      </c>
      <c r="H21" s="1">
        <v>10509286</v>
      </c>
      <c r="I21" s="12">
        <f t="shared" si="1"/>
        <v>3282.693610203396</v>
      </c>
      <c r="J21" s="5">
        <f t="shared" si="6"/>
        <v>-190.93641272196555</v>
      </c>
      <c r="K21" s="5">
        <f t="shared" si="6"/>
        <v>-122.30875167356453</v>
      </c>
      <c r="L21" s="1">
        <f t="shared" si="2"/>
        <v>3437.2240000000002</v>
      </c>
      <c r="M21" s="5">
        <f t="shared" si="3"/>
        <v>3297.6832000000004</v>
      </c>
      <c r="N21" s="5">
        <f t="shared" si="4"/>
        <v>23879.641370690417</v>
      </c>
      <c r="O21" s="5">
        <f t="shared" si="5"/>
        <v>224.68780227046608</v>
      </c>
      <c r="Z21" s="24"/>
      <c r="AA21" s="20" t="s">
        <v>28</v>
      </c>
      <c r="AB21" s="25">
        <v>4972.3091229788643</v>
      </c>
      <c r="AC21" s="20">
        <v>144.27459752184862</v>
      </c>
      <c r="AD21" s="20">
        <v>34.464203736391426</v>
      </c>
      <c r="AE21" s="20">
        <v>2.6595012566027947E-21</v>
      </c>
      <c r="AF21" s="20">
        <v>4673.8543788251473</v>
      </c>
      <c r="AG21" s="20">
        <v>5270.7638671325813</v>
      </c>
      <c r="AH21" s="20">
        <v>4673.8543788251473</v>
      </c>
      <c r="AI21" s="20">
        <v>5270.7638671325813</v>
      </c>
    </row>
    <row r="22" spans="1:35" ht="15.75" thickBot="1" x14ac:dyDescent="0.3">
      <c r="D22" s="1">
        <v>19</v>
      </c>
      <c r="E22" s="1">
        <f t="shared" si="0"/>
        <v>361</v>
      </c>
      <c r="F22" s="3">
        <v>2013</v>
      </c>
      <c r="G22" s="4">
        <v>337978.41000000003</v>
      </c>
      <c r="H22" s="1">
        <v>10510719</v>
      </c>
      <c r="I22" s="12">
        <f t="shared" si="1"/>
        <v>3215.5593732455413</v>
      </c>
      <c r="J22" s="5">
        <f t="shared" si="6"/>
        <v>-67.134236957854682</v>
      </c>
      <c r="K22" s="5">
        <f t="shared" si="6"/>
        <v>123.80217576411087</v>
      </c>
      <c r="L22" s="1">
        <f t="shared" si="2"/>
        <v>3351.942</v>
      </c>
      <c r="M22" s="5">
        <f t="shared" si="3"/>
        <v>3269.2348000000006</v>
      </c>
      <c r="N22" s="5">
        <f t="shared" si="4"/>
        <v>18600.220880445984</v>
      </c>
      <c r="O22" s="5">
        <f t="shared" si="5"/>
        <v>2881.0514372733246</v>
      </c>
      <c r="Z22" s="24"/>
      <c r="AA22" s="21" t="s">
        <v>41</v>
      </c>
      <c r="AB22" s="26">
        <v>-85.281682020239529</v>
      </c>
      <c r="AC22" s="21">
        <v>9.7049596617715359</v>
      </c>
      <c r="AD22" s="21">
        <v>-8.7874329201150196</v>
      </c>
      <c r="AE22" s="21">
        <v>8.2580040826397569E-9</v>
      </c>
      <c r="AF22" s="21">
        <v>-105.3579206833731</v>
      </c>
      <c r="AG22" s="21">
        <v>-65.205443357105963</v>
      </c>
      <c r="AH22" s="21">
        <v>-105.3579206833731</v>
      </c>
      <c r="AI22" s="21">
        <v>-65.205443357105963</v>
      </c>
    </row>
    <row r="23" spans="1:35" x14ac:dyDescent="0.25">
      <c r="D23" s="1">
        <v>20</v>
      </c>
      <c r="E23" s="1">
        <f t="shared" si="0"/>
        <v>400</v>
      </c>
      <c r="F23" s="3">
        <v>2014</v>
      </c>
      <c r="G23" s="4">
        <v>349515.07</v>
      </c>
      <c r="H23" s="1">
        <v>10524783</v>
      </c>
      <c r="I23" s="12">
        <f t="shared" si="1"/>
        <v>3320.8767344656894</v>
      </c>
      <c r="J23" s="5">
        <f t="shared" si="6"/>
        <v>105.31736122014809</v>
      </c>
      <c r="K23" s="5">
        <f t="shared" si="6"/>
        <v>172.45159817800277</v>
      </c>
      <c r="L23" s="1">
        <f t="shared" si="2"/>
        <v>3266.6600000000003</v>
      </c>
      <c r="M23" s="5">
        <f t="shared" si="3"/>
        <v>3251.1200000000008</v>
      </c>
      <c r="N23" s="5">
        <f t="shared" si="4"/>
        <v>2939.4542961230418</v>
      </c>
      <c r="O23" s="5">
        <f t="shared" si="5"/>
        <v>4866.0020033165911</v>
      </c>
      <c r="Z23" s="24"/>
      <c r="AA23"/>
      <c r="AB23"/>
      <c r="AC23"/>
      <c r="AD23"/>
      <c r="AE23"/>
      <c r="AF23"/>
      <c r="AG23"/>
      <c r="AH23"/>
      <c r="AI23"/>
    </row>
    <row r="24" spans="1:35" x14ac:dyDescent="0.25">
      <c r="D24" s="1">
        <v>21</v>
      </c>
      <c r="E24" s="1">
        <f t="shared" si="0"/>
        <v>441</v>
      </c>
      <c r="F24" s="3">
        <v>2015</v>
      </c>
      <c r="G24" s="4">
        <v>350919.95999999996</v>
      </c>
      <c r="H24" s="1">
        <v>10542942</v>
      </c>
      <c r="I24" s="12">
        <f t="shared" si="1"/>
        <v>3328.4823154675419</v>
      </c>
      <c r="J24" s="5">
        <f t="shared" si="6"/>
        <v>7.6055810018524426</v>
      </c>
      <c r="K24" s="5">
        <f t="shared" si="6"/>
        <v>-97.711780218295644</v>
      </c>
      <c r="L24" s="1">
        <f t="shared" si="2"/>
        <v>3181.3780000000002</v>
      </c>
      <c r="M24" s="5">
        <f t="shared" si="3"/>
        <v>3243.3388</v>
      </c>
      <c r="N24" s="5">
        <f t="shared" si="4"/>
        <v>21639.679629174032</v>
      </c>
      <c r="O24" s="5">
        <f t="shared" si="5"/>
        <v>7249.4182261715423</v>
      </c>
      <c r="Z24" s="24"/>
      <c r="AA24"/>
      <c r="AB24"/>
      <c r="AC24"/>
      <c r="AD24"/>
      <c r="AE24"/>
      <c r="AF24"/>
      <c r="AG24"/>
      <c r="AH24"/>
      <c r="AI24"/>
    </row>
    <row r="25" spans="1:35" x14ac:dyDescent="0.25">
      <c r="D25" s="1">
        <v>22</v>
      </c>
      <c r="E25" s="1">
        <f t="shared" si="0"/>
        <v>484</v>
      </c>
      <c r="F25" s="3">
        <v>2016</v>
      </c>
      <c r="G25" s="4">
        <v>332762.73000000004</v>
      </c>
      <c r="H25" s="1">
        <v>10565284</v>
      </c>
      <c r="I25" s="12">
        <f t="shared" si="1"/>
        <v>3149.5862297691197</v>
      </c>
      <c r="J25" s="5">
        <f t="shared" si="6"/>
        <v>-178.89608569842221</v>
      </c>
      <c r="K25" s="5">
        <f t="shared" si="6"/>
        <v>-186.50166670027465</v>
      </c>
      <c r="L25" s="1">
        <f t="shared" si="2"/>
        <v>3096.0960000000005</v>
      </c>
      <c r="M25" s="5">
        <f t="shared" si="3"/>
        <v>3245.8912</v>
      </c>
      <c r="N25" s="5">
        <f t="shared" si="4"/>
        <v>2861.2046807531656</v>
      </c>
      <c r="O25" s="5">
        <f t="shared" si="5"/>
        <v>9274.6472911707551</v>
      </c>
      <c r="AA25"/>
      <c r="AB25"/>
      <c r="AC25"/>
      <c r="AD25"/>
      <c r="AE25"/>
      <c r="AF25"/>
      <c r="AG25"/>
      <c r="AH25"/>
      <c r="AI25"/>
    </row>
    <row r="26" spans="1:35" x14ac:dyDescent="0.25">
      <c r="D26" s="1">
        <v>23</v>
      </c>
      <c r="E26" s="1">
        <f t="shared" si="0"/>
        <v>529</v>
      </c>
      <c r="F26" s="3">
        <v>2017</v>
      </c>
      <c r="G26" s="4">
        <v>329732.93</v>
      </c>
      <c r="H26" s="1">
        <v>10589526</v>
      </c>
      <c r="I26" s="12">
        <f t="shared" si="1"/>
        <v>3113.7647709633084</v>
      </c>
      <c r="J26" s="5">
        <f t="shared" si="6"/>
        <v>-35.821458805811289</v>
      </c>
      <c r="K26" s="5">
        <f t="shared" si="6"/>
        <v>143.07462689261092</v>
      </c>
      <c r="L26" s="1">
        <f t="shared" si="2"/>
        <v>3010.8140000000003</v>
      </c>
      <c r="M26" s="5">
        <f t="shared" si="3"/>
        <v>3258.7772</v>
      </c>
      <c r="N26" s="5">
        <f t="shared" si="4"/>
        <v>10598.861241939514</v>
      </c>
      <c r="O26" s="5">
        <f t="shared" si="5"/>
        <v>21028.604575121524</v>
      </c>
      <c r="AA26"/>
      <c r="AB26"/>
      <c r="AC26"/>
      <c r="AD26"/>
      <c r="AE26"/>
      <c r="AF26"/>
      <c r="AG26"/>
      <c r="AH26"/>
      <c r="AI26"/>
    </row>
    <row r="27" spans="1:35" x14ac:dyDescent="0.25">
      <c r="D27" s="1">
        <v>24</v>
      </c>
      <c r="E27" s="1">
        <f t="shared" si="0"/>
        <v>576</v>
      </c>
      <c r="F27" s="3">
        <v>2018</v>
      </c>
      <c r="G27" s="4">
        <v>340177.98</v>
      </c>
      <c r="H27" s="1">
        <v>10626430</v>
      </c>
      <c r="I27" s="12">
        <f t="shared" si="1"/>
        <v>3201.244256067183</v>
      </c>
      <c r="J27" s="5">
        <f t="shared" si="6"/>
        <v>87.479485103874595</v>
      </c>
      <c r="K27" s="5">
        <f t="shared" si="6"/>
        <v>123.30094390968588</v>
      </c>
      <c r="L27" s="1">
        <f t="shared" si="2"/>
        <v>2925.5320000000002</v>
      </c>
      <c r="M27" s="5">
        <f t="shared" si="3"/>
        <v>3281.9968000000003</v>
      </c>
      <c r="N27" s="5">
        <f t="shared" si="4"/>
        <v>76017.248145655787</v>
      </c>
      <c r="O27" s="5">
        <f t="shared" si="5"/>
        <v>6520.9733516216029</v>
      </c>
      <c r="AA27" t="s">
        <v>17</v>
      </c>
      <c r="AB27"/>
      <c r="AC27"/>
      <c r="AD27"/>
      <c r="AE27"/>
      <c r="AF27"/>
      <c r="AG27"/>
      <c r="AH27"/>
      <c r="AI27"/>
    </row>
    <row r="28" spans="1:35" ht="15.75" thickBot="1" x14ac:dyDescent="0.3">
      <c r="D28" s="1">
        <v>25</v>
      </c>
      <c r="E28" s="1">
        <f t="shared" si="0"/>
        <v>625</v>
      </c>
      <c r="F28" s="3">
        <v>2019</v>
      </c>
      <c r="G28" s="4">
        <v>355563.86</v>
      </c>
      <c r="H28" s="1">
        <v>10669324</v>
      </c>
      <c r="I28" s="12">
        <f t="shared" si="1"/>
        <v>3332.5809582687707</v>
      </c>
      <c r="J28" s="5">
        <f t="shared" si="6"/>
        <v>131.33670220158774</v>
      </c>
      <c r="K28" s="5">
        <f t="shared" si="6"/>
        <v>43.857217097713146</v>
      </c>
      <c r="L28" s="1">
        <f t="shared" si="2"/>
        <v>2840.2500000000005</v>
      </c>
      <c r="M28" s="5">
        <f t="shared" si="3"/>
        <v>3315.55</v>
      </c>
      <c r="N28" s="5">
        <f t="shared" si="4"/>
        <v>242389.7724698456</v>
      </c>
      <c r="O28" s="5">
        <f t="shared" si="5"/>
        <v>290.0535395526029</v>
      </c>
      <c r="AA28"/>
      <c r="AB28"/>
      <c r="AC28"/>
      <c r="AD28"/>
      <c r="AE28"/>
      <c r="AF28"/>
      <c r="AG28"/>
      <c r="AH28"/>
      <c r="AI28"/>
    </row>
    <row r="29" spans="1:35" ht="15" customHeight="1" x14ac:dyDescent="0.25">
      <c r="A29" s="19" t="s">
        <v>12</v>
      </c>
      <c r="B29" s="19"/>
      <c r="C29" s="19"/>
      <c r="D29" s="6">
        <v>26</v>
      </c>
      <c r="E29" s="6">
        <f t="shared" si="0"/>
        <v>676</v>
      </c>
      <c r="F29" s="7">
        <v>2020</v>
      </c>
      <c r="G29" s="8">
        <v>232990.1</v>
      </c>
      <c r="H29" s="6">
        <v>10700155</v>
      </c>
      <c r="I29" s="10">
        <f t="shared" si="1"/>
        <v>2177.4460276510017</v>
      </c>
      <c r="J29" s="9"/>
      <c r="K29" s="9"/>
      <c r="L29" s="6"/>
      <c r="M29" s="17">
        <f t="shared" si="3"/>
        <v>3359.4368000000004</v>
      </c>
      <c r="N29" s="9"/>
      <c r="O29" s="9"/>
      <c r="AA29" s="23" t="s">
        <v>18</v>
      </c>
      <c r="AB29" s="23"/>
      <c r="AC29"/>
      <c r="AD29"/>
      <c r="AE29"/>
      <c r="AF29"/>
      <c r="AG29"/>
      <c r="AH29"/>
      <c r="AI29"/>
    </row>
    <row r="30" spans="1:35" x14ac:dyDescent="0.25">
      <c r="A30" s="19"/>
      <c r="B30" s="19"/>
      <c r="C30" s="19"/>
      <c r="D30" s="6">
        <v>27</v>
      </c>
      <c r="E30" s="6">
        <f t="shared" si="0"/>
        <v>729</v>
      </c>
      <c r="F30" s="7">
        <v>2021</v>
      </c>
      <c r="G30" s="8">
        <v>249717.05</v>
      </c>
      <c r="H30" s="6">
        <v>10500850</v>
      </c>
      <c r="I30" s="10">
        <f t="shared" si="1"/>
        <v>2378.065109014984</v>
      </c>
      <c r="J30" s="9"/>
      <c r="K30" s="9"/>
      <c r="L30" s="6"/>
      <c r="M30" s="17">
        <f t="shared" si="3"/>
        <v>3413.6572000000006</v>
      </c>
      <c r="N30" s="9"/>
      <c r="O30" s="9"/>
      <c r="AA30" s="20" t="s">
        <v>19</v>
      </c>
      <c r="AB30" s="20">
        <v>0.94212033542348306</v>
      </c>
      <c r="AC30"/>
      <c r="AD30"/>
      <c r="AE30"/>
      <c r="AF30"/>
      <c r="AG30"/>
      <c r="AH30"/>
      <c r="AI30"/>
    </row>
    <row r="31" spans="1:35" x14ac:dyDescent="0.25">
      <c r="A31" s="19"/>
      <c r="B31" s="19"/>
      <c r="C31" s="19"/>
      <c r="D31" s="6">
        <v>28</v>
      </c>
      <c r="E31" s="6">
        <f t="shared" si="0"/>
        <v>784</v>
      </c>
      <c r="F31" s="7">
        <v>2022</v>
      </c>
      <c r="G31" s="8">
        <v>334832</v>
      </c>
      <c r="H31" s="6">
        <v>10759525</v>
      </c>
      <c r="I31" s="10">
        <f t="shared" si="1"/>
        <v>3111.9589387077958</v>
      </c>
      <c r="J31" s="9"/>
      <c r="K31" s="9"/>
      <c r="L31" s="6"/>
      <c r="M31" s="17">
        <f t="shared" si="3"/>
        <v>3478.2111999999997</v>
      </c>
      <c r="N31" s="9"/>
      <c r="O31" s="9"/>
      <c r="AA31" s="20" t="s">
        <v>20</v>
      </c>
      <c r="AB31" s="20">
        <v>0.88759072641845627</v>
      </c>
      <c r="AC31"/>
      <c r="AD31"/>
      <c r="AE31"/>
      <c r="AF31"/>
      <c r="AG31"/>
      <c r="AH31"/>
      <c r="AI31"/>
    </row>
    <row r="32" spans="1:35" x14ac:dyDescent="0.25">
      <c r="AA32" s="20" t="s">
        <v>21</v>
      </c>
      <c r="AB32" s="20">
        <v>0.87737170154740685</v>
      </c>
      <c r="AC32"/>
      <c r="AD32"/>
      <c r="AE32"/>
      <c r="AF32"/>
      <c r="AG32"/>
      <c r="AH32"/>
      <c r="AI32"/>
    </row>
    <row r="33" spans="13:35" x14ac:dyDescent="0.25">
      <c r="M33" s="18" t="s">
        <v>13</v>
      </c>
      <c r="AA33" s="20" t="s">
        <v>22</v>
      </c>
      <c r="AB33" s="20">
        <v>250.39757832078431</v>
      </c>
      <c r="AC33"/>
      <c r="AD33"/>
      <c r="AE33"/>
      <c r="AF33"/>
      <c r="AG33"/>
      <c r="AH33"/>
      <c r="AI33"/>
    </row>
    <row r="34" spans="13:35" ht="15.75" thickBot="1" x14ac:dyDescent="0.3">
      <c r="M34" s="18"/>
      <c r="AA34" s="21" t="s">
        <v>23</v>
      </c>
      <c r="AB34" s="21">
        <v>25</v>
      </c>
      <c r="AC34"/>
      <c r="AD34"/>
      <c r="AE34"/>
      <c r="AF34"/>
      <c r="AG34"/>
      <c r="AH34"/>
      <c r="AI34"/>
    </row>
    <row r="35" spans="13:35" x14ac:dyDescent="0.25">
      <c r="M35" s="18"/>
      <c r="AA35"/>
      <c r="AB35"/>
      <c r="AC35"/>
      <c r="AD35"/>
      <c r="AE35"/>
      <c r="AF35"/>
      <c r="AG35"/>
      <c r="AH35"/>
      <c r="AI35"/>
    </row>
    <row r="36" spans="13:35" ht="15.75" thickBot="1" x14ac:dyDescent="0.3">
      <c r="AA36" t="s">
        <v>24</v>
      </c>
      <c r="AB36"/>
      <c r="AC36"/>
      <c r="AD36"/>
      <c r="AE36"/>
      <c r="AF36"/>
      <c r="AG36"/>
      <c r="AH36"/>
      <c r="AI36"/>
    </row>
    <row r="37" spans="13:35" x14ac:dyDescent="0.25">
      <c r="AA37" s="22"/>
      <c r="AB37" s="22" t="s">
        <v>29</v>
      </c>
      <c r="AC37" s="22" t="s">
        <v>30</v>
      </c>
      <c r="AD37" s="22" t="s">
        <v>31</v>
      </c>
      <c r="AE37" s="22" t="s">
        <v>32</v>
      </c>
      <c r="AF37" s="22" t="s">
        <v>33</v>
      </c>
      <c r="AG37"/>
      <c r="AH37"/>
      <c r="AI37"/>
    </row>
    <row r="38" spans="13:35" x14ac:dyDescent="0.25">
      <c r="AA38" s="20" t="s">
        <v>25</v>
      </c>
      <c r="AB38" s="20">
        <v>2</v>
      </c>
      <c r="AC38" s="20">
        <v>10891646.672520252</v>
      </c>
      <c r="AD38" s="20">
        <v>5445823.336260126</v>
      </c>
      <c r="AE38" s="20">
        <v>86.85669499963808</v>
      </c>
      <c r="AF38" s="20">
        <v>3.6209585574526459E-11</v>
      </c>
      <c r="AG38"/>
      <c r="AH38"/>
      <c r="AI38"/>
    </row>
    <row r="39" spans="13:35" x14ac:dyDescent="0.25">
      <c r="AA39" s="20" t="s">
        <v>26</v>
      </c>
      <c r="AB39" s="20">
        <v>22</v>
      </c>
      <c r="AC39" s="20">
        <v>1379376.8390360926</v>
      </c>
      <c r="AD39" s="20">
        <v>62698.947228913305</v>
      </c>
      <c r="AE39" s="20"/>
      <c r="AF39" s="20"/>
      <c r="AG39"/>
      <c r="AH39"/>
      <c r="AI39"/>
    </row>
    <row r="40" spans="13:35" ht="15.75" thickBot="1" x14ac:dyDescent="0.3">
      <c r="AA40" s="21" t="s">
        <v>27</v>
      </c>
      <c r="AB40" s="21">
        <v>24</v>
      </c>
      <c r="AC40" s="21">
        <v>12271023.511556344</v>
      </c>
      <c r="AD40" s="21"/>
      <c r="AE40" s="21"/>
      <c r="AF40" s="21"/>
      <c r="AG40"/>
      <c r="AH40"/>
      <c r="AI40"/>
    </row>
    <row r="41" spans="13:35" ht="15.75" thickBot="1" x14ac:dyDescent="0.3">
      <c r="AA41"/>
      <c r="AB41"/>
      <c r="AC41"/>
      <c r="AD41"/>
      <c r="AE41"/>
      <c r="AF41"/>
      <c r="AG41"/>
      <c r="AH41"/>
      <c r="AI41"/>
    </row>
    <row r="42" spans="13:35" x14ac:dyDescent="0.25">
      <c r="AA42" s="22"/>
      <c r="AB42" s="22" t="s">
        <v>34</v>
      </c>
      <c r="AC42" s="22" t="s">
        <v>22</v>
      </c>
      <c r="AD42" s="22" t="s">
        <v>35</v>
      </c>
      <c r="AE42" s="22" t="s">
        <v>36</v>
      </c>
      <c r="AF42" s="22" t="s">
        <v>37</v>
      </c>
      <c r="AG42" s="22" t="s">
        <v>38</v>
      </c>
      <c r="AH42" s="22" t="s">
        <v>39</v>
      </c>
      <c r="AI42" s="22" t="s">
        <v>40</v>
      </c>
    </row>
    <row r="43" spans="13:35" x14ac:dyDescent="0.25">
      <c r="AA43" s="20" t="s">
        <v>28</v>
      </c>
      <c r="AB43" s="25">
        <v>5576.8294868417461</v>
      </c>
      <c r="AC43" s="20">
        <v>163.11395389276223</v>
      </c>
      <c r="AD43" s="20">
        <v>34.189775636903398</v>
      </c>
      <c r="AE43" s="20">
        <v>1.4499794978167553E-20</v>
      </c>
      <c r="AF43" s="20">
        <v>5238.5518508642072</v>
      </c>
      <c r="AG43" s="20">
        <v>5915.107122819285</v>
      </c>
      <c r="AH43" s="20">
        <v>5238.5518508642072</v>
      </c>
      <c r="AI43" s="20">
        <v>5915.107122819285</v>
      </c>
    </row>
    <row r="44" spans="13:35" x14ac:dyDescent="0.25">
      <c r="AA44" s="20" t="s">
        <v>41</v>
      </c>
      <c r="AB44" s="25">
        <v>-219.61954065643553</v>
      </c>
      <c r="AC44" s="20">
        <v>28.909392385160864</v>
      </c>
      <c r="AD44" s="20">
        <v>-7.5968231269075659</v>
      </c>
      <c r="AE44" s="20">
        <v>1.3777332861633272E-7</v>
      </c>
      <c r="AF44" s="20">
        <v>-279.57395093349038</v>
      </c>
      <c r="AG44" s="20">
        <v>-159.66513037938068</v>
      </c>
      <c r="AH44" s="20">
        <v>-279.57395093349038</v>
      </c>
      <c r="AI44" s="20">
        <v>-159.66513037938068</v>
      </c>
    </row>
    <row r="45" spans="13:35" ht="15.75" thickBot="1" x14ac:dyDescent="0.3">
      <c r="AA45" s="21" t="s">
        <v>42</v>
      </c>
      <c r="AB45" s="26">
        <v>5.1668407167767709</v>
      </c>
      <c r="AC45" s="21">
        <v>1.0793400135730689</v>
      </c>
      <c r="AD45" s="21">
        <v>4.7870371262085962</v>
      </c>
      <c r="AE45" s="21">
        <v>8.8345351073593735E-5</v>
      </c>
      <c r="AF45" s="21">
        <v>2.928426531516418</v>
      </c>
      <c r="AG45" s="21">
        <v>7.4052549020371234</v>
      </c>
      <c r="AH45" s="21">
        <v>2.928426531516418</v>
      </c>
      <c r="AI45" s="21">
        <v>7.4052549020371234</v>
      </c>
    </row>
    <row r="46" spans="13:35" x14ac:dyDescent="0.25">
      <c r="AA46"/>
      <c r="AB46"/>
      <c r="AC46"/>
      <c r="AD46"/>
      <c r="AE46"/>
      <c r="AF46"/>
      <c r="AG46"/>
      <c r="AH46"/>
      <c r="AI46"/>
    </row>
    <row r="47" spans="13:35" x14ac:dyDescent="0.25">
      <c r="AA47"/>
      <c r="AB47"/>
      <c r="AC47"/>
      <c r="AD47"/>
      <c r="AE47"/>
      <c r="AF47"/>
      <c r="AG47"/>
      <c r="AH47"/>
      <c r="AI47"/>
    </row>
    <row r="48" spans="13:35" x14ac:dyDescent="0.25">
      <c r="AA48"/>
      <c r="AB48"/>
      <c r="AC48"/>
      <c r="AD48"/>
      <c r="AE48"/>
      <c r="AF48"/>
      <c r="AG48"/>
      <c r="AH48"/>
      <c r="AI48"/>
    </row>
  </sheetData>
  <mergeCells count="1">
    <mergeCell ref="A29:C31"/>
  </mergeCells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bc1200c-b753-4067-96c9-88e218ca007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5667EC226D69442AC31C55262B15E33" ma:contentTypeVersion="13" ma:contentTypeDescription="Vytvoří nový dokument" ma:contentTypeScope="" ma:versionID="2108d76e0581ef9298966427ed1c9a76">
  <xsd:schema xmlns:xsd="http://www.w3.org/2001/XMLSchema" xmlns:xs="http://www.w3.org/2001/XMLSchema" xmlns:p="http://schemas.microsoft.com/office/2006/metadata/properties" xmlns:ns3="4bc1200c-b753-4067-96c9-88e218ca007d" xmlns:ns4="e908a252-af1d-4e12-a5d9-0ec3b29b3f0a" targetNamespace="http://schemas.microsoft.com/office/2006/metadata/properties" ma:root="true" ma:fieldsID="b9648f44ff29f3fe015a0fe349660d27" ns3:_="" ns4:_="">
    <xsd:import namespace="4bc1200c-b753-4067-96c9-88e218ca007d"/>
    <xsd:import namespace="e908a252-af1d-4e12-a5d9-0ec3b29b3f0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c1200c-b753-4067-96c9-88e218ca00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08a252-af1d-4e12-a5d9-0ec3b29b3f0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dílí se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dílené s podrobnostm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odnota hash upozornění na sdílení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19D19A2-9573-4019-BC46-A1A6F5EA0FE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6A97E7-33A0-4552-93E8-3487BAD5DB8E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e908a252-af1d-4e12-a5d9-0ec3b29b3f0a"/>
    <ds:schemaRef ds:uri="4bc1200c-b753-4067-96c9-88e218ca007d"/>
  </ds:schemaRefs>
</ds:datastoreItem>
</file>

<file path=customXml/itemProps3.xml><?xml version="1.0" encoding="utf-8"?>
<ds:datastoreItem xmlns:ds="http://schemas.openxmlformats.org/officeDocument/2006/customXml" ds:itemID="{99B7C0CF-3C92-4338-B4BF-DC2B5C2BA6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c1200c-b753-4067-96c9-88e218ca007d"/>
    <ds:schemaRef ds:uri="e908a252-af1d-4e12-a5d9-0ec3b29b3f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Hajžman</dc:creator>
  <cp:lastModifiedBy>Daniel Hajžman</cp:lastModifiedBy>
  <dcterms:created xsi:type="dcterms:W3CDTF">2024-05-12T17:22:06Z</dcterms:created>
  <dcterms:modified xsi:type="dcterms:W3CDTF">2024-05-26T19:09:45Z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0x01010055667EC226D69442AC31C55262B15E33</vt:lpwstr>
  </property>
</Properties>
</file>