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ZD\"/>
    </mc:Choice>
  </mc:AlternateContent>
  <xr:revisionPtr revIDLastSave="0" documentId="13_ncr:1_{78298DB5-9CC9-4B28-BADF-0AA03CEBCBCA}" xr6:coauthVersionLast="36" xr6:coauthVersionMax="36" xr10:uidLastSave="{00000000-0000-0000-0000-000000000000}"/>
  <bookViews>
    <workbookView xWindow="0" yWindow="0" windowWidth="19200" windowHeight="11385" xr2:uid="{D90CA57E-49B7-4C0A-BDB2-D670708E1A93}"/>
  </bookViews>
  <sheets>
    <sheet name="upravená data" sheetId="2" r:id="rId1"/>
    <sheet name="List1" sheetId="1" r:id="rId2"/>
  </sheets>
  <definedNames>
    <definedName name="_xlchart.v1.0" hidden="1">'upravená data'!$D$9:$D$13</definedName>
    <definedName name="_xlchart.v1.1" hidden="1">'upravená data'!$G$8</definedName>
    <definedName name="_xlchart.v1.2" hidden="1">'upravená data'!$G$9:$G$13</definedName>
    <definedName name="_xlchart.v1.3" hidden="1">'upravená data'!$D$9:$D$13</definedName>
    <definedName name="_xlchart.v1.4" hidden="1">'upravená data'!$G$8</definedName>
    <definedName name="_xlchart.v1.5" hidden="1">'upravená data'!$G$9:$G$13</definedName>
    <definedName name="ExterníData_1" localSheetId="0" hidden="1">'upravená data'!$A$1:$B$77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27" i="2"/>
  <c r="E24" i="2"/>
  <c r="E23" i="2"/>
  <c r="E22" i="2"/>
  <c r="E19" i="2"/>
  <c r="E18" i="2"/>
  <c r="J22" i="2"/>
  <c r="J18" i="2"/>
  <c r="J19" i="2"/>
  <c r="J20" i="2"/>
  <c r="J21" i="2"/>
  <c r="J17" i="2"/>
  <c r="E17" i="2"/>
  <c r="I22" i="2"/>
  <c r="H18" i="2"/>
  <c r="H19" i="2"/>
  <c r="H20" i="2"/>
  <c r="H21" i="2"/>
  <c r="H17" i="2"/>
  <c r="E3" i="2"/>
  <c r="F13" i="2" s="1"/>
  <c r="E2" i="2"/>
  <c r="E9" i="2" s="1"/>
  <c r="E1" i="2"/>
  <c r="E4" i="2" s="1"/>
  <c r="H22" i="2" l="1"/>
  <c r="E5" i="2"/>
  <c r="E6" i="2" s="1"/>
  <c r="F9" i="2" s="1"/>
  <c r="E10" i="2" l="1"/>
  <c r="G17" i="2"/>
  <c r="I17" i="2" s="1"/>
  <c r="F10" i="2" l="1"/>
  <c r="E11" i="2" s="1"/>
  <c r="G18" i="2"/>
  <c r="I18" i="2" s="1"/>
  <c r="F11" i="2" l="1"/>
  <c r="E12" i="2" s="1"/>
  <c r="G19" i="2"/>
  <c r="I19" i="2" s="1"/>
  <c r="F12" i="2" l="1"/>
  <c r="E13" i="2" s="1"/>
  <c r="G21" i="2" s="1"/>
  <c r="I21" i="2" s="1"/>
  <c r="G20" i="2"/>
  <c r="I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638EF5-D957-4F92-9447-E8C6D539C6E4}" keepAlive="1" name="Dotaz – data" description="Připojení k dotazu produktu data v sešitě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<sst xmlns="http://schemas.openxmlformats.org/spreadsheetml/2006/main" count="110" uniqueCount="108">
  <si>
    <t>Území</t>
  </si>
  <si>
    <t>v tom nejvyšší dosažené vzdělání vyšší odborné, konzervatoř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</si>
  <si>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</si>
  <si>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</si>
  <si>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</si>
  <si>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</si>
  <si>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</si>
  <si>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</si>
  <si>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</si>
  <si>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</si>
  <si>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</si>
  <si>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</si>
  <si>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</si>
  <si>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</si>
  <si>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</si>
  <si>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</si>
  <si>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</si>
  <si>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</si>
  <si>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</si>
  <si>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</si>
  <si>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</si>
  <si>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</si>
  <si>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</si>
  <si>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</si>
  <si>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</si>
  <si>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</si>
  <si>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</si>
  <si>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</si>
  <si>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Cheb</t>
  </si>
  <si>
    <t>Karlovy Vary</t>
  </si>
  <si>
    <t>Sokolov</t>
  </si>
  <si>
    <t>Děčín</t>
  </si>
  <si>
    <t>Chomutov</t>
  </si>
  <si>
    <t>Litoměřice</t>
  </si>
  <si>
    <t>Louny</t>
  </si>
  <si>
    <t>Most</t>
  </si>
  <si>
    <t>Teplice</t>
  </si>
  <si>
    <t>Ústí nad Labem</t>
  </si>
  <si>
    <t>Česká Lípa</t>
  </si>
  <si>
    <t>Jablonec nad Nisou</t>
  </si>
  <si>
    <t>Liberec</t>
  </si>
  <si>
    <t>Semily</t>
  </si>
  <si>
    <t>Hradec Králové</t>
  </si>
  <si>
    <t>Jičín</t>
  </si>
  <si>
    <t>Náchod</t>
  </si>
  <si>
    <t>Rychnov nad Kněžnou</t>
  </si>
  <si>
    <t>Trutnov</t>
  </si>
  <si>
    <t>Chrudim</t>
  </si>
  <si>
    <t>Pardubice</t>
  </si>
  <si>
    <t>Svitavy</t>
  </si>
  <si>
    <t>Ústí nad Orlicí</t>
  </si>
  <si>
    <t>Havlíčkův Brod</t>
  </si>
  <si>
    <t>Jihlava</t>
  </si>
  <si>
    <t>Pelhřimov</t>
  </si>
  <si>
    <t>Třebíč</t>
  </si>
  <si>
    <t>Žďár nad Sázavou</t>
  </si>
  <si>
    <t>Blansko</t>
  </si>
  <si>
    <t>Brno-město</t>
  </si>
  <si>
    <t>Brno-venkov</t>
  </si>
  <si>
    <t>Břeclav</t>
  </si>
  <si>
    <t>Hodonín</t>
  </si>
  <si>
    <t>Vyškov</t>
  </si>
  <si>
    <t>Znojmo</t>
  </si>
  <si>
    <t>Jeseník</t>
  </si>
  <si>
    <t>Olomouc</t>
  </si>
  <si>
    <t>Prostějov</t>
  </si>
  <si>
    <t>Přerov</t>
  </si>
  <si>
    <t>Šumperk</t>
  </si>
  <si>
    <t>Kroměříž</t>
  </si>
  <si>
    <t>Uherské Hradiště</t>
  </si>
  <si>
    <t>Vsetín</t>
  </si>
  <si>
    <t>Zlín</t>
  </si>
  <si>
    <t>Bruntál</t>
  </si>
  <si>
    <t>Frýdek-Místek</t>
  </si>
  <si>
    <t>Karviná</t>
  </si>
  <si>
    <t>Nový Jičín</t>
  </si>
  <si>
    <t>Opava</t>
  </si>
  <si>
    <t>Ostrava-město</t>
  </si>
  <si>
    <t>počet dat</t>
  </si>
  <si>
    <t>min</t>
  </si>
  <si>
    <t>max</t>
  </si>
  <si>
    <t>sturges k</t>
  </si>
  <si>
    <t>krok h</t>
  </si>
  <si>
    <t>h zaokr.</t>
  </si>
  <si>
    <t>interval</t>
  </si>
  <si>
    <t>dolní mez</t>
  </si>
  <si>
    <t>horní mez</t>
  </si>
  <si>
    <t>četnost</t>
  </si>
  <si>
    <t>[293;1072)</t>
  </si>
  <si>
    <t>[1072;1851)</t>
  </si>
  <si>
    <t>[1851;2630)</t>
  </si>
  <si>
    <t>[2630;3409)</t>
  </si>
  <si>
    <t>[3409;4188)</t>
  </si>
  <si>
    <t>tříděné charakteristiky</t>
  </si>
  <si>
    <t xml:space="preserve">průměr </t>
  </si>
  <si>
    <t>rozptyl</t>
  </si>
  <si>
    <t>směrodatná odchylka</t>
  </si>
  <si>
    <t>střed intervalu</t>
  </si>
  <si>
    <t>váhy</t>
  </si>
  <si>
    <t>střed int * váhy</t>
  </si>
  <si>
    <t>celkem</t>
  </si>
  <si>
    <t>(střed int-průměr)^2 * váhy</t>
  </si>
  <si>
    <t>netříděné charakteristiky</t>
  </si>
  <si>
    <t>medián</t>
  </si>
  <si>
    <t>průměr</t>
  </si>
  <si>
    <t>ostatní charakteristiky</t>
  </si>
  <si>
    <t>variační rozpětí</t>
  </si>
  <si>
    <t>50 % dat je pod 1275, 50 % dat je nad 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</si>
</sst>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ní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clusteredColumn" uniqueId="{A9000700-B796-4189-8577-2255AF3FAC48}">
          <cx:tx>
            <cx:txData>
              <cx:f>_xlchart.v1.4</cx:f>
              <cx:v>četnost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interval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</a:t>
              </a:r>
            </a:p>
          </cx:txPr>
        </cx:title>
        <cx:tickLabels/>
      </cx:axis>
      <cx:axis id="1">
        <cx:valScaling/>
        <cx:title>
          <cx:tx>
            <cx:txData>
              <cx:v>četnost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četnost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41413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942C8061-D15F-4BA3-B8E6-8494122101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4478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1BD32EBE-EAA8-499C-87F1-13A2C6AE8292}" autoFormatId="16" applyNumberFormats="0" applyBorderFormats="0" applyFontFormats="0" applyPatternFormats="0" applyAlignmentFormats="0" applyWidthHeightFormats="0">
  <queryTableRefresh nextId="3">
    <queryTableFields count="2">
      <queryTableField id="1" name="Území" tableColumnId="1"/>
      <queryTableField id="2" name="v tom nejvyšší dosažené vzdělání vyšší odborné, konzervatoř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1058D-8437-450F-A5B4-964742067A21}" name="data" displayName="data" ref="A1:B77" tableType="queryTable" totalsRowShown="0">
  <autoFilter ref="A1:B77" xr:uid="{063A9EFA-6FFA-4379-AB1F-FDE2E0D832E5}"/>
  <tableColumns count="2">
    <tableColumn id="1" xr3:uid="{1A4A2B77-7F35-4DBE-BAF8-614DFCC795C4}" uniqueName="1" name="Území" queryTableFieldId="1" dataDxfId="0"/>
    <tableColumn id="2" xr3:uid="{93B464B2-D69E-4CA0-BD65-2B714B7E2835}" uniqueName="2" name="v tom nejvyšší dosažené vzdělání vyšší odborné, konzervatoř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F834-4CBF-46D4-8FD9-CBC4E7B6443A}">
  <dimension ref="A1:J77"/>
  <sheetViews>
    <sheetView tabSelected="1" topLeftCell="D1" zoomScale="115" zoomScaleNormal="115" workbookViewId="0">
      <selection activeCell="O19" sqref="O19"/>
    </sheetView>
  </sheetViews>
  <sheetFormatPr defaultRowHeight="15" x14ac:dyDescent="0.25"/>
  <cols>
    <col min="1" max="1" width="20.5703125" bestFit="1" customWidth="1"/>
    <col min="2" max="2" width="58.42578125" bestFit="1" customWidth="1"/>
    <col min="4" max="4" width="23.5703125" bestFit="1" customWidth="1"/>
    <col min="5" max="5" width="11.85546875" bestFit="1" customWidth="1"/>
    <col min="7" max="7" width="14.140625" bestFit="1" customWidth="1"/>
    <col min="8" max="8" width="5.28515625" bestFit="1" customWidth="1"/>
    <col min="9" max="9" width="14.7109375" bestFit="1" customWidth="1"/>
    <col min="10" max="10" width="25.7109375" bestFit="1" customWidth="1"/>
  </cols>
  <sheetData>
    <row r="1" spans="1:10" x14ac:dyDescent="0.25">
      <c r="A1" t="s">
        <v>0</v>
      </c>
      <c r="B1" t="s">
        <v>1</v>
      </c>
      <c r="D1" s="2" t="s">
        <v>78</v>
      </c>
      <c r="E1" s="2">
        <f>COUNT(data[v tom nejvyšší dosažené vzdělání vyšší odborné, konzervatoř])</f>
        <v>76</v>
      </c>
    </row>
    <row r="2" spans="1:10" x14ac:dyDescent="0.25">
      <c r="A2" s="1" t="s">
        <v>2</v>
      </c>
      <c r="B2">
        <v>1353</v>
      </c>
      <c r="D2" s="2" t="s">
        <v>79</v>
      </c>
      <c r="E2" s="2">
        <f>MIN(data[v tom nejvyšší dosažené vzdělání vyšší odborné, konzervatoř])</f>
        <v>293</v>
      </c>
    </row>
    <row r="3" spans="1:10" x14ac:dyDescent="0.25">
      <c r="A3" s="1" t="s">
        <v>3</v>
      </c>
      <c r="B3">
        <v>1374</v>
      </c>
      <c r="D3" s="2" t="s">
        <v>80</v>
      </c>
      <c r="E3" s="2">
        <f>MAX(data[v tom nejvyšší dosažené vzdělání vyšší odborné, konzervatoř])</f>
        <v>5933</v>
      </c>
    </row>
    <row r="4" spans="1:10" x14ac:dyDescent="0.25">
      <c r="A4" s="1" t="s">
        <v>4</v>
      </c>
      <c r="B4">
        <v>2479</v>
      </c>
      <c r="D4" s="2" t="s">
        <v>81</v>
      </c>
      <c r="E4" s="2">
        <f>1+3.32*LOG10(E1)</f>
        <v>7.2443011263722275</v>
      </c>
    </row>
    <row r="5" spans="1:10" x14ac:dyDescent="0.25">
      <c r="A5" s="1" t="s">
        <v>5</v>
      </c>
      <c r="B5">
        <v>1545</v>
      </c>
      <c r="D5" s="2" t="s">
        <v>82</v>
      </c>
      <c r="E5" s="2">
        <f>(E3-E2)/E4</f>
        <v>778.54300941026406</v>
      </c>
    </row>
    <row r="6" spans="1:10" x14ac:dyDescent="0.25">
      <c r="A6" s="1" t="s">
        <v>6</v>
      </c>
      <c r="B6">
        <v>1146</v>
      </c>
      <c r="D6" s="2" t="s">
        <v>83</v>
      </c>
      <c r="E6" s="3">
        <f>ROUND(E5,0)</f>
        <v>779</v>
      </c>
    </row>
    <row r="7" spans="1:10" x14ac:dyDescent="0.25">
      <c r="A7" s="1" t="s">
        <v>7</v>
      </c>
      <c r="B7">
        <v>1464</v>
      </c>
    </row>
    <row r="8" spans="1:10" x14ac:dyDescent="0.25">
      <c r="A8" s="1" t="s">
        <v>8</v>
      </c>
      <c r="B8">
        <v>1691</v>
      </c>
      <c r="D8" s="2" t="s">
        <v>84</v>
      </c>
      <c r="E8" s="2" t="s">
        <v>85</v>
      </c>
      <c r="F8" s="2" t="s">
        <v>86</v>
      </c>
      <c r="G8" s="2" t="s">
        <v>87</v>
      </c>
    </row>
    <row r="9" spans="1:10" x14ac:dyDescent="0.25">
      <c r="A9" s="1" t="s">
        <v>9</v>
      </c>
      <c r="B9">
        <v>1508</v>
      </c>
      <c r="D9" s="5" t="s">
        <v>88</v>
      </c>
      <c r="E9" s="2">
        <f>E2</f>
        <v>293</v>
      </c>
      <c r="F9" s="2">
        <f>E9+E6</f>
        <v>1072</v>
      </c>
      <c r="G9" s="2">
        <v>23</v>
      </c>
    </row>
    <row r="10" spans="1:10" x14ac:dyDescent="0.25">
      <c r="A10" s="1" t="s">
        <v>10</v>
      </c>
      <c r="B10">
        <v>3326</v>
      </c>
      <c r="D10" s="5" t="s">
        <v>89</v>
      </c>
      <c r="E10" s="2">
        <f>F9</f>
        <v>1072</v>
      </c>
      <c r="F10" s="2">
        <f>E10+$E$6</f>
        <v>1851</v>
      </c>
      <c r="G10" s="2">
        <v>37</v>
      </c>
    </row>
    <row r="11" spans="1:10" x14ac:dyDescent="0.25">
      <c r="A11" s="1" t="s">
        <v>11</v>
      </c>
      <c r="B11">
        <v>2627</v>
      </c>
      <c r="D11" s="5" t="s">
        <v>90</v>
      </c>
      <c r="E11" s="2">
        <f t="shared" ref="E11:E13" si="0">F10</f>
        <v>1851</v>
      </c>
      <c r="F11" s="2">
        <f t="shared" ref="F11:F12" si="1">E11+$E$6</f>
        <v>2630</v>
      </c>
      <c r="G11" s="2">
        <v>9</v>
      </c>
    </row>
    <row r="12" spans="1:10" x14ac:dyDescent="0.25">
      <c r="A12" s="1" t="s">
        <v>12</v>
      </c>
      <c r="B12">
        <v>1649</v>
      </c>
      <c r="D12" s="5" t="s">
        <v>91</v>
      </c>
      <c r="E12" s="2">
        <f t="shared" si="0"/>
        <v>2630</v>
      </c>
      <c r="F12" s="2">
        <f t="shared" si="1"/>
        <v>3409</v>
      </c>
      <c r="G12" s="2">
        <v>6</v>
      </c>
    </row>
    <row r="13" spans="1:10" x14ac:dyDescent="0.25">
      <c r="A13" s="1" t="s">
        <v>13</v>
      </c>
      <c r="B13">
        <v>674</v>
      </c>
      <c r="D13" s="5" t="s">
        <v>92</v>
      </c>
      <c r="E13" s="2">
        <f t="shared" si="0"/>
        <v>3409</v>
      </c>
      <c r="F13" s="2">
        <f>E3</f>
        <v>5933</v>
      </c>
      <c r="G13" s="2">
        <v>1</v>
      </c>
    </row>
    <row r="14" spans="1:10" x14ac:dyDescent="0.25">
      <c r="A14" s="1" t="s">
        <v>14</v>
      </c>
      <c r="B14">
        <v>2751</v>
      </c>
      <c r="D14" s="6"/>
      <c r="E14" s="7"/>
      <c r="F14" s="7"/>
      <c r="G14" s="7"/>
      <c r="H14" s="8"/>
    </row>
    <row r="15" spans="1:10" x14ac:dyDescent="0.25">
      <c r="A15" s="1" t="s">
        <v>15</v>
      </c>
      <c r="B15">
        <v>606</v>
      </c>
      <c r="D15" s="4"/>
      <c r="E15" s="8"/>
      <c r="F15" s="8"/>
      <c r="G15" s="8"/>
    </row>
    <row r="16" spans="1:10" x14ac:dyDescent="0.25">
      <c r="A16" s="1" t="s">
        <v>16</v>
      </c>
      <c r="B16">
        <v>978</v>
      </c>
      <c r="D16" s="9" t="s">
        <v>93</v>
      </c>
      <c r="E16" s="10"/>
      <c r="F16" s="8"/>
      <c r="G16" s="2" t="s">
        <v>97</v>
      </c>
      <c r="H16" s="2" t="s">
        <v>98</v>
      </c>
      <c r="I16" s="2" t="s">
        <v>99</v>
      </c>
      <c r="J16" s="2" t="s">
        <v>101</v>
      </c>
    </row>
    <row r="17" spans="1:10" x14ac:dyDescent="0.25">
      <c r="A17" s="1" t="s">
        <v>17</v>
      </c>
      <c r="B17">
        <v>956</v>
      </c>
      <c r="D17" s="9" t="s">
        <v>94</v>
      </c>
      <c r="E17" s="10">
        <f>I22/H22</f>
        <v>1483.2302631578948</v>
      </c>
      <c r="F17" s="8"/>
      <c r="G17" s="2">
        <f>AVERAGE(E9:F9)</f>
        <v>682.5</v>
      </c>
      <c r="H17" s="2">
        <f>G9</f>
        <v>23</v>
      </c>
      <c r="I17" s="2">
        <f>G17*H17</f>
        <v>15697.5</v>
      </c>
      <c r="J17" s="2">
        <f>(G17-$E$17)^2*H17</f>
        <v>14746885.949748963</v>
      </c>
    </row>
    <row r="18" spans="1:10" x14ac:dyDescent="0.25">
      <c r="A18" s="1" t="s">
        <v>18</v>
      </c>
      <c r="B18">
        <v>633</v>
      </c>
      <c r="D18" s="9" t="s">
        <v>95</v>
      </c>
      <c r="E18" s="10">
        <f>J22/H22</f>
        <v>582211.82526835171</v>
      </c>
      <c r="F18" s="8"/>
      <c r="G18" s="2">
        <f t="shared" ref="G18:G21" si="2">AVERAGE(E10:F10)</f>
        <v>1461.5</v>
      </c>
      <c r="H18" s="2">
        <f t="shared" ref="H18:H21" si="3">G10</f>
        <v>37</v>
      </c>
      <c r="I18" s="2">
        <f t="shared" ref="I18:I21" si="4">G18*H18</f>
        <v>54075.5</v>
      </c>
      <c r="J18" s="2">
        <f t="shared" ref="J18:J21" si="5">(G18-$E$17)^2*H18</f>
        <v>17471.560465720318</v>
      </c>
    </row>
    <row r="19" spans="1:10" x14ac:dyDescent="0.25">
      <c r="A19" s="1" t="s">
        <v>19</v>
      </c>
      <c r="B19">
        <v>890</v>
      </c>
      <c r="D19" s="9" t="s">
        <v>96</v>
      </c>
      <c r="E19" s="10">
        <f>SQRT(E18)</f>
        <v>763.02806322464426</v>
      </c>
      <c r="F19" s="8"/>
      <c r="G19" s="2">
        <f t="shared" si="2"/>
        <v>2240.5</v>
      </c>
      <c r="H19" s="2">
        <f t="shared" si="3"/>
        <v>9</v>
      </c>
      <c r="I19" s="2">
        <f t="shared" si="4"/>
        <v>20164.5</v>
      </c>
      <c r="J19" s="2">
        <f t="shared" si="5"/>
        <v>5161117.089032202</v>
      </c>
    </row>
    <row r="20" spans="1:10" x14ac:dyDescent="0.25">
      <c r="A20" s="1" t="s">
        <v>20</v>
      </c>
      <c r="B20">
        <v>1508</v>
      </c>
      <c r="G20" s="2">
        <f t="shared" si="2"/>
        <v>3019.5</v>
      </c>
      <c r="H20" s="2">
        <f t="shared" si="3"/>
        <v>6</v>
      </c>
      <c r="I20" s="2">
        <f t="shared" si="4"/>
        <v>18117</v>
      </c>
      <c r="J20" s="2">
        <f t="shared" si="5"/>
        <v>14160748.226021465</v>
      </c>
    </row>
    <row r="21" spans="1:10" x14ac:dyDescent="0.25">
      <c r="A21" s="1" t="s">
        <v>21</v>
      </c>
      <c r="B21">
        <v>659</v>
      </c>
      <c r="D21" s="9" t="s">
        <v>102</v>
      </c>
      <c r="E21" s="2"/>
      <c r="G21" s="2">
        <f t="shared" si="2"/>
        <v>4671</v>
      </c>
      <c r="H21" s="2">
        <f t="shared" si="3"/>
        <v>1</v>
      </c>
      <c r="I21" s="2">
        <f t="shared" si="4"/>
        <v>4671</v>
      </c>
      <c r="J21" s="2">
        <f t="shared" si="5"/>
        <v>10161875.895126384</v>
      </c>
    </row>
    <row r="22" spans="1:10" x14ac:dyDescent="0.25">
      <c r="A22" s="1" t="s">
        <v>22</v>
      </c>
      <c r="B22">
        <v>1027</v>
      </c>
      <c r="D22" s="9" t="s">
        <v>104</v>
      </c>
      <c r="E22" s="2">
        <f>AVERAGE(data[v tom nejvyšší dosažené vzdělání vyšší odborné, konzervatoř])</f>
        <v>1495.8157894736842</v>
      </c>
      <c r="G22" s="8" t="s">
        <v>100</v>
      </c>
      <c r="H22" s="2">
        <f>SUM(H17:H21)</f>
        <v>76</v>
      </c>
      <c r="I22" s="2">
        <f>SUM(I17:I21)</f>
        <v>112725.5</v>
      </c>
      <c r="J22" s="2">
        <f>SUM(J17:J21)</f>
        <v>44248098.720394731</v>
      </c>
    </row>
    <row r="23" spans="1:10" x14ac:dyDescent="0.25">
      <c r="A23" s="1" t="s">
        <v>23</v>
      </c>
      <c r="B23">
        <v>3358</v>
      </c>
      <c r="D23" s="9" t="s">
        <v>95</v>
      </c>
      <c r="E23" s="2">
        <f>_xlfn.VAR.P(data[v tom nejvyšší dosažené vzdělání vyšší odborné, konzervatoř])</f>
        <v>710169.33448753459</v>
      </c>
    </row>
    <row r="24" spans="1:10" x14ac:dyDescent="0.25">
      <c r="A24" s="1" t="s">
        <v>24</v>
      </c>
      <c r="B24">
        <v>838</v>
      </c>
      <c r="D24" s="9" t="s">
        <v>96</v>
      </c>
      <c r="E24" s="2">
        <f>SQRT(E23)</f>
        <v>842.71545285910986</v>
      </c>
    </row>
    <row r="25" spans="1:10" x14ac:dyDescent="0.25">
      <c r="A25" s="1" t="s">
        <v>25</v>
      </c>
      <c r="B25">
        <v>885</v>
      </c>
    </row>
    <row r="26" spans="1:10" x14ac:dyDescent="0.25">
      <c r="A26" s="1" t="s">
        <v>26</v>
      </c>
      <c r="B26">
        <v>636</v>
      </c>
      <c r="D26" s="9" t="s">
        <v>105</v>
      </c>
      <c r="E26" s="2"/>
    </row>
    <row r="27" spans="1:10" x14ac:dyDescent="0.25">
      <c r="A27" s="1" t="s">
        <v>27</v>
      </c>
      <c r="B27">
        <v>493</v>
      </c>
      <c r="D27" s="9" t="s">
        <v>103</v>
      </c>
      <c r="E27" s="2">
        <f>MEDIAN(data[v tom nejvyšší dosažené vzdělání vyšší odborné, konzervatoř])</f>
        <v>1275</v>
      </c>
      <c r="G27" s="11" t="s">
        <v>107</v>
      </c>
      <c r="H27" s="11"/>
      <c r="I27" s="11"/>
      <c r="J27" s="11"/>
    </row>
    <row r="28" spans="1:10" x14ac:dyDescent="0.25">
      <c r="A28" s="1" t="s">
        <v>28</v>
      </c>
      <c r="B28">
        <v>900</v>
      </c>
      <c r="D28" s="9" t="s">
        <v>106</v>
      </c>
      <c r="E28" s="2">
        <f>E3-E2</f>
        <v>5640</v>
      </c>
    </row>
    <row r="29" spans="1:10" x14ac:dyDescent="0.25">
      <c r="A29" s="1" t="s">
        <v>29</v>
      </c>
      <c r="B29">
        <v>1500</v>
      </c>
    </row>
    <row r="30" spans="1:10" x14ac:dyDescent="0.25">
      <c r="A30" s="1" t="s">
        <v>30</v>
      </c>
      <c r="B30">
        <v>662</v>
      </c>
    </row>
    <row r="31" spans="1:10" x14ac:dyDescent="0.25">
      <c r="A31" s="1" t="s">
        <v>31</v>
      </c>
      <c r="B31">
        <v>1098</v>
      </c>
    </row>
    <row r="32" spans="1:10" x14ac:dyDescent="0.25">
      <c r="A32" s="1" t="s">
        <v>32</v>
      </c>
      <c r="B32">
        <v>1259</v>
      </c>
    </row>
    <row r="33" spans="1:2" x14ac:dyDescent="0.25">
      <c r="A33" s="1" t="s">
        <v>33</v>
      </c>
      <c r="B33">
        <v>1289</v>
      </c>
    </row>
    <row r="34" spans="1:2" x14ac:dyDescent="0.25">
      <c r="A34" s="1" t="s">
        <v>34</v>
      </c>
      <c r="B34">
        <v>845</v>
      </c>
    </row>
    <row r="35" spans="1:2" x14ac:dyDescent="0.25">
      <c r="A35" s="1" t="s">
        <v>35</v>
      </c>
      <c r="B35">
        <v>1067</v>
      </c>
    </row>
    <row r="36" spans="1:2" x14ac:dyDescent="0.25">
      <c r="A36" s="1" t="s">
        <v>36</v>
      </c>
      <c r="B36">
        <v>1394</v>
      </c>
    </row>
    <row r="37" spans="1:2" x14ac:dyDescent="0.25">
      <c r="A37" s="1" t="s">
        <v>37</v>
      </c>
      <c r="B37">
        <v>1072</v>
      </c>
    </row>
    <row r="38" spans="1:2" x14ac:dyDescent="0.25">
      <c r="A38" s="1" t="s">
        <v>38</v>
      </c>
      <c r="B38">
        <v>958</v>
      </c>
    </row>
    <row r="39" spans="1:2" x14ac:dyDescent="0.25">
      <c r="A39" s="1" t="s">
        <v>39</v>
      </c>
      <c r="B39">
        <v>1002</v>
      </c>
    </row>
    <row r="40" spans="1:2" x14ac:dyDescent="0.25">
      <c r="A40" s="1" t="s">
        <v>40</v>
      </c>
      <c r="B40">
        <v>1945</v>
      </c>
    </row>
    <row r="41" spans="1:2" x14ac:dyDescent="0.25">
      <c r="A41" s="1" t="s">
        <v>41</v>
      </c>
      <c r="B41">
        <v>1070</v>
      </c>
    </row>
    <row r="42" spans="1:2" x14ac:dyDescent="0.25">
      <c r="A42" s="1" t="s">
        <v>42</v>
      </c>
      <c r="B42">
        <v>2342</v>
      </c>
    </row>
    <row r="43" spans="1:2" x14ac:dyDescent="0.25">
      <c r="A43" s="1" t="s">
        <v>43</v>
      </c>
      <c r="B43">
        <v>1082</v>
      </c>
    </row>
    <row r="44" spans="1:2" x14ac:dyDescent="0.25">
      <c r="A44" s="1" t="s">
        <v>44</v>
      </c>
      <c r="B44">
        <v>1215</v>
      </c>
    </row>
    <row r="45" spans="1:2" x14ac:dyDescent="0.25">
      <c r="A45" s="1" t="s">
        <v>45</v>
      </c>
      <c r="B45">
        <v>1229</v>
      </c>
    </row>
    <row r="46" spans="1:2" x14ac:dyDescent="0.25">
      <c r="A46" s="1" t="s">
        <v>46</v>
      </c>
      <c r="B46">
        <v>1245</v>
      </c>
    </row>
    <row r="47" spans="1:2" x14ac:dyDescent="0.25">
      <c r="A47" s="1" t="s">
        <v>47</v>
      </c>
      <c r="B47">
        <v>1446</v>
      </c>
    </row>
    <row r="48" spans="1:2" x14ac:dyDescent="0.25">
      <c r="A48" s="1" t="s">
        <v>48</v>
      </c>
      <c r="B48">
        <v>2300</v>
      </c>
    </row>
    <row r="49" spans="1:2" x14ac:dyDescent="0.25">
      <c r="A49" s="1" t="s">
        <v>49</v>
      </c>
      <c r="B49">
        <v>1641</v>
      </c>
    </row>
    <row r="50" spans="1:2" x14ac:dyDescent="0.25">
      <c r="A50" s="1" t="s">
        <v>50</v>
      </c>
      <c r="B50">
        <v>1988</v>
      </c>
    </row>
    <row r="51" spans="1:2" x14ac:dyDescent="0.25">
      <c r="A51" s="1" t="s">
        <v>51</v>
      </c>
      <c r="B51">
        <v>1670</v>
      </c>
    </row>
    <row r="52" spans="1:2" x14ac:dyDescent="0.25">
      <c r="A52" s="1" t="s">
        <v>52</v>
      </c>
      <c r="B52">
        <v>1329</v>
      </c>
    </row>
    <row r="53" spans="1:2" x14ac:dyDescent="0.25">
      <c r="A53" s="1" t="s">
        <v>53</v>
      </c>
      <c r="B53">
        <v>943</v>
      </c>
    </row>
    <row r="54" spans="1:2" x14ac:dyDescent="0.25">
      <c r="A54" s="1" t="s">
        <v>54</v>
      </c>
      <c r="B54">
        <v>1215</v>
      </c>
    </row>
    <row r="55" spans="1:2" x14ac:dyDescent="0.25">
      <c r="A55" s="1" t="s">
        <v>55</v>
      </c>
      <c r="B55">
        <v>1765</v>
      </c>
    </row>
    <row r="56" spans="1:2" x14ac:dyDescent="0.25">
      <c r="A56" s="1" t="s">
        <v>56</v>
      </c>
      <c r="B56">
        <v>1758</v>
      </c>
    </row>
    <row r="57" spans="1:2" x14ac:dyDescent="0.25">
      <c r="A57" s="1" t="s">
        <v>57</v>
      </c>
      <c r="B57">
        <v>5933</v>
      </c>
    </row>
    <row r="58" spans="1:2" x14ac:dyDescent="0.25">
      <c r="A58" s="1" t="s">
        <v>58</v>
      </c>
      <c r="B58">
        <v>2877</v>
      </c>
    </row>
    <row r="59" spans="1:2" x14ac:dyDescent="0.25">
      <c r="A59" s="1" t="s">
        <v>59</v>
      </c>
      <c r="B59">
        <v>1059</v>
      </c>
    </row>
    <row r="60" spans="1:2" x14ac:dyDescent="0.25">
      <c r="A60" s="1" t="s">
        <v>60</v>
      </c>
      <c r="B60">
        <v>1323</v>
      </c>
    </row>
    <row r="61" spans="1:2" x14ac:dyDescent="0.25">
      <c r="A61" s="1" t="s">
        <v>61</v>
      </c>
      <c r="B61">
        <v>1089</v>
      </c>
    </row>
    <row r="62" spans="1:2" x14ac:dyDescent="0.25">
      <c r="A62" s="1" t="s">
        <v>62</v>
      </c>
      <c r="B62">
        <v>1151</v>
      </c>
    </row>
    <row r="63" spans="1:2" x14ac:dyDescent="0.25">
      <c r="A63" s="1" t="s">
        <v>63</v>
      </c>
      <c r="B63">
        <v>293</v>
      </c>
    </row>
    <row r="64" spans="1:2" x14ac:dyDescent="0.25">
      <c r="A64" s="1" t="s">
        <v>64</v>
      </c>
      <c r="B64">
        <v>3082</v>
      </c>
    </row>
    <row r="65" spans="1:2" x14ac:dyDescent="0.25">
      <c r="A65" s="1" t="s">
        <v>65</v>
      </c>
      <c r="B65">
        <v>1210</v>
      </c>
    </row>
    <row r="66" spans="1:2" x14ac:dyDescent="0.25">
      <c r="A66" s="1" t="s">
        <v>66</v>
      </c>
      <c r="B66">
        <v>1261</v>
      </c>
    </row>
    <row r="67" spans="1:2" x14ac:dyDescent="0.25">
      <c r="A67" s="1" t="s">
        <v>67</v>
      </c>
      <c r="B67">
        <v>1363</v>
      </c>
    </row>
    <row r="68" spans="1:2" x14ac:dyDescent="0.25">
      <c r="A68" s="1" t="s">
        <v>68</v>
      </c>
      <c r="B68">
        <v>1245</v>
      </c>
    </row>
    <row r="69" spans="1:2" x14ac:dyDescent="0.25">
      <c r="A69" s="1" t="s">
        <v>69</v>
      </c>
      <c r="B69">
        <v>1176</v>
      </c>
    </row>
    <row r="70" spans="1:2" x14ac:dyDescent="0.25">
      <c r="A70" s="1" t="s">
        <v>70</v>
      </c>
      <c r="B70">
        <v>1371</v>
      </c>
    </row>
    <row r="71" spans="1:2" x14ac:dyDescent="0.25">
      <c r="A71" s="1" t="s">
        <v>71</v>
      </c>
      <c r="B71">
        <v>2063</v>
      </c>
    </row>
    <row r="72" spans="1:2" x14ac:dyDescent="0.25">
      <c r="A72" s="1" t="s">
        <v>72</v>
      </c>
      <c r="B72">
        <v>598</v>
      </c>
    </row>
    <row r="73" spans="1:2" x14ac:dyDescent="0.25">
      <c r="A73" s="1" t="s">
        <v>73</v>
      </c>
      <c r="B73">
        <v>1992</v>
      </c>
    </row>
    <row r="74" spans="1:2" x14ac:dyDescent="0.25">
      <c r="A74" s="1" t="s">
        <v>74</v>
      </c>
      <c r="B74">
        <v>1907</v>
      </c>
    </row>
    <row r="75" spans="1:2" x14ac:dyDescent="0.25">
      <c r="A75" s="1" t="s">
        <v>75</v>
      </c>
      <c r="B75">
        <v>1715</v>
      </c>
    </row>
    <row r="76" spans="1:2" x14ac:dyDescent="0.25">
      <c r="A76" s="1" t="s">
        <v>76</v>
      </c>
      <c r="B76">
        <v>1494</v>
      </c>
    </row>
    <row r="77" spans="1:2" x14ac:dyDescent="0.25">
      <c r="A77" s="1" t="s">
        <v>77</v>
      </c>
      <c r="B77">
        <v>3197</v>
      </c>
    </row>
  </sheetData>
  <mergeCells count="1">
    <mergeCell ref="G27:J27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A077-3C5C-4C5F-8191-BA3899B15B3D}">
  <dimension ref="A1"/>
  <sheetViews>
    <sheetView zoomScale="130" zoomScaleNormal="130"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e 9 b b 8 a - 6 5 f 5 - 4 b 0 9 - b 6 4 e - d 9 a b b 0 d 3 4 d f c "   x m l n s = " h t t p : / / s c h e m a s . m i c r o s o f t . c o m / D a t a M a s h u p " > A A A A A K E F A A B Q S w M E F A A C A A g A Y F m L V / F k 0 R a n A A A A + Q A A A B I A H A B D b 2 5 m a W c v U G F j a 2 F n Z S 5 4 b W w g o h g A K K A U A A A A A A A A A A A A A A A A A A A A A A A A A A A A h c 8 x D o I w G A X g q 5 D u t K U a I + S n D K y S m J g Y 4 9 a U C o 1 Q D C 2 W u z l 4 J K 8 g i a J u j u / l G 9 5 7 3 O 6 Q j W 0 T X F V v d W d S F G G K A m V k V 2 p T p W h w p 3 C N M g 5 b I c + i U s G E j U 1 G W 6 a o d u 6 S E O K 9 x 3 6 B u 7 4 i j N K I H I r N T t a q F e i D 9 X 8 c a m O d M F I h D v v X G M 5 w v M Q r x m J M J w t k 7 q H Q 5 m v Y N B l T I D 8 l 5 E P j h l 5 x a c P 8 C G S O Q N 4 3 + B N Q S w M E F A A C A A g A Y F m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Z i 1 c Q Q 7 v C m A I A A M k H A A A T A B w A R m 9 y b X V s Y X M v U 2 V j d G l v b j E u b S C i G A A o o B Q A A A A A A A A A A A A A A A A A A A A A A A A A A A D F V d F O 2 z A U f a / U f 7 j K p K q V Q k s L b G K s m x h o G g I J B J 0 m g X h w m l u a J v W N Y s c j q f i D 8 Q G M p z z y 0 B + Y t L 2 k + a 8 5 p V A 2 2 I a W T Y u i x L H v P e d c + 9 g R 2 J U O c T i 4 f j f X y q V y S f R Z g D b Y T D J o g 4 e y X A J 9 H d o B D X T H e 7 T q e + w E q 3 l j g 7 h E L k X V 6 E v p i + e N h r K t e j c W p B 9 5 W 1 G r 0 W N d F I 2 u a D j c x t P 6 Q P R e + R q g r S I h Q 3 + B r A G 6 s u I r a h / s b L a a i 4 v P W g u 7 2 6 1 K r 9 1 Z f / 1 u Z 3 u 9 E r c 7 F e G G / p b d X m 6 t t i q u 1 u b R S X t p a a W 5 e j / T q N X M a 9 G b O n B R i 5 6 K H y 2 e H e U d x 7 P B J 8 b h c H L J 9 Z 1 + A R n 5 h g 7 s M M v D e i d g X P Q o G G 6 Q F w 5 5 J / J R V K d Y 5 m h k p J 9 i H K Z j w 8 y T E C S e y j M T R s a u F S k m 0 R N S E S g E N b l 0 Q 2 i u A A O V j r u Y z 6 V O 2 u L y 6 X I 9 x 5 x m K Z A 0 B I 4 D F W V J l q R j s E m w 7 C v y 9 A p U b E 8 u v T T h u t v C + O 5 3 A a Q 4 T V y P 2 X l T T c 7 r O i V 0 i U / O 8 8 A + F Q A W M r v A O a 6 K w i n o G K q 5 + C G T Y e D I q F a A I f 3 s e 3 n f H S q A q r j B p r B m z m p K E y G Z s k j l N e k l 8 G k W o 3 M K F X k 7 T r Z F g R 4 1 Q c 9 e j I F e f M o u C i E L c i l L X P K E m 1 4 V Q O I Y D 5 w s k d r b P 5 R 6 V r t 1 / 6 6 N l j a 6 T h U e h X 4 X 5 x t g H 4 e k 8 N r 9 o n p v o 5 i P N n s R e / 9 F Q / 8 L C / 8 X 0 x Y x 0 x / a 5 4 5 j 3 j i e D E h N P Z N d p I n t R n P P H K C n f y P 7 9 C E 3 z H 1 v m Y C s 2 w d O E j r 6 x J z + O p i j 3 X U 0 O 0 + P t U I 3 Y I P 5 6 f 0 g Y f M n j A 9 p e x T n 9 u 8 5 W 4 / n b N 6 Q z j n g x U s w 3 n p M 5 V O r N 5 K Q B H s B 6 z M D G L f h + 7 j J R 9 T L l U C A f m h 5 j s u 0 t H L J 4 b 9 U t / Y N U E s B A i 0 A F A A C A A g A Y F m L V / F k 0 R a n A A A A + Q A A A B I A A A A A A A A A A A A A A A A A A A A A A E N v b m Z p Z y 9 Q Y W N r Y W d l L n h t b F B L A Q I t A B Q A A g A I A G B Z i 1 c P y u m r p A A A A O k A A A A T A A A A A A A A A A A A A A A A A P M A A A B b Q 2 9 u d G V u d F 9 U e X B l c 1 0 u e G 1 s U E s B A i 0 A F A A C A A g A Y F m L V x B D u 8 K Y A g A A y Q c A A B M A A A A A A A A A A A A A A A A A 5 A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w A A A A A A A B h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1 p t x J t u x J t u w 7 0 g d H l w L n v D m n p l b c O t L D B 9 J n F 1 b 3 Q 7 L C Z x d W 9 0 O 1 N l Y 3 R p b 2 4 x L 2 R h d G E v W m 3 E m 2 7 E m 2 7 D v S B 0 e X A u e 3 Y g d G 9 t I G 5 l a n Z 5 x a H F o c O t I G R v c 2 H F v m V u w 6 k g d n p k x J t s w 6 F u w 6 0 g d n n F o c W h w 6 0 g b 2 R i b 3 J u w 6 k s I G t v b n p l c n Z h d G / F m S w 2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1 p t x J t u x J t u w 7 0 g d H l w L n v D m n p l b c O t L D B 9 J n F 1 b 3 Q 7 L C Z x d W 9 0 O 1 N l Y 3 R p b 2 4 x L 2 R h d G E v W m 3 E m 2 7 E m 2 7 D v S B 0 e X A u e 3 Y g d G 9 t I G 5 l a n Z 5 x a H F o c O t I G R v c 2 H F v m V u w 6 k g d n p k x J t s w 6 F u w 6 0 g d n n F o c W h w 6 0 g b 2 R i b 3 J u w 6 k s I G t v b n p l c n Z h d G / F m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5 p 6 Z W 3 D r S Z x d W 9 0 O y w m c X V v d D t 2 I H R v b S B u Z W p 2 e c W h x a H D r S B k b 3 N h x b 5 l b s O p I H Z 6 Z M S b b M O h b s O t I H Z 5 x a H F o c O t I G 9 k Y m 9 y b s O p L C B r b 2 5 6 Z X J 2 Y X R v x Z k m c X V v d D t d I i A v P j x F b n R y e S B U e X B l P S J G a W x s Q 2 9 s d W 1 u V H l w Z X M i I F Z h b H V l P S J z Q m d N P S I g L z 4 8 R W 5 0 c n k g V H l w Z T 0 i R m l s b E x h c 3 R V c G R h d G V k I i B W Y W x 1 Z T 0 i Z D I w M j M t M T I t M T F U M T A 6 M T E 6 M D E u N z c w M D c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I i A v P j x F b n R y e S B U e X B l P S J B Z G R l Z F R v R G F 0 Y U 1 v Z G V s I i B W Y W x 1 Z T 0 i b D A i I C 8 + P E V u d H J 5 I F R 5 c G U 9 I l F 1 Z X J 5 S U Q i I F Z h b H V l P S J z Y T A 2 N T R m Y j k t N m V h N C 0 0 O G R k L T k w N D Q t Z G Q y N W E 4 Y T F m Y z c 0 I i A v P j w v U 3 R h Y m x l R W 5 0 c m l l c z 4 8 L 0 l 0 Z W 0 + P E l 0 Z W 0 + P E l 0 Z W 1 M b 2 N h d G l v b j 4 8 S X R l b V R 5 c G U + R m 9 y b X V s Y T w v S X R l b V R 5 c G U + P E l 0 Z W 1 Q Y X R o P l N l Y 3 R p b 2 4 x L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G a W x 0 c m 9 2 Y W 4 l Q z M l Q T k l M j A l Q z U l O T k l Q z M l Q T F k a 3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G a W x 0 c m 9 2 Y W 4 l Q z M l Q T k l M j A l Q z U l O T k l Q z M l Q T F k a 3 k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4 8 r m a 3 z l E p s Q / y U 7 k / X I A A A A A A g A A A A A A E G Y A A A A B A A A g A A A A c o G R T R u w k K m 5 N i k n / K h 2 E A R v d W h R X b + p r 3 0 o o 4 t 7 I 4 I A A A A A D o A A A A A C A A A g A A A A C W i / c z a j V 0 z p i z c h D 3 U d V 0 i 5 J m u X L b n 7 Z Y a 1 y f Z + g O J Q A A A A d c s 7 V Z y k x D V 6 b k a S j Z w j a j C W g / f 0 X e h G U s 9 2 L Q E 7 V S C 8 F 0 1 c f 0 Y C D x f f X c A L T T B p N X C M v 5 x V 0 c C X U T f E i l q I J Y s C i w Q d B t d y y W W k Q m c 8 X i Z A A A A A M l q U 5 j l v 7 5 M 7 g Y I R J X H 7 u n f V G a v F c l 4 1 G k J N Z f c v u 8 A q v y n O B B t N z A 9 l O 2 z b 1 h v q P 5 7 R e s M p n P o W o f 7 I E M H i P Q = = < / D a t a M a s h u p > 
</file>

<file path=customXml/itemProps1.xml><?xml version="1.0" encoding="utf-8"?>
<ds:datastoreItem xmlns:ds="http://schemas.openxmlformats.org/officeDocument/2006/customXml" ds:itemID="{BC92F9E8-C6D2-4E85-BD89-CC1A18185A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upravená data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2023-12-11T10:06:59Z</dcterms:created>
  <dcterms:modified xsi:type="dcterms:W3CDTF">2023-12-11T10:40:08Z</dcterms:modified>
</cp:coreProperties>
</file>