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gnyte\Shared\Potential Deals Under Consideration\1. Active\Simple Turns\5. Model\"/>
    </mc:Choice>
  </mc:AlternateContent>
  <bookViews>
    <workbookView xWindow="0" yWindow="0" windowWidth="28800" windowHeight="12450"/>
  </bookViews>
  <sheets>
    <sheet name="Porposal" sheetId="1" r:id="rId1"/>
  </sheets>
  <definedNames>
    <definedName name="_xlnm.Print_Area" localSheetId="0">Porposal!$A$1:$F$79</definedName>
    <definedName name="_xlnm.Print_Titles" localSheetId="0">Porposal!$1:$2</definedName>
  </definedNames>
  <calcPr calcId="152511" calcMode="autoNoTable" iterate="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2" i="1"/>
  <c r="B79" i="1"/>
  <c r="D65" i="1"/>
  <c r="D66" i="1"/>
  <c r="B73" i="1"/>
  <c r="B77" i="1"/>
  <c r="D73" i="1"/>
  <c r="D72" i="1"/>
  <c r="D79" i="1"/>
  <c r="B76" i="1"/>
  <c r="B28" i="1"/>
  <c r="C24" i="1"/>
  <c r="C28" i="1"/>
  <c r="D28" i="1"/>
  <c r="E28" i="1"/>
  <c r="F28" i="1"/>
  <c r="F29" i="1"/>
  <c r="F31" i="1"/>
  <c r="F35" i="1"/>
  <c r="E29" i="1"/>
  <c r="E31" i="1"/>
  <c r="E35" i="1"/>
  <c r="D29" i="1"/>
  <c r="D31" i="1"/>
  <c r="D35" i="1"/>
  <c r="C29" i="1"/>
  <c r="C31" i="1"/>
  <c r="C35" i="1"/>
  <c r="F30" i="1"/>
  <c r="F34" i="1"/>
  <c r="E30" i="1"/>
  <c r="E34" i="1"/>
  <c r="D30" i="1"/>
  <c r="D34" i="1"/>
  <c r="C30" i="1"/>
  <c r="C34" i="1"/>
  <c r="B29" i="1"/>
  <c r="B31" i="1"/>
  <c r="B35" i="1"/>
  <c r="B30" i="1"/>
  <c r="B34" i="1"/>
</calcChain>
</file>

<file path=xl/sharedStrings.xml><?xml version="1.0" encoding="utf-8"?>
<sst xmlns="http://schemas.openxmlformats.org/spreadsheetml/2006/main" count="83" uniqueCount="71">
  <si>
    <t>Simple Turns</t>
  </si>
  <si>
    <t>James Heiberg</t>
  </si>
  <si>
    <t>Chris Robart</t>
  </si>
  <si>
    <t>Age</t>
  </si>
  <si>
    <t>CEO</t>
  </si>
  <si>
    <t>Title</t>
  </si>
  <si>
    <t>2015 Base Comp</t>
  </si>
  <si>
    <t>Example</t>
  </si>
  <si>
    <t>Scenerio 1</t>
  </si>
  <si>
    <t>Director of Ops</t>
  </si>
  <si>
    <t>Name</t>
  </si>
  <si>
    <t>Scenerio 2</t>
  </si>
  <si>
    <t>Scenerio 3</t>
  </si>
  <si>
    <t>Scenerio 4</t>
  </si>
  <si>
    <t>Scenerio 5</t>
  </si>
  <si>
    <t>New Base</t>
  </si>
  <si>
    <t>EBITDA Benchmark</t>
  </si>
  <si>
    <t>Bonus Pool</t>
  </si>
  <si>
    <t>James</t>
  </si>
  <si>
    <t>Proposed Bonus Pool - % of EBITDA exceeding annual target</t>
  </si>
  <si>
    <t>Interval</t>
  </si>
  <si>
    <t>Incentive %</t>
  </si>
  <si>
    <t>Total Comp</t>
  </si>
  <si>
    <t>Chris</t>
  </si>
  <si>
    <t>James Split %</t>
  </si>
  <si>
    <t>Chris Split %</t>
  </si>
  <si>
    <t>As determined by JH and CR</t>
  </si>
  <si>
    <t>Compensation Proposal</t>
  </si>
  <si>
    <t>Other Considerations</t>
  </si>
  <si>
    <t>EBITDA (a)</t>
  </si>
  <si>
    <t>(a)</t>
  </si>
  <si>
    <t>As Adjusted (see note b)</t>
  </si>
  <si>
    <t>(b) For the purposes of the calculation of EBITDA for 2016, EBITDA will not include any costs associated with the following:</t>
  </si>
  <si>
    <t xml:space="preserve"> - Management fees</t>
  </si>
  <si>
    <t xml:space="preserve"> - Recruitment and hiring of new controller</t>
  </si>
  <si>
    <t xml:space="preserve"> - Transaction expenses related to follow-on acquisitions</t>
  </si>
  <si>
    <t xml:space="preserve"> - Bonus Pool</t>
  </si>
  <si>
    <t>- Tax distributions will be paid to all unitholders assuming a 50% blended state and federal tax rate. This will be higher than the rate paid by any investor, so a meaningful amount will be netted by each unit holder</t>
  </si>
  <si>
    <t>- To the extent allowable by lenders (and as authorized by BOD), special distributions will be paid to each unitholder</t>
  </si>
  <si>
    <t>Potential Alternative</t>
  </si>
  <si>
    <t>To the extent that James and Chris would prefer a guaranteed increase to their salaries beyond the levels indicated above, we would be willing to adjust the purchase price and allow any such reduction to be recouped through a mutually agreeable earn out mechanism over 3 to 5 years</t>
  </si>
  <si>
    <t>Max "no adj"Base</t>
  </si>
  <si>
    <t>Difference</t>
  </si>
  <si>
    <t>Total</t>
  </si>
  <si>
    <t>Purchase Multiple</t>
  </si>
  <si>
    <t>New Sources and Uses</t>
  </si>
  <si>
    <t>Prior Adj EBITDA</t>
  </si>
  <si>
    <t>Salary Adjustment</t>
  </si>
  <si>
    <t>New Adjusted EBITDA</t>
  </si>
  <si>
    <t>Sources</t>
  </si>
  <si>
    <t>Initial Balance</t>
  </si>
  <si>
    <t>Sub. Debt</t>
  </si>
  <si>
    <t>Ashland Equity</t>
  </si>
  <si>
    <t>Rollover Equity</t>
  </si>
  <si>
    <t>Total Sources</t>
  </si>
  <si>
    <t>Uses</t>
  </si>
  <si>
    <t>Dollar Amount</t>
  </si>
  <si>
    <t>Cash Consideration</t>
  </si>
  <si>
    <t>Transaction Expenses - TBD</t>
  </si>
  <si>
    <t>Total Uses</t>
  </si>
  <si>
    <t>in $000's</t>
  </si>
  <si>
    <t>Ownership</t>
  </si>
  <si>
    <t>Ashland</t>
  </si>
  <si>
    <t>Earnout / Reduction to TEV</t>
  </si>
  <si>
    <t xml:space="preserve"> - We realize that this level of compensation is unsatisfactory to James and Chris. We hope to rapidly meet and ultimately exceed their compensation expectations as the Company increases its ability to generate operating cashflow.</t>
  </si>
  <si>
    <t>To be paid over 3-5 years as performance benchmarks are met</t>
  </si>
  <si>
    <t>Senior Term (2.5x)</t>
  </si>
  <si>
    <t>(a) Raise reflects a 130% increase for James before consideration of the bonus pool.</t>
  </si>
  <si>
    <t xml:space="preserve"> - Both James and Chris's compensation be reassessed at least once annually (at calendar year end) and at the close of each follow on acquisition.</t>
  </si>
  <si>
    <r>
      <t xml:space="preserve"> - Given future debt service requirements, the recruitment and hiring of a controller and a new market lead, as well as our plans to close a follow on transaction within 12 months, this is the maximum level of </t>
    </r>
    <r>
      <rPr>
        <i/>
        <u/>
        <sz val="10"/>
        <color theme="1"/>
        <rFont val="Arial"/>
        <family val="2"/>
      </rPr>
      <t>fixed</t>
    </r>
    <r>
      <rPr>
        <sz val="10"/>
        <color theme="1"/>
        <rFont val="Arial"/>
        <family val="2"/>
      </rPr>
      <t xml:space="preserve"> compensation (for James and Chris) we feel that the business can support in the first year following this transaction.</t>
    </r>
  </si>
  <si>
    <r>
      <t>Revolver</t>
    </r>
    <r>
      <rPr>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</si>
</sst>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409]* #,##0_);_([$$-409]* \(#,##0\);_([$$-409]* &quot;-&quot;??_);_(@_)"/>
    <numFmt numFmtId="165" formatCode="_(&quot;$&quot;* #,##0_);_(&quot;$&quot;* \(#,##0\);_(&quot;$&quot;* &quot;-&quot;??_);_(@_)"/>
    <numFmt numFmtId="167" formatCode="0.0%"/>
    <numFmt numFmtId="169" formatCode="_(* #,##0_);_(* \(#,##0\);_(* &quot;-&quot;??_);_(@_)"/>
    <numFmt numFmtId="171" formatCode="0.00\x"/>
    <numFmt numFmtId="175" formatCode="0.0000"/>
  </numFmts>
  <fonts count="17">
    <font>
      <sz val="11"/>
      <color theme="1"/>
      <name val="Calibri"/>
      <family val="2"/>
      <scheme val="minor"/>
    </font>
    <font>
      <sz val="11"/>
      <color theme="1"/>
      <name val="Calibri"/>
      <family val="2"/>
      <scheme val="minor"/>
    </font>
    <font>
      <sz val="10"/>
      <color theme="1"/>
      <name val="Avenir LT 45 Book"/>
    </font>
    <font>
      <b/>
      <sz val="10"/>
      <color theme="1"/>
      <name val="Arial"/>
      <family val="2"/>
    </font>
    <font>
      <sz val="10"/>
      <color theme="1"/>
      <name val="Arial"/>
      <family val="2"/>
    </font>
    <font>
      <b/>
      <sz val="10"/>
      <color theme="0"/>
      <name val="Arial"/>
      <family val="2"/>
    </font>
    <font>
      <b/>
      <sz val="10"/>
      <color rgb="FF0000FF"/>
      <name val="Arial"/>
      <family val="2"/>
    </font>
    <font>
      <i/>
      <u/>
      <sz val="10"/>
      <color theme="1"/>
      <name val="Arial"/>
      <family val="2"/>
    </font>
    <font>
      <i/>
      <sz val="10"/>
      <color theme="1"/>
      <name val="Arial"/>
      <family val="2"/>
    </font>
    <font>
      <sz val="10"/>
      <color rgb="FF00B050"/>
      <name val="Arial"/>
      <family val="2"/>
    </font>
    <font>
      <sz val="10"/>
      <color theme="0"/>
      <name val="Arial"/>
      <family val="2"/>
    </font>
    <font>
      <sz val="10"/>
      <color rgb="FF0000FF"/>
      <name val="Arial"/>
      <family val="2"/>
    </font>
    <font>
      <i/>
      <sz val="10"/>
      <name val="Arial"/>
      <family val="2"/>
    </font>
    <font>
      <b/>
      <i/>
      <u/>
      <sz val="10"/>
      <color theme="1"/>
      <name val="Arial"/>
      <family val="2"/>
    </font>
    <font>
      <sz val="10"/>
      <name val="Arial"/>
      <family val="2"/>
    </font>
    <font>
      <vertAlign val="superscript"/>
      <sz val="10"/>
      <name val="Arial"/>
      <family val="2"/>
    </font>
    <font>
      <sz val="11"/>
      <color theme="1"/>
      <name val="Arial"/>
      <family val="2"/>
    </font>
  </fonts>
  <fills count="5">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2" fillId="0" borderId="0" xfId="0" applyFont="1"/>
    <xf numFmtId="0" fontId="3" fillId="0" borderId="0" xfId="0" applyFont="1"/>
    <xf numFmtId="0" fontId="4" fillId="0" borderId="0" xfId="0" applyFont="1"/>
    <xf numFmtId="0" fontId="5" fillId="2" borderId="0" xfId="0" applyFont="1" applyFill="1" applyAlignment="1">
      <alignment horizontal="center"/>
    </xf>
    <xf numFmtId="164" fontId="4" fillId="0" borderId="0" xfId="0" applyNumberFormat="1" applyFont="1"/>
    <xf numFmtId="165" fontId="6" fillId="4" borderId="1" xfId="1" applyNumberFormat="1" applyFont="1" applyFill="1" applyBorder="1" applyAlignment="1">
      <alignment horizontal="center"/>
    </xf>
    <xf numFmtId="0" fontId="3" fillId="3" borderId="0" xfId="0" applyFont="1" applyFill="1"/>
    <xf numFmtId="0" fontId="4" fillId="3" borderId="0" xfId="0" applyFont="1" applyFill="1"/>
    <xf numFmtId="164" fontId="4" fillId="3" borderId="0" xfId="0" applyNumberFormat="1" applyFont="1" applyFill="1"/>
    <xf numFmtId="175" fontId="4" fillId="0" borderId="0" xfId="0" applyNumberFormat="1" applyFont="1"/>
    <xf numFmtId="9" fontId="4" fillId="0" borderId="0" xfId="2" applyNumberFormat="1" applyFont="1"/>
    <xf numFmtId="0" fontId="4" fillId="0" borderId="0" xfId="0" applyFont="1" applyAlignment="1">
      <alignment horizontal="left" vertical="top" wrapText="1"/>
    </xf>
    <xf numFmtId="0" fontId="4" fillId="0" borderId="0" xfId="0" applyFont="1" applyAlignment="1">
      <alignment horizontal="left" vertical="top" wrapText="1"/>
    </xf>
    <xf numFmtId="0" fontId="8" fillId="0" borderId="0" xfId="0" applyFont="1"/>
    <xf numFmtId="9" fontId="6" fillId="4" borderId="1" xfId="2" applyFont="1" applyFill="1" applyBorder="1" applyAlignment="1">
      <alignment horizontal="right"/>
    </xf>
    <xf numFmtId="164" fontId="9" fillId="0" borderId="0" xfId="0" applyNumberFormat="1" applyFont="1"/>
    <xf numFmtId="165" fontId="4" fillId="0" borderId="0" xfId="1" applyNumberFormat="1" applyFont="1"/>
    <xf numFmtId="0" fontId="3" fillId="0" borderId="0" xfId="0" applyFont="1" applyAlignment="1">
      <alignment horizontal="left" indent="1"/>
    </xf>
    <xf numFmtId="164" fontId="3" fillId="0" borderId="0" xfId="0" applyNumberFormat="1" applyFont="1"/>
    <xf numFmtId="0" fontId="4" fillId="0" borderId="0" xfId="0" quotePrefix="1" applyFont="1" applyAlignment="1">
      <alignment horizontal="left" vertical="top" wrapText="1"/>
    </xf>
    <xf numFmtId="0" fontId="4" fillId="0" borderId="0" xfId="0" quotePrefix="1" applyFont="1"/>
    <xf numFmtId="0" fontId="10" fillId="2" borderId="0" xfId="0" applyFont="1" applyFill="1" applyAlignment="1">
      <alignment horizontal="center"/>
    </xf>
    <xf numFmtId="0" fontId="5" fillId="2" borderId="0" xfId="0" applyFont="1" applyFill="1" applyAlignment="1">
      <alignment horizontal="center" wrapText="1"/>
    </xf>
    <xf numFmtId="165" fontId="11" fillId="4" borderId="1" xfId="1" applyNumberFormat="1" applyFont="1" applyFill="1" applyBorder="1" applyAlignment="1">
      <alignment horizontal="center"/>
    </xf>
    <xf numFmtId="165" fontId="3" fillId="0" borderId="0" xfId="0" applyNumberFormat="1" applyFont="1"/>
    <xf numFmtId="0" fontId="3" fillId="0" borderId="3" xfId="0" applyFont="1" applyBorder="1"/>
    <xf numFmtId="0" fontId="4" fillId="0" borderId="3" xfId="0" applyFont="1" applyBorder="1"/>
    <xf numFmtId="171" fontId="3" fillId="0" borderId="3" xfId="0" applyNumberFormat="1" applyFont="1" applyBorder="1"/>
    <xf numFmtId="169" fontId="3" fillId="0" borderId="0" xfId="3" applyNumberFormat="1" applyFont="1"/>
    <xf numFmtId="0" fontId="4" fillId="0" borderId="0" xfId="0" applyFont="1" applyAlignment="1">
      <alignment horizontal="left" wrapText="1"/>
    </xf>
    <xf numFmtId="0" fontId="3" fillId="0" borderId="0" xfId="0" applyFont="1" applyAlignment="1">
      <alignment horizontal="left"/>
    </xf>
    <xf numFmtId="165" fontId="3" fillId="0" borderId="0" xfId="1" applyNumberFormat="1" applyFont="1"/>
    <xf numFmtId="165" fontId="3" fillId="0" borderId="3" xfId="0" applyNumberFormat="1" applyFont="1" applyBorder="1"/>
    <xf numFmtId="0" fontId="3" fillId="0" borderId="2" xfId="0" applyFont="1" applyBorder="1" applyAlignment="1"/>
    <xf numFmtId="167" fontId="11" fillId="0" borderId="0" xfId="2" applyNumberFormat="1" applyFont="1"/>
    <xf numFmtId="0" fontId="12" fillId="0" borderId="0" xfId="0" applyFont="1"/>
    <xf numFmtId="0" fontId="13" fillId="0" borderId="0" xfId="0" applyFont="1"/>
    <xf numFmtId="0" fontId="3" fillId="0" borderId="2" xfId="0" applyFont="1" applyBorder="1" applyAlignment="1">
      <alignment horizontal="center"/>
    </xf>
    <xf numFmtId="0" fontId="14" fillId="0" borderId="0" xfId="0" applyFont="1"/>
    <xf numFmtId="42" fontId="11" fillId="0" borderId="0" xfId="0" applyNumberFormat="1" applyFont="1"/>
    <xf numFmtId="42" fontId="14" fillId="0" borderId="0" xfId="0" applyNumberFormat="1" applyFont="1"/>
    <xf numFmtId="169" fontId="11" fillId="0" borderId="0" xfId="3" applyNumberFormat="1" applyFont="1"/>
    <xf numFmtId="169" fontId="14" fillId="0" borderId="0" xfId="3" applyNumberFormat="1" applyFont="1"/>
    <xf numFmtId="0" fontId="16" fillId="0" borderId="0" xfId="0" applyFont="1"/>
    <xf numFmtId="41" fontId="14" fillId="0" borderId="0" xfId="0" applyNumberFormat="1" applyFont="1"/>
    <xf numFmtId="0" fontId="3" fillId="0" borderId="4" xfId="0" applyFont="1" applyBorder="1"/>
    <xf numFmtId="42" fontId="3" fillId="0" borderId="4" xfId="0" applyNumberFormat="1" applyFont="1" applyBorder="1"/>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showGridLines="0" tabSelected="1" zoomScaleNormal="100" workbookViewId="0"/>
  </sheetViews>
  <sheetFormatPr defaultColWidth="9.140625" defaultRowHeight="12.75"/>
  <cols>
    <col min="1" max="1" width="25.7109375" style="1" customWidth="1"/>
    <col min="2" max="6" width="18" style="1" customWidth="1"/>
    <col min="7" max="7" width="2.7109375" style="1" customWidth="1"/>
    <col min="8" max="16384" width="9.140625" style="1"/>
  </cols>
  <sheetData>
    <row r="1" spans="1:6">
      <c r="A1" s="2" t="s">
        <v>0</v>
      </c>
      <c r="B1" s="3"/>
      <c r="C1" s="3"/>
      <c r="D1" s="3"/>
      <c r="E1" s="3"/>
      <c r="F1" s="3"/>
    </row>
    <row r="2" spans="1:6">
      <c r="A2" s="3" t="s">
        <v>27</v>
      </c>
      <c r="B2" s="3"/>
      <c r="C2" s="3"/>
      <c r="D2" s="3"/>
      <c r="E2" s="3"/>
      <c r="F2" s="3"/>
    </row>
    <row r="3" spans="1:6">
      <c r="A3" s="3"/>
      <c r="B3" s="3"/>
      <c r="C3" s="3"/>
      <c r="D3" s="3"/>
      <c r="E3" s="3"/>
      <c r="F3" s="3"/>
    </row>
    <row r="4" spans="1:6" ht="13.5" thickBot="1">
      <c r="A4" s="4" t="s">
        <v>10</v>
      </c>
      <c r="B4" s="4" t="s">
        <v>5</v>
      </c>
      <c r="C4" s="4" t="s">
        <v>3</v>
      </c>
      <c r="D4" s="4" t="s">
        <v>6</v>
      </c>
      <c r="E4" s="4" t="s">
        <v>15</v>
      </c>
      <c r="F4" s="3"/>
    </row>
    <row r="5" spans="1:6" ht="13.5" thickBot="1">
      <c r="A5" s="2" t="s">
        <v>1</v>
      </c>
      <c r="B5" s="3" t="s">
        <v>4</v>
      </c>
      <c r="C5" s="3">
        <v>46</v>
      </c>
      <c r="D5" s="5">
        <v>50000</v>
      </c>
      <c r="E5" s="6">
        <v>115000</v>
      </c>
      <c r="F5" s="3" t="s">
        <v>30</v>
      </c>
    </row>
    <row r="6" spans="1:6" ht="13.5" thickBot="1">
      <c r="A6" s="7" t="s">
        <v>2</v>
      </c>
      <c r="B6" s="8" t="s">
        <v>9</v>
      </c>
      <c r="C6" s="8">
        <v>28</v>
      </c>
      <c r="D6" s="9">
        <v>110000</v>
      </c>
      <c r="E6" s="6">
        <v>110000</v>
      </c>
      <c r="F6" s="3" t="s">
        <v>30</v>
      </c>
    </row>
    <row r="7" spans="1:6">
      <c r="A7" s="3"/>
      <c r="B7" s="3"/>
      <c r="C7" s="3"/>
      <c r="D7" s="3"/>
      <c r="E7" s="10"/>
      <c r="F7" s="3"/>
    </row>
    <row r="8" spans="1:6">
      <c r="A8" s="3"/>
      <c r="B8" s="3"/>
      <c r="C8" s="3"/>
      <c r="D8" s="3"/>
      <c r="E8" s="3"/>
      <c r="F8" s="3"/>
    </row>
    <row r="9" spans="1:6">
      <c r="A9" s="3" t="s">
        <v>67</v>
      </c>
      <c r="B9" s="3"/>
      <c r="C9" s="3"/>
      <c r="D9" s="3"/>
      <c r="E9" s="3"/>
      <c r="F9" s="11"/>
    </row>
    <row r="10" spans="1:6">
      <c r="A10" s="12" t="s">
        <v>68</v>
      </c>
      <c r="B10" s="12"/>
      <c r="C10" s="12"/>
      <c r="D10" s="12"/>
      <c r="E10" s="12"/>
      <c r="F10" s="12"/>
    </row>
    <row r="11" spans="1:6">
      <c r="A11" s="12"/>
      <c r="B11" s="12"/>
      <c r="C11" s="12"/>
      <c r="D11" s="12"/>
      <c r="E11" s="12"/>
      <c r="F11" s="12"/>
    </row>
    <row r="12" spans="1:6">
      <c r="A12" s="12" t="s">
        <v>64</v>
      </c>
      <c r="B12" s="12"/>
      <c r="C12" s="12"/>
      <c r="D12" s="12"/>
      <c r="E12" s="12"/>
      <c r="F12" s="12"/>
    </row>
    <row r="13" spans="1:6">
      <c r="A13" s="12"/>
      <c r="B13" s="12"/>
      <c r="C13" s="12"/>
      <c r="D13" s="12"/>
      <c r="E13" s="12"/>
      <c r="F13" s="12"/>
    </row>
    <row r="14" spans="1:6" ht="12.75" customHeight="1">
      <c r="A14" s="12" t="s">
        <v>69</v>
      </c>
      <c r="B14" s="12"/>
      <c r="C14" s="12"/>
      <c r="D14" s="12"/>
      <c r="E14" s="12"/>
      <c r="F14" s="12"/>
    </row>
    <row r="15" spans="1:6">
      <c r="A15" s="12"/>
      <c r="B15" s="12"/>
      <c r="C15" s="12"/>
      <c r="D15" s="12"/>
      <c r="E15" s="12"/>
      <c r="F15" s="12"/>
    </row>
    <row r="16" spans="1:6">
      <c r="A16" s="12"/>
      <c r="B16" s="12"/>
      <c r="C16" s="12"/>
      <c r="D16" s="12"/>
      <c r="E16" s="12"/>
      <c r="F16" s="12"/>
    </row>
    <row r="17" spans="1:6">
      <c r="A17" s="13"/>
      <c r="B17" s="13"/>
      <c r="C17" s="13"/>
      <c r="D17" s="13"/>
      <c r="E17" s="13"/>
      <c r="F17" s="13"/>
    </row>
    <row r="18" spans="1:6">
      <c r="A18" s="3"/>
      <c r="B18" s="2" t="s">
        <v>19</v>
      </c>
      <c r="C18" s="3"/>
      <c r="D18" s="3"/>
      <c r="E18" s="3"/>
      <c r="F18" s="3"/>
    </row>
    <row r="19" spans="1:6">
      <c r="A19" s="3"/>
      <c r="B19" s="3" t="s">
        <v>7</v>
      </c>
      <c r="C19" s="3"/>
      <c r="D19" s="3"/>
      <c r="E19" s="3"/>
      <c r="F19" s="3"/>
    </row>
    <row r="20" spans="1:6" ht="13.5" thickBot="1">
      <c r="A20" s="3"/>
      <c r="B20" s="3"/>
      <c r="C20" s="3"/>
      <c r="D20" s="3"/>
      <c r="E20" s="3"/>
      <c r="F20" s="3"/>
    </row>
    <row r="21" spans="1:6" ht="13.5" thickBot="1">
      <c r="A21" s="3"/>
      <c r="B21" s="3" t="s">
        <v>16</v>
      </c>
      <c r="C21" s="6">
        <v>1800000</v>
      </c>
      <c r="D21" s="14" t="s">
        <v>31</v>
      </c>
      <c r="E21" s="3"/>
      <c r="F21" s="3"/>
    </row>
    <row r="22" spans="1:6" ht="13.5" thickBot="1">
      <c r="A22" s="3"/>
      <c r="B22" s="3" t="s">
        <v>21</v>
      </c>
      <c r="C22" s="15">
        <v>0.2</v>
      </c>
      <c r="D22" s="3"/>
      <c r="E22" s="3"/>
      <c r="F22" s="3"/>
    </row>
    <row r="23" spans="1:6" ht="13.5" thickBot="1">
      <c r="A23" s="3"/>
      <c r="B23" s="3" t="s">
        <v>24</v>
      </c>
      <c r="C23" s="15">
        <v>0.75</v>
      </c>
      <c r="D23" s="14" t="s">
        <v>26</v>
      </c>
      <c r="E23" s="3"/>
      <c r="F23" s="3"/>
    </row>
    <row r="24" spans="1:6" ht="13.5" thickBot="1">
      <c r="A24" s="3"/>
      <c r="B24" s="3" t="s">
        <v>25</v>
      </c>
      <c r="C24" s="15">
        <f>1-C23</f>
        <v>0.25</v>
      </c>
      <c r="D24" s="14" t="s">
        <v>26</v>
      </c>
      <c r="E24" s="3"/>
      <c r="F24" s="3"/>
    </row>
    <row r="25" spans="1:6" ht="13.5" thickBot="1">
      <c r="A25" s="3"/>
      <c r="B25" s="3" t="s">
        <v>20</v>
      </c>
      <c r="C25" s="6">
        <v>100000</v>
      </c>
      <c r="D25" s="3"/>
      <c r="E25" s="3"/>
      <c r="F25" s="3"/>
    </row>
    <row r="26" spans="1:6">
      <c r="A26" s="3"/>
      <c r="B26" s="3"/>
      <c r="C26" s="3"/>
      <c r="D26" s="3"/>
      <c r="E26" s="3"/>
      <c r="F26" s="3"/>
    </row>
    <row r="27" spans="1:6">
      <c r="A27" s="3"/>
      <c r="B27" s="4" t="s">
        <v>8</v>
      </c>
      <c r="C27" s="4" t="s">
        <v>11</v>
      </c>
      <c r="D27" s="4" t="s">
        <v>12</v>
      </c>
      <c r="E27" s="4" t="s">
        <v>13</v>
      </c>
      <c r="F27" s="4" t="s">
        <v>14</v>
      </c>
    </row>
    <row r="28" spans="1:6">
      <c r="A28" s="3" t="s">
        <v>29</v>
      </c>
      <c r="B28" s="16">
        <f>C21</f>
        <v>1800000</v>
      </c>
      <c r="C28" s="5">
        <f>B28+$C$25</f>
        <v>1900000</v>
      </c>
      <c r="D28" s="5">
        <f t="shared" ref="D28:F28" si="0">C28+$C$25</f>
        <v>2000000</v>
      </c>
      <c r="E28" s="5">
        <f t="shared" si="0"/>
        <v>2100000</v>
      </c>
      <c r="F28" s="5">
        <f t="shared" si="0"/>
        <v>2200000</v>
      </c>
    </row>
    <row r="29" spans="1:6">
      <c r="A29" s="3" t="s">
        <v>17</v>
      </c>
      <c r="B29" s="17">
        <f t="shared" ref="B29" si="1">MAX((B28-$C$21)*$C$22,0)</f>
        <v>0</v>
      </c>
      <c r="C29" s="17">
        <f>MAX((C28-$C$21)*$C$22,0)</f>
        <v>20000</v>
      </c>
      <c r="D29" s="17">
        <f t="shared" ref="D29:F29" si="2">MAX((D28-$C$21)*$C$22,0)</f>
        <v>40000</v>
      </c>
      <c r="E29" s="17">
        <f t="shared" si="2"/>
        <v>60000</v>
      </c>
      <c r="F29" s="17">
        <f t="shared" si="2"/>
        <v>80000</v>
      </c>
    </row>
    <row r="30" spans="1:6">
      <c r="A30" s="3" t="s">
        <v>18</v>
      </c>
      <c r="B30" s="17">
        <f t="shared" ref="B30" si="3">B29*($C$23/($C$23+$C$24))</f>
        <v>0</v>
      </c>
      <c r="C30" s="17">
        <f t="shared" ref="C30" si="4">C29*($C$23/($C$23+$C$24))</f>
        <v>15000</v>
      </c>
      <c r="D30" s="17">
        <f t="shared" ref="D30" si="5">D29*($C$23/($C$23+$C$24))</f>
        <v>30000</v>
      </c>
      <c r="E30" s="17">
        <f t="shared" ref="E30" si="6">E29*($C$23/($C$23+$C$24))</f>
        <v>45000</v>
      </c>
      <c r="F30" s="17">
        <f t="shared" ref="F30" si="7">F29*($C$23/($C$23+$C$24))</f>
        <v>60000</v>
      </c>
    </row>
    <row r="31" spans="1:6">
      <c r="A31" s="3" t="s">
        <v>2</v>
      </c>
      <c r="B31" s="17">
        <f t="shared" ref="B31" si="8">B29*($C$24/($C$23+$C$24))</f>
        <v>0</v>
      </c>
      <c r="C31" s="17">
        <f t="shared" ref="C31" si="9">C29*($C$24/($C$23+$C$24))</f>
        <v>5000</v>
      </c>
      <c r="D31" s="17">
        <f t="shared" ref="D31:F31" si="10">D29*($C$24/($C$23+$C$24))</f>
        <v>10000</v>
      </c>
      <c r="E31" s="17">
        <f t="shared" si="10"/>
        <v>15000</v>
      </c>
      <c r="F31" s="17">
        <f t="shared" si="10"/>
        <v>20000</v>
      </c>
    </row>
    <row r="32" spans="1:6">
      <c r="A32" s="3"/>
      <c r="B32" s="3"/>
      <c r="C32" s="3"/>
      <c r="D32" s="3"/>
      <c r="E32" s="3"/>
      <c r="F32" s="3"/>
    </row>
    <row r="33" spans="1:6">
      <c r="A33" s="3" t="s">
        <v>22</v>
      </c>
      <c r="B33" s="3"/>
      <c r="C33" s="3"/>
      <c r="D33" s="3"/>
      <c r="E33" s="3"/>
      <c r="F33" s="3"/>
    </row>
    <row r="34" spans="1:6">
      <c r="A34" s="18" t="s">
        <v>18</v>
      </c>
      <c r="B34" s="19">
        <f>$E$5+B30</f>
        <v>115000</v>
      </c>
      <c r="C34" s="19">
        <f>$E$5+C30</f>
        <v>130000</v>
      </c>
      <c r="D34" s="19">
        <f>$E$5+D30</f>
        <v>145000</v>
      </c>
      <c r="E34" s="19">
        <f>$E$5+E30</f>
        <v>160000</v>
      </c>
      <c r="F34" s="19">
        <f>$E$5+F30</f>
        <v>175000</v>
      </c>
    </row>
    <row r="35" spans="1:6">
      <c r="A35" s="18" t="s">
        <v>23</v>
      </c>
      <c r="B35" s="19">
        <f>$E$6+B31</f>
        <v>110000</v>
      </c>
      <c r="C35" s="19">
        <f>$E$6+C31</f>
        <v>115000</v>
      </c>
      <c r="D35" s="19">
        <f>$E$6+D31</f>
        <v>120000</v>
      </c>
      <c r="E35" s="19">
        <f>$E$6+E31</f>
        <v>125000</v>
      </c>
      <c r="F35" s="19">
        <f>$E$6+F31</f>
        <v>130000</v>
      </c>
    </row>
    <row r="36" spans="1:6">
      <c r="A36" s="3"/>
      <c r="B36" s="3"/>
      <c r="C36" s="3"/>
      <c r="D36" s="3"/>
      <c r="E36" s="3"/>
      <c r="F36" s="3"/>
    </row>
    <row r="37" spans="1:6">
      <c r="A37" s="3" t="s">
        <v>32</v>
      </c>
      <c r="B37" s="3"/>
      <c r="C37" s="3"/>
      <c r="D37" s="3"/>
      <c r="E37" s="3"/>
      <c r="F37" s="3"/>
    </row>
    <row r="38" spans="1:6">
      <c r="A38" s="3" t="s">
        <v>34</v>
      </c>
      <c r="B38" s="3"/>
      <c r="C38" s="3"/>
      <c r="D38" s="3"/>
      <c r="E38" s="3"/>
      <c r="F38" s="3"/>
    </row>
    <row r="39" spans="1:6">
      <c r="A39" s="3" t="s">
        <v>33</v>
      </c>
      <c r="B39" s="3"/>
      <c r="C39" s="3"/>
      <c r="D39" s="3"/>
      <c r="E39" s="3"/>
      <c r="F39" s="3"/>
    </row>
    <row r="40" spans="1:6">
      <c r="A40" s="3" t="s">
        <v>35</v>
      </c>
      <c r="B40" s="3"/>
      <c r="C40" s="3"/>
      <c r="D40" s="3"/>
      <c r="E40" s="3"/>
      <c r="F40" s="3"/>
    </row>
    <row r="41" spans="1:6">
      <c r="A41" s="3" t="s">
        <v>36</v>
      </c>
      <c r="B41" s="3"/>
      <c r="C41" s="3"/>
      <c r="D41" s="3"/>
      <c r="E41" s="3"/>
      <c r="F41" s="3"/>
    </row>
    <row r="42" spans="1:6">
      <c r="A42" s="3"/>
      <c r="B42" s="3"/>
      <c r="C42" s="3"/>
      <c r="D42" s="3"/>
      <c r="E42" s="3"/>
      <c r="F42" s="3"/>
    </row>
    <row r="43" spans="1:6">
      <c r="A43" s="2" t="s">
        <v>28</v>
      </c>
      <c r="B43" s="3"/>
      <c r="C43" s="3"/>
      <c r="D43" s="3"/>
      <c r="E43" s="3"/>
      <c r="F43" s="3"/>
    </row>
    <row r="44" spans="1:6">
      <c r="A44" s="3"/>
      <c r="B44" s="3"/>
      <c r="C44" s="3"/>
      <c r="D44" s="3"/>
      <c r="E44" s="3"/>
      <c r="F44" s="3"/>
    </row>
    <row r="45" spans="1:6">
      <c r="A45" s="20" t="s">
        <v>37</v>
      </c>
      <c r="B45" s="20"/>
      <c r="C45" s="20"/>
      <c r="D45" s="20"/>
      <c r="E45" s="20"/>
      <c r="F45" s="20"/>
    </row>
    <row r="46" spans="1:6">
      <c r="A46" s="20"/>
      <c r="B46" s="20"/>
      <c r="C46" s="20"/>
      <c r="D46" s="20"/>
      <c r="E46" s="20"/>
      <c r="F46" s="20"/>
    </row>
    <row r="47" spans="1:6">
      <c r="A47" s="21" t="s">
        <v>38</v>
      </c>
      <c r="B47" s="3"/>
      <c r="C47" s="3"/>
      <c r="D47" s="3"/>
      <c r="E47" s="3"/>
      <c r="F47" s="3"/>
    </row>
    <row r="48" spans="1:6">
      <c r="A48" s="3"/>
      <c r="B48" s="3"/>
      <c r="C48" s="3"/>
      <c r="D48" s="3"/>
      <c r="E48" s="3"/>
      <c r="F48" s="3"/>
    </row>
    <row r="49" spans="1:6">
      <c r="A49" s="2" t="s">
        <v>39</v>
      </c>
      <c r="B49" s="3"/>
      <c r="C49" s="3"/>
      <c r="D49" s="3"/>
      <c r="E49" s="3"/>
      <c r="F49" s="3"/>
    </row>
    <row r="50" spans="1:6">
      <c r="A50" s="3"/>
      <c r="B50" s="3"/>
      <c r="C50" s="3"/>
      <c r="D50" s="3"/>
      <c r="E50" s="3"/>
      <c r="F50" s="3"/>
    </row>
    <row r="51" spans="1:6" ht="12.75" customHeight="1">
      <c r="A51" s="12" t="s">
        <v>40</v>
      </c>
      <c r="B51" s="12"/>
      <c r="C51" s="12"/>
      <c r="D51" s="12"/>
      <c r="E51" s="12"/>
      <c r="F51" s="12"/>
    </row>
    <row r="52" spans="1:6">
      <c r="A52" s="12"/>
      <c r="B52" s="12"/>
      <c r="C52" s="12"/>
      <c r="D52" s="12"/>
      <c r="E52" s="12"/>
      <c r="F52" s="12"/>
    </row>
    <row r="53" spans="1:6">
      <c r="A53" s="12"/>
      <c r="B53" s="12"/>
      <c r="C53" s="12"/>
      <c r="D53" s="12"/>
      <c r="E53" s="12"/>
      <c r="F53" s="12"/>
    </row>
    <row r="54" spans="1:6">
      <c r="A54" s="3"/>
      <c r="B54" s="3"/>
      <c r="C54" s="3"/>
      <c r="D54" s="3"/>
      <c r="E54" s="3"/>
      <c r="F54" s="3"/>
    </row>
    <row r="55" spans="1:6">
      <c r="A55" s="18" t="s">
        <v>7</v>
      </c>
      <c r="B55" s="3"/>
      <c r="C55" s="3"/>
      <c r="D55" s="3"/>
      <c r="E55" s="3"/>
      <c r="F55" s="3"/>
    </row>
    <row r="56" spans="1:6">
      <c r="A56" s="3"/>
      <c r="B56" s="3"/>
      <c r="C56" s="3"/>
      <c r="D56" s="3"/>
      <c r="E56" s="3"/>
      <c r="F56" s="3"/>
    </row>
    <row r="57" spans="1:6" ht="13.5" thickBot="1">
      <c r="A57" s="22" t="s">
        <v>10</v>
      </c>
      <c r="B57" s="23" t="s">
        <v>41</v>
      </c>
      <c r="C57" s="23" t="s">
        <v>15</v>
      </c>
      <c r="D57" s="23" t="s">
        <v>42</v>
      </c>
      <c r="E57" s="3"/>
      <c r="F57" s="3"/>
    </row>
    <row r="58" spans="1:6" ht="13.5" thickBot="1">
      <c r="A58" s="3" t="s">
        <v>1</v>
      </c>
      <c r="B58" s="24">
        <v>125000</v>
      </c>
      <c r="C58" s="24">
        <v>225000</v>
      </c>
      <c r="D58" s="24">
        <f>B58-C58</f>
        <v>-100000</v>
      </c>
      <c r="E58" s="3"/>
      <c r="F58" s="3"/>
    </row>
    <row r="59" spans="1:6" ht="13.5" thickBot="1">
      <c r="A59" s="8" t="s">
        <v>2</v>
      </c>
      <c r="B59" s="24">
        <v>115000</v>
      </c>
      <c r="C59" s="24">
        <v>150000</v>
      </c>
      <c r="D59" s="24">
        <f>B59-C59</f>
        <v>-35000</v>
      </c>
      <c r="E59" s="3"/>
      <c r="F59" s="3"/>
    </row>
    <row r="60" spans="1:6">
      <c r="A60" s="2" t="s">
        <v>43</v>
      </c>
      <c r="B60" s="3"/>
      <c r="C60" s="3"/>
      <c r="D60" s="25">
        <f>SUM(D58:D59)</f>
        <v>-135000</v>
      </c>
      <c r="E60" s="3"/>
      <c r="F60" s="3"/>
    </row>
    <row r="61" spans="1:6">
      <c r="A61" s="26" t="s">
        <v>44</v>
      </c>
      <c r="B61" s="27"/>
      <c r="C61" s="27"/>
      <c r="D61" s="28">
        <v>5.71</v>
      </c>
      <c r="E61" s="3"/>
      <c r="F61" s="3"/>
    </row>
    <row r="62" spans="1:6">
      <c r="A62" s="2" t="s">
        <v>63</v>
      </c>
      <c r="B62" s="3"/>
      <c r="C62" s="3"/>
      <c r="D62" s="29">
        <f>D60*D61</f>
        <v>-770850</v>
      </c>
      <c r="E62" s="30" t="s">
        <v>65</v>
      </c>
      <c r="F62" s="30"/>
    </row>
    <row r="63" spans="1:6">
      <c r="A63" s="3"/>
      <c r="B63" s="3"/>
      <c r="C63" s="3"/>
      <c r="D63" s="3"/>
      <c r="E63" s="30"/>
      <c r="F63" s="30"/>
    </row>
    <row r="64" spans="1:6">
      <c r="A64" s="31" t="s">
        <v>46</v>
      </c>
      <c r="B64" s="3"/>
      <c r="C64" s="3"/>
      <c r="D64" s="32">
        <v>1400000</v>
      </c>
      <c r="E64" s="3"/>
      <c r="F64" s="3"/>
    </row>
    <row r="65" spans="1:6">
      <c r="A65" s="26" t="s">
        <v>47</v>
      </c>
      <c r="B65" s="27"/>
      <c r="C65" s="27"/>
      <c r="D65" s="33">
        <f>D60</f>
        <v>-135000</v>
      </c>
      <c r="E65" s="3"/>
      <c r="F65" s="3"/>
    </row>
    <row r="66" spans="1:6">
      <c r="A66" s="2" t="s">
        <v>48</v>
      </c>
      <c r="B66" s="3"/>
      <c r="C66" s="3"/>
      <c r="D66" s="25">
        <f>D64+D65</f>
        <v>1265000</v>
      </c>
      <c r="E66" s="3"/>
      <c r="F66" s="3"/>
    </row>
    <row r="67" spans="1:6" ht="13.5" thickBot="1">
      <c r="A67" s="2"/>
      <c r="B67" s="3"/>
      <c r="C67" s="3"/>
      <c r="D67" s="3"/>
      <c r="E67" s="34" t="s">
        <v>61</v>
      </c>
      <c r="F67" s="34"/>
    </row>
    <row r="68" spans="1:6">
      <c r="A68" s="3"/>
      <c r="B68" s="3"/>
      <c r="C68" s="3"/>
      <c r="D68" s="3"/>
      <c r="E68" s="3" t="s">
        <v>62</v>
      </c>
      <c r="F68" s="35">
        <v>0.55000000000000004</v>
      </c>
    </row>
    <row r="69" spans="1:6">
      <c r="A69" s="2" t="s">
        <v>45</v>
      </c>
      <c r="B69" s="3"/>
      <c r="C69" s="3"/>
      <c r="D69" s="3"/>
      <c r="E69" s="3" t="s">
        <v>1</v>
      </c>
      <c r="F69" s="35">
        <v>0.4</v>
      </c>
    </row>
    <row r="70" spans="1:6">
      <c r="A70" s="36" t="s">
        <v>60</v>
      </c>
      <c r="B70" s="3"/>
      <c r="C70" s="3"/>
      <c r="D70" s="3"/>
      <c r="E70" s="3" t="s">
        <v>2</v>
      </c>
      <c r="F70" s="35">
        <v>0.05</v>
      </c>
    </row>
    <row r="71" spans="1:6" ht="13.5" thickBot="1">
      <c r="A71" s="37" t="s">
        <v>49</v>
      </c>
      <c r="B71" s="38" t="s">
        <v>50</v>
      </c>
      <c r="C71" s="37" t="s">
        <v>55</v>
      </c>
      <c r="D71" s="38" t="s">
        <v>56</v>
      </c>
      <c r="E71" s="3"/>
      <c r="F71" s="3"/>
    </row>
    <row r="72" spans="1:6" ht="14.25">
      <c r="A72" s="39" t="s">
        <v>70</v>
      </c>
      <c r="B72" s="40">
        <v>0</v>
      </c>
      <c r="C72" s="39" t="s">
        <v>57</v>
      </c>
      <c r="D72" s="41">
        <f>B79-SUM(D73:D74)</f>
        <v>5174.1574999999993</v>
      </c>
      <c r="E72" s="3"/>
      <c r="F72" s="3"/>
    </row>
    <row r="73" spans="1:6">
      <c r="A73" s="39" t="s">
        <v>66</v>
      </c>
      <c r="B73" s="42">
        <f>2.5*D66/1000</f>
        <v>3162.5</v>
      </c>
      <c r="C73" s="39" t="s">
        <v>53</v>
      </c>
      <c r="D73" s="43">
        <f>B77</f>
        <v>2054.9924999999998</v>
      </c>
      <c r="E73" s="3"/>
      <c r="F73" s="3"/>
    </row>
    <row r="74" spans="1:6">
      <c r="A74" s="39" t="s">
        <v>51</v>
      </c>
      <c r="B74" s="42">
        <v>0</v>
      </c>
      <c r="C74" s="39" t="s">
        <v>58</v>
      </c>
      <c r="D74" s="42">
        <v>500</v>
      </c>
      <c r="E74" s="3"/>
      <c r="F74" s="3"/>
    </row>
    <row r="75" spans="1:6" ht="14.25">
      <c r="A75" s="39"/>
      <c r="B75" s="42"/>
      <c r="C75" s="44"/>
      <c r="D75" s="44"/>
      <c r="E75" s="3"/>
      <c r="F75" s="3"/>
    </row>
    <row r="76" spans="1:6" ht="14.25">
      <c r="A76" s="39" t="s">
        <v>52</v>
      </c>
      <c r="B76" s="43">
        <f>($B$79-$B$73)*F68</f>
        <v>2511.6574999999998</v>
      </c>
      <c r="C76" s="44"/>
      <c r="D76" s="44"/>
      <c r="E76" s="3"/>
      <c r="F76" s="3"/>
    </row>
    <row r="77" spans="1:6" ht="14.25">
      <c r="A77" s="39" t="s">
        <v>53</v>
      </c>
      <c r="B77" s="43">
        <f>($B$79-$B$73)*(1-F68)</f>
        <v>2054.9924999999998</v>
      </c>
      <c r="C77" s="44"/>
      <c r="D77" s="44"/>
      <c r="E77" s="3"/>
      <c r="F77" s="3"/>
    </row>
    <row r="78" spans="1:6" ht="14.25">
      <c r="A78" s="44"/>
      <c r="B78" s="44"/>
      <c r="C78" s="39"/>
      <c r="D78" s="45"/>
      <c r="E78" s="3"/>
      <c r="F78" s="3"/>
    </row>
    <row r="79" spans="1:6" ht="13.5" thickBot="1">
      <c r="A79" s="46" t="s">
        <v>54</v>
      </c>
      <c r="B79" s="47">
        <f>8500+D62/1000</f>
        <v>7729.15</v>
      </c>
      <c r="C79" s="46" t="s">
        <v>59</v>
      </c>
      <c r="D79" s="47">
        <f>SUM(D72:D74)</f>
        <v>7729.15</v>
      </c>
      <c r="E79" s="3"/>
      <c r="F79" s="3"/>
    </row>
  </sheetData>
  <mergeCells count="6">
    <mergeCell ref="E62:F63"/>
    <mergeCell ref="A10:F11"/>
    <mergeCell ref="A12:F13"/>
    <mergeCell ref="A14:F16"/>
    <mergeCell ref="A45:F46"/>
    <mergeCell ref="A51:F53"/>
  </mergeCells>
  <pageMargins left="0.25" right="0.25" top="0.75" bottom="0.75" header="0.3" footer="0.3"/>
  <pageSetup scale="95" fitToWidth="0" fitToHeight="2" orientation="landscape" r:id="rId1"/>
  <rowBreaks count="1" manualBreakCount="1">
    <brk id="41"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Porposal</vt:lpstr>
      <vt:lpstr>Porposal!Print_Area</vt:lpstr>
      <vt:lpstr>Porposal!Print_Titles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Lazarowitz</dc:creator>
  <cp:lastModifiedBy>Michael Foster</cp:lastModifiedBy>
  <cp:lastPrinted>2016-04-20T18:44:23Z</cp:lastPrinted>
  <dcterms:created xsi:type="dcterms:W3CDTF">2016-03-10T18:48:47Z</dcterms:created>
  <dcterms:modified xsi:type="dcterms:W3CDTF">2016-04-20T19:02:41Z</dcterms:modified>
</cp:coreProperties>
</file>