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.ezzeldin\Documents\GitHub\CCAT-revamp\"/>
    </mc:Choice>
  </mc:AlternateContent>
  <xr:revisionPtr revIDLastSave="0" documentId="13_ncr:1_{4C52127D-B61A-42C3-AD97-789D0FA09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7" r:id="rId1"/>
    <sheet name="UI-UX" sheetId="10" r:id="rId2"/>
    <sheet name="DSS Reports" sheetId="9" r:id="rId3"/>
  </sheets>
  <definedNames>
    <definedName name="_xlnm._FilterDatabase" localSheetId="0" hidden="1">Sheet4!$D$1:$D$115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N6" i="7"/>
  <c r="O6" i="7"/>
  <c r="P6" i="7"/>
  <c r="Q6" i="7"/>
  <c r="R6" i="7"/>
  <c r="N4" i="7"/>
  <c r="P4" i="7"/>
  <c r="Q4" i="7"/>
  <c r="R4" i="7"/>
  <c r="Q7" i="7"/>
  <c r="Q3" i="7"/>
  <c r="Q8" i="7" s="1"/>
  <c r="P3" i="7"/>
  <c r="P7" i="7"/>
  <c r="O7" i="7"/>
  <c r="O3" i="7"/>
  <c r="O8" i="7" s="1"/>
  <c r="N7" i="7"/>
  <c r="R7" i="7" s="1"/>
  <c r="N3" i="7"/>
  <c r="R3" i="7" s="1"/>
  <c r="P8" i="7" l="1"/>
  <c r="N8" i="7"/>
  <c r="R8" i="7"/>
</calcChain>
</file>

<file path=xl/sharedStrings.xml><?xml version="1.0" encoding="utf-8"?>
<sst xmlns="http://schemas.openxmlformats.org/spreadsheetml/2006/main" count="676" uniqueCount="258">
  <si>
    <t>Status</t>
  </si>
  <si>
    <t> </t>
  </si>
  <si>
    <t>Not started</t>
  </si>
  <si>
    <t>Comment</t>
  </si>
  <si>
    <t>BE</t>
  </si>
  <si>
    <t>Done</t>
  </si>
  <si>
    <t>FE</t>
  </si>
  <si>
    <t>Label</t>
  </si>
  <si>
    <t>Priority</t>
  </si>
  <si>
    <t>Stack</t>
  </si>
  <si>
    <t>Reported in</t>
  </si>
  <si>
    <t>Closure date</t>
  </si>
  <si>
    <t>Start Date</t>
  </si>
  <si>
    <t>Expected delivery</t>
  </si>
  <si>
    <t>Overview</t>
  </si>
  <si>
    <t>Error while Mapping BD-Mapper ((GetReport))</t>
  </si>
  <si>
    <t>Critical</t>
  </si>
  <si>
    <t>Closed</t>
  </si>
  <si>
    <t>Severity</t>
  </si>
  <si>
    <t>Total Reported</t>
  </si>
  <si>
    <t>Solved awaiting VF confirmation</t>
  </si>
  <si>
    <t>Pending On VF</t>
  </si>
  <si>
    <t>reminder</t>
  </si>
  <si>
    <t>View today's data usage missing in BD page</t>
  </si>
  <si>
    <t>Tibco NBA Integration</t>
  </si>
  <si>
    <t>High</t>
  </si>
  <si>
    <t>Tibco NBA SendSMS shortcode replacement is not correct</t>
  </si>
  <si>
    <t>BE &amp; FE</t>
  </si>
  <si>
    <t>Solved</t>
  </si>
  <si>
    <t>Null values logged in the Footprint</t>
  </si>
  <si>
    <t>Medium</t>
  </si>
  <si>
    <t>Null values logged in the TX_LOGIN</t>
  </si>
  <si>
    <t>Low</t>
  </si>
  <si>
    <t>Get offers UCIP does not get disabled</t>
  </si>
  <si>
    <t>Total</t>
  </si>
  <si>
    <t>If a subscriber has no records in today's data usage, when pressing on the download button nothing occurs 502 error by the loadbalancer</t>
  </si>
  <si>
    <t>5aleeh empty file</t>
  </si>
  <si>
    <t>BD Report, Missing dates</t>
  </si>
  <si>
    <t>Calendar time zone</t>
  </si>
  <si>
    <t>BD Report, missing records</t>
  </si>
  <si>
    <t>BD_MAXRETRIEVALRECORDS</t>
  </si>
  <si>
    <t>BD Report, Unsorted data (DESC)</t>
  </si>
  <si>
    <t>FILE_DATE_TIME_FORMAT</t>
  </si>
  <si>
    <t>BD Report, Type and subType columns are swapped</t>
  </si>
  <si>
    <t>Columns table, Type, order</t>
  </si>
  <si>
    <t>No Summary usage appear</t>
  </si>
  <si>
    <t>Request and session IDs are null in the lookup service's logs</t>
  </si>
  <si>
    <t>MSISDN Validation (Regex)</t>
  </si>
  <si>
    <t>Update UCIP MSISDN does not reflect in the request</t>
  </si>
  <si>
    <t>account history limit is affectby BD limit</t>
  </si>
  <si>
    <t>ACCOUNT_HISTORY_MAX_SEARCH_PERIOD</t>
  </si>
  <si>
    <t>-</t>
  </si>
  <si>
    <t>Account History ODS --&gt; No data found Error</t>
  </si>
  <si>
    <t>account history Search API is being called twice</t>
  </si>
  <si>
    <t>account history- data should be sorted by DateTime</t>
  </si>
  <si>
    <t>UI tmam, files l2</t>
  </si>
  <si>
    <t>account history- date and time should be displayed</t>
  </si>
  <si>
    <t>account history - not all activity types are being displayed</t>
  </si>
  <si>
    <t>charged service class ex</t>
  </si>
  <si>
    <t>account history - subType is always empty</t>
  </si>
  <si>
    <t>account history - columns ordering should be changed</t>
  </si>
  <si>
    <t>account history - Details file always empty ((Nullpointer when sorting))</t>
  </si>
  <si>
    <t>account history - Export for activities and activities details fail</t>
  </si>
  <si>
    <t>Routing URL to the gw is incorrect</t>
  </si>
  <si>
    <t>Get Main Products API call should be removed</t>
  </si>
  <si>
    <t>Offers - trying to add StopOfferMI not reflected</t>
  </si>
  <si>
    <t>Error with null expiry time</t>
  </si>
  <si>
    <t>Offers -Null timer offer dates</t>
  </si>
  <si>
    <t>Offers Description is incosistent</t>
  </si>
  <si>
    <t>Offers Start date should be in the future (Add/Update)</t>
  </si>
  <si>
    <t>Offers - Adding offers without expiry adds a random date instead of removing the expiry tag from the request</t>
  </si>
  <si>
    <t>Offers - a default offer start date sometimes appears in the add offer popup</t>
  </si>
  <si>
    <t>Offers - edit offer start date is allowed to be after expiry</t>
  </si>
  <si>
    <t>Offers dates is not correct</t>
  </si>
  <si>
    <t>Offers - Can't add dummy offer with ID 16</t>
  </si>
  <si>
    <t>Offers dates edit not adjusted properly</t>
  </si>
  <si>
    <t>Offers popup is not responsive.</t>
  </si>
  <si>
    <t>Offers &amp; usage counter empty lists</t>
  </si>
  <si>
    <t>products view - product quotas</t>
  </si>
  <si>
    <t>el products btrga3 mn el BE w bytla3 No data found</t>
  </si>
  <si>
    <t>products view NA valus to be represented with "NA" not "dummy"</t>
  </si>
  <si>
    <t>product view dates are not sent to FE</t>
  </si>
  <si>
    <t>can't update threshold in super flex</t>
  </si>
  <si>
    <t>Pending on VF</t>
  </si>
  <si>
    <t>Pending on Haneen to reproduce the case</t>
  </si>
  <si>
    <t>Update SC success code However no action taken</t>
  </si>
  <si>
    <t>display response code</t>
  </si>
  <si>
    <t>Update SC failed with some SC</t>
  </si>
  <si>
    <t>air error in scratch card tab and in submitting voucher</t>
  </si>
  <si>
    <t>infinite loop</t>
  </si>
  <si>
    <t>LDAPS Integration</t>
  </si>
  <si>
    <t>Customer</t>
  </si>
  <si>
    <t>Immediate Refresh after any action is a must ((adm pending)</t>
  </si>
  <si>
    <t>SMS Template and account group bits desc, Service Class</t>
  </si>
  <si>
    <t>Add SMS Template returns with a NullPointerException</t>
  </si>
  <si>
    <t>Extracting Profile Features Fails</t>
  </si>
  <si>
    <t>Subscriber Locking should be freed automatically after 2x Token validity</t>
  </si>
  <si>
    <t>Get Voucher Server: unknown error -- cannot parse dateTime</t>
  </si>
  <si>
    <t>Dedicated account date update</t>
  </si>
  <si>
    <t>adjustmentAmount in the request</t>
  </si>
  <si>
    <t>Dedicated account - Update: Amount is not mandatory</t>
  </si>
  <si>
    <t>Dedicated account - GetAll: Null dates always retrieved</t>
  </si>
  <si>
    <t>Dedicated account and account, No transaction limit is being applied on the subtraction</t>
  </si>
  <si>
    <t>Rebate ADM_PROF_MON</t>
  </si>
  <si>
    <t>Accumulators tab, reset dates are always null</t>
  </si>
  <si>
    <t>Reset date to be today's date</t>
  </si>
  <si>
    <t>Accumulators tab, on submit, reset date is being sent with a wrong value</t>
  </si>
  <si>
    <t>Accumulators tab, update accumulators limit adds an entry in TX_USER_MONETARY_TOTALS</t>
  </si>
  <si>
    <t>Prepaid VBP adjustments are not working</t>
  </si>
  <si>
    <t>Constant values for feature ID, 6 for prepaid vbp, 2 for CB</t>
  </si>
  <si>
    <t>Prepaid VBP transaction type cannot be changed</t>
  </si>
  <si>
    <t>[333, 2] sent on update</t>
  </si>
  <si>
    <t>FAF not changed or refreshed for new numbers</t>
  </si>
  <si>
    <t>FAF indecator lookup is incorrect</t>
  </si>
  <si>
    <t>Add Monetary Usage Counter</t>
  </si>
  <si>
    <t>serach subscriber in header or through logo doesn't call delete or add lock</t>
  </si>
  <si>
    <t>OverScratch -- Submit button is not being shown</t>
  </si>
  <si>
    <t>Community Selected and unselected are toggled in the update</t>
  </si>
  <si>
    <t>Community Selected and unselected are toggled</t>
  </si>
  <si>
    <t>Air Buffer size</t>
  </si>
  <si>
    <t>BD Null Null Text cannot be parsed error</t>
  </si>
  <si>
    <t>BD range max value 30 days</t>
  </si>
  <si>
    <t>ODS Error ((OUT_CCAT_LIST))</t>
  </si>
  <si>
    <t>After searching for a not available value not all pages are displayed (Mainly in admin)</t>
  </si>
  <si>
    <t>Send activation date in the account details</t>
  </si>
  <si>
    <t>Dynamic Page Not found (Privilege)</t>
  </si>
  <si>
    <t>Dynamic Page deleted still appears in the ui</t>
  </si>
  <si>
    <t>must refresh menus</t>
  </si>
  <si>
    <t>should not apply monetary limit on accumulator</t>
  </si>
  <si>
    <t xml:space="preserve">Limit = 150 </t>
  </si>
  <si>
    <t>BD - A reason should be taken on pressing get daily usage button</t>
  </si>
  <si>
    <t>show default business plan and language in advanced</t>
  </si>
  <si>
    <t>default values</t>
  </si>
  <si>
    <t>Advanced: Business plan to be added instead of SC</t>
  </si>
  <si>
    <t>Advanced:Install Subscriber -- invalid request sent to the air server</t>
  </si>
  <si>
    <t>Nedal to send SC_ID in the install request</t>
  </si>
  <si>
    <t>Admin: Batch Installation -- out of bound response from the air server</t>
  </si>
  <si>
    <t>VoucherInfo -- infinite loop on submit</t>
  </si>
  <si>
    <t>Service Class - refresh after action</t>
  </si>
  <si>
    <t>Get Voucher Details - Update State - Get Voucher History --&gt; Static operator ID = Main</t>
  </si>
  <si>
    <t>NBA gift description modifcations</t>
  </si>
  <si>
    <t>no unlink in Transaction admin</t>
  </si>
  <si>
    <t>Transaction type &amp; code not mandatory in Accumulators tab</t>
  </si>
  <si>
    <t xml:space="preserve">Transaction code could be deleted even if it has a link </t>
  </si>
  <si>
    <t>Send SMS in Service Class</t>
  </si>
  <si>
    <t>Product ID missing</t>
  </si>
  <si>
    <t>Doesn't validate different values for fields in transaction admin</t>
  </si>
  <si>
    <t>Add Transaction code Database Error (Sequence)</t>
  </si>
  <si>
    <t>DataDatabase Error, PreparedStatementCallback; SQL [INSERT INTO ADM_TX_CODES(ID,NAME,VALUE,DESCRIPTION) values ( S_ADM_TX_CODES.nextval, ? , ? , ? )]; ORA-00001: unique constraintbase Error, PreparedStatementCallback; SQL [INSERT INTO ADM_TX_CODES(ID,NAME,VALUE,DESCRIPTION) values ( S_ADM_TX_CODES.nextval, ? , ? , ? )]; ORA-00001: unique constraint</t>
  </si>
  <si>
    <t>Rating Groups</t>
  </si>
  <si>
    <t>Send SMS Flag</t>
  </si>
  <si>
    <t>Lookup refresh</t>
  </si>
  <si>
    <t>Failed logins throw exception which will lead to false alarms</t>
  </si>
  <si>
    <t>Update schema in BD service</t>
  </si>
  <si>
    <t>MSISDN Locking while token expiry</t>
  </si>
  <si>
    <t>MSISDN Force unlock (duplicate sessions)</t>
  </si>
  <si>
    <t>2nd MSISDN Search the dial still locked</t>
  </si>
  <si>
    <t>Type error in navigating to call reason tab</t>
  </si>
  <si>
    <t>Dedicated Account Decimal Adjustment</t>
  </si>
  <si>
    <t>subtract in account administration does not accept decimal</t>
  </si>
  <si>
    <t>Dedicated Account refresh after adjustment</t>
  </si>
  <si>
    <t>Update Monetary Counter UCIP need to use usageCounterMonetaryValueNew instead of usageCounterValueNew</t>
  </si>
  <si>
    <t>No offers returns unknown errors</t>
  </si>
  <si>
    <t>Deprecate flex share page in Customer care</t>
  </si>
  <si>
    <t>etshalet mn el adm</t>
  </si>
  <si>
    <t>need to automatically move to next cell in voucher</t>
  </si>
  <si>
    <t>no unbar text</t>
  </si>
  <si>
    <t>Business plan creation</t>
  </si>
  <si>
    <t>Can't download batch disconnection template</t>
  </si>
  <si>
    <t>Complaint view page header</t>
  </si>
  <si>
    <t>Offer description not shown in offers tab</t>
  </si>
  <si>
    <t>No reason should be taken when exporting Balance Dispute report</t>
  </si>
  <si>
    <t>Function</t>
  </si>
  <si>
    <t>UI Change</t>
  </si>
  <si>
    <t>Expected Delivery</t>
  </si>
  <si>
    <t>NBA Auto Float</t>
  </si>
  <si>
    <t>While pointing grid floating Has To Stopped</t>
  </si>
  <si>
    <t>in popup and sidebar</t>
  </si>
  <si>
    <t>NBA Floating Time</t>
  </si>
  <si>
    <t>Increase Floating Time</t>
  </si>
  <si>
    <t>NBA Arrow Button</t>
  </si>
  <si>
    <t>Use Icon Instead</t>
  </si>
  <si>
    <t>in sidebar</t>
  </si>
  <si>
    <t>NBA Script</t>
  </si>
  <si>
    <t>Margine Top Center</t>
  </si>
  <si>
    <t>centre or right</t>
  </si>
  <si>
    <t>NBA Buttons</t>
  </si>
  <si>
    <t>Action Button</t>
  </si>
  <si>
    <t>Icon should not be pixelated</t>
  </si>
  <si>
    <t>Product View</t>
  </si>
  <si>
    <t>Bars Alignments Left</t>
  </si>
  <si>
    <t>Bars Colors 0% to 80 % Green 80% to 99 % Orange 99% To 100%  Red</t>
  </si>
  <si>
    <t>No sorting in "Name" column</t>
  </si>
  <si>
    <t>Typo in "Renewal Date"</t>
  </si>
  <si>
    <t>Remaining Quota / Total Quota values are swapped beside graphical bar when quotas expanded</t>
  </si>
  <si>
    <t>Offers Popup</t>
  </si>
  <si>
    <t>Enhance performance in loading offers</t>
  </si>
  <si>
    <t>Offers Tab</t>
  </si>
  <si>
    <t>Static Colors For Fixed Offers</t>
  </si>
  <si>
    <t>Set History For Delete/Add Offers In Notepad</t>
  </si>
  <si>
    <t>Show Offers IDs While Adding From Drop Down Menu</t>
  </si>
  <si>
    <t>Balances</t>
  </si>
  <si>
    <t>Limit Characters Fields</t>
  </si>
  <si>
    <t>Dedicated Description</t>
  </si>
  <si>
    <t>Set Reason For Add/Subtract Balances</t>
  </si>
  <si>
    <t>Balance Dispute</t>
  </si>
  <si>
    <t>Daily usage Replace icon with text as account history</t>
  </si>
  <si>
    <t>BD Report Replace icon with text as account history</t>
  </si>
  <si>
    <t>Note Pad</t>
  </si>
  <si>
    <t>Allow Selection Tick Box Instead Of Delete All Notes Button</t>
  </si>
  <si>
    <t>Character Fields</t>
  </si>
  <si>
    <t>Limiting Character Fields</t>
  </si>
  <si>
    <t>Any view with a table (ex. Offers, Products View)</t>
  </si>
  <si>
    <t>Table header should not disappear when no data found after filtering or searching (this UX suggests to the user that the page failed loading), instead show an empty table</t>
  </si>
  <si>
    <t>don in admin menu</t>
  </si>
  <si>
    <t>Sorting does not work with some columns (ex: "Name" in Product View, "User Name" in Locking Administration)</t>
  </si>
  <si>
    <t>Header Bar</t>
  </si>
  <si>
    <t>Padding between version number and datetime (on the left) should be equal to the padding on the right</t>
  </si>
  <si>
    <t>Batch Install / Disconnect</t>
  </si>
  <si>
    <t>Validation text (total, success, failed) styling gets messed up when sidebar is opened</t>
  </si>
  <si>
    <t>Call Reason</t>
  </si>
  <si>
    <t>Reasons typo in call activity page</t>
  </si>
  <si>
    <t>Account Administration</t>
  </si>
  <si>
    <t>Add/Subtract amount should remain visible when active even when hovering outside of it</t>
  </si>
  <si>
    <t>System Settings</t>
  </si>
  <si>
    <t>Procedure service --&gt; flex share boxes</t>
  </si>
  <si>
    <t>User management --&gt; LDAP flag always checked [true or false]</t>
  </si>
  <si>
    <t>External Node [AIR]</t>
  </si>
  <si>
    <t>In the edit or add box authorization is repeated twice</t>
  </si>
  <si>
    <t>Host field is mandatory However not specified in UI</t>
  </si>
  <si>
    <t xml:space="preserve">In add AIR save button is not enabled until we change the status to down </t>
  </si>
  <si>
    <t>Adminstrators/Family and Freinds plans</t>
  </si>
  <si>
    <t>in Edit FaF Plan, Plan ID should be dimmed</t>
  </si>
  <si>
    <t>Customer Care/Super Flex view &amp; Usage Counters</t>
  </si>
  <si>
    <t>in MI Threshold tab, when the right sidebar opens the page content doesn't adjust its layout accordingly.</t>
  </si>
  <si>
    <t>Pages</t>
  </si>
  <si>
    <t>UI</t>
  </si>
  <si>
    <t>Integration</t>
  </si>
  <si>
    <t>Simulator</t>
  </si>
  <si>
    <t>DAO</t>
  </si>
  <si>
    <t>Services</t>
  </si>
  <si>
    <t>Testing</t>
  </si>
  <si>
    <t>Duration</t>
  </si>
  <si>
    <t>BTIVR</t>
  </si>
  <si>
    <t>1 day</t>
  </si>
  <si>
    <t>2 days</t>
  </si>
  <si>
    <t>3 hrs</t>
  </si>
  <si>
    <t>Contract Bill</t>
  </si>
  <si>
    <t>Contract Balance</t>
  </si>
  <si>
    <t>Contract Balance Transefer</t>
  </si>
  <si>
    <t>Complaint View</t>
  </si>
  <si>
    <t>ETOPUP</t>
  </si>
  <si>
    <t>Outgoing View</t>
  </si>
  <si>
    <t>Traffic Behaviour</t>
  </si>
  <si>
    <t>USSD Report</t>
  </si>
  <si>
    <t>Visited URLs</t>
  </si>
  <si>
    <t>Vodafone One</t>
  </si>
  <si>
    <t>Vodafone One Redeem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</si>
</sst>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b/>
      <sz val="14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2"/>
      <color rgb="FF000000"/>
      <name val="Vodafone"/>
      <family val="2"/>
    </font>
    <font>
      <sz val="10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525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00000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wrapText="1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0" fillId="5" borderId="8" xfId="0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0" fillId="0" borderId="7" xfId="0" applyBorder="1"/>
    <xf numFmtId="0" fontId="0" fillId="9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wrapText="1"/>
    </xf>
    <xf numFmtId="15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wrapText="1"/>
    </xf>
    <xf numFmtId="0" fontId="1" fillId="0" borderId="5" xfId="0" applyFont="1" applyBorder="1"/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2" xfId="0" applyBorder="1"/>
    <xf numFmtId="0" fontId="0" fillId="7" borderId="3" xfId="0" applyFill="1" applyBorder="1" applyAlignment="1">
      <alignment horizontal="center"/>
    </xf>
    <xf numFmtId="0" fontId="0" fillId="0" borderId="4" xfId="0" applyBorder="1"/>
    <xf numFmtId="0" fontId="0" fillId="6" borderId="3" xfId="0" applyFill="1" applyBorder="1" applyAlignment="1">
      <alignment horizontal="center"/>
    </xf>
    <xf numFmtId="15" fontId="0" fillId="0" borderId="3" xfId="0" applyNumberFormat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1" fillId="11" borderId="5" xfId="0" applyFont="1" applyFill="1" applyBorder="1"/>
    <xf numFmtId="0" fontId="0" fillId="2" borderId="5" xfId="0" applyFill="1" applyBorder="1"/>
    <xf numFmtId="0" fontId="1" fillId="2" borderId="5" xfId="0" applyFont="1" applyFill="1" applyBorder="1"/>
    <xf numFmtId="0" fontId="5" fillId="12" borderId="10" xfId="0" applyFont="1" applyFill="1" applyBorder="1"/>
    <xf numFmtId="0" fontId="5" fillId="12" borderId="11" xfId="0" applyFont="1" applyFill="1" applyBorder="1"/>
    <xf numFmtId="0" fontId="5" fillId="12" borderId="12" xfId="0" applyFont="1" applyFill="1" applyBorder="1"/>
    <xf numFmtId="0" fontId="6" fillId="12" borderId="13" xfId="0" applyFont="1" applyFill="1" applyBorder="1"/>
    <xf numFmtId="0" fontId="6" fillId="0" borderId="14" xfId="0" applyFont="1" applyBorder="1"/>
    <xf numFmtId="0" fontId="6" fillId="13" borderId="13" xfId="0" applyFont="1" applyFill="1" applyBorder="1"/>
    <xf numFmtId="0" fontId="6" fillId="0" borderId="13" xfId="0" applyFont="1" applyBorder="1"/>
    <xf numFmtId="0" fontId="1" fillId="14" borderId="0" xfId="0" applyFont="1" applyFill="1"/>
    <xf numFmtId="0" fontId="7" fillId="0" borderId="14" xfId="0" applyFont="1" applyBorder="1"/>
    <xf numFmtId="0" fontId="6" fillId="15" borderId="13" xfId="0" applyFont="1" applyFill="1" applyBorder="1"/>
    <xf numFmtId="0" fontId="7" fillId="0" borderId="13" xfId="0" applyFont="1" applyBorder="1"/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5" xfId="0" applyFont="1" applyBorder="1"/>
    <xf numFmtId="0" fontId="8" fillId="0" borderId="11" xfId="0" applyFont="1" applyBorder="1"/>
    <xf numFmtId="0" fontId="8" fillId="0" borderId="16" xfId="0" applyFont="1" applyBorder="1"/>
  </cellXfs>
  <cellStyles count="1">
    <cellStyle name="Normal" xfId="0" builtinId="0"/>
  </cellStyles>
  <dxfs count="66"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rgb="FF9C0006"/>
      </font>
      <fill>
        <patternFill patternType="solid">
          <bgColor rgb="FFDE5252"/>
        </patternFill>
      </fill>
    </dxf>
    <dxf>
      <font>
        <b/>
        <i val="0"/>
        <color rgb="FF9C0006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DE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F23E-3D53-464D-9D07-38ED97CB9393}">
  <sheetPr>
    <tabColor theme="4" tint="-0.249977111117893"/>
  </sheetPr>
  <dimension ref="A1:R116"/>
  <sheetViews>
    <sheetView tabSelected="1" workbookViewId="0">
      <selection activeCell="E10" sqref="E10"/>
    </sheetView>
  </sheetViews>
  <sheetFormatPr defaultRowHeight="14.4"/>
  <cols>
    <col min="1" max="1" width="65.33203125" customWidth="1"/>
    <col min="2" max="2" width="10" style="2" customWidth="1"/>
    <col min="3" max="3" width="12.5546875" style="2" customWidth="1"/>
    <col min="4" max="4" width="16.109375" style="2" customWidth="1"/>
    <col min="5" max="5" width="19" style="2" customWidth="1"/>
    <col min="6" max="8" width="18.33203125" style="2" customWidth="1"/>
    <col min="9" max="9" width="27.109375" customWidth="1"/>
    <col min="10" max="10" width="4.33203125" style="34" customWidth="1"/>
    <col min="13" max="13" width="14.6640625" customWidth="1"/>
    <col min="14" max="14" width="15.88671875" customWidth="1"/>
    <col min="15" max="16" width="18" customWidth="1"/>
    <col min="18" max="18" width="30.33203125" customWidth="1"/>
  </cols>
  <sheetData>
    <row r="1" spans="1:18" s="7" customFormat="1" ht="27" customHeight="1">
      <c r="A1" s="7" t="s">
        <v>7</v>
      </c>
      <c r="B1" s="7" t="s">
        <v>8</v>
      </c>
      <c r="C1" s="7" t="s">
        <v>9</v>
      </c>
      <c r="D1" s="7" t="s">
        <v>0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3</v>
      </c>
      <c r="J1" s="33"/>
      <c r="M1" s="68" t="s">
        <v>14</v>
      </c>
      <c r="N1" s="68"/>
      <c r="O1" s="68"/>
      <c r="P1" s="68"/>
      <c r="Q1" s="68"/>
      <c r="R1" s="68"/>
    </row>
    <row r="2" spans="1:18" ht="28.8">
      <c r="A2" s="40" t="s">
        <v>15</v>
      </c>
      <c r="B2" s="42" t="s">
        <v>16</v>
      </c>
      <c r="C2" s="14" t="s">
        <v>4</v>
      </c>
      <c r="D2" s="26" t="s">
        <v>17</v>
      </c>
      <c r="E2" s="41">
        <v>45552</v>
      </c>
      <c r="F2" s="14"/>
      <c r="G2" s="14"/>
      <c r="H2" s="41">
        <v>45588</v>
      </c>
      <c r="I2" s="24"/>
      <c r="M2" s="13" t="s">
        <v>18</v>
      </c>
      <c r="N2" s="14" t="s">
        <v>19</v>
      </c>
      <c r="O2" s="14" t="s">
        <v>17</v>
      </c>
      <c r="P2" s="18" t="s">
        <v>20</v>
      </c>
      <c r="Q2" s="18" t="s">
        <v>21</v>
      </c>
      <c r="R2" s="20" t="s">
        <v>22</v>
      </c>
    </row>
    <row r="3" spans="1:18">
      <c r="A3" s="25" t="s">
        <v>23</v>
      </c>
      <c r="B3" s="38" t="s">
        <v>16</v>
      </c>
      <c r="C3" s="2" t="s">
        <v>4</v>
      </c>
      <c r="D3" s="26" t="s">
        <v>17</v>
      </c>
      <c r="E3" s="8">
        <v>45552</v>
      </c>
      <c r="H3" s="8">
        <v>45588</v>
      </c>
      <c r="I3" s="11"/>
      <c r="M3" s="16" t="s">
        <v>16</v>
      </c>
      <c r="N3" s="2">
        <f>COUNTIF(B2:B1048576, "Critical")</f>
        <v>16</v>
      </c>
      <c r="O3" s="2">
        <f>COUNTIFS(B2:B1048576, "Critical", D2:D1048576, "Closed")</f>
        <v>15</v>
      </c>
      <c r="P3" s="2">
        <f>COUNTIFS(B2:B1048576, "Critical", D2:D1048576, "Solved")</f>
        <v>1</v>
      </c>
      <c r="Q3" s="2">
        <f>COUNTIFS(B2:B1048576, "Critical", D2:D1048576, "Pending on VF")</f>
        <v>0</v>
      </c>
      <c r="R3" s="21">
        <f>N3-O3-P3</f>
        <v>0</v>
      </c>
    </row>
    <row r="4" spans="1:18">
      <c r="A4" s="10" t="s">
        <v>24</v>
      </c>
      <c r="B4" s="38" t="s">
        <v>16</v>
      </c>
      <c r="C4" s="2" t="s">
        <v>4</v>
      </c>
      <c r="D4" s="26" t="s">
        <v>17</v>
      </c>
      <c r="E4" s="8">
        <v>45509</v>
      </c>
      <c r="F4" s="8">
        <v>45579</v>
      </c>
      <c r="G4" s="8"/>
      <c r="H4" s="8">
        <v>45578</v>
      </c>
      <c r="I4" s="11"/>
      <c r="M4" s="17" t="s">
        <v>25</v>
      </c>
      <c r="N4" s="2">
        <f>COUNTIF(B2:B1048576, "High")</f>
        <v>55</v>
      </c>
      <c r="O4" s="2">
        <f>COUNTIFS(B2:B1048576, "High", D2:D1048576, "Closed")</f>
        <v>41</v>
      </c>
      <c r="P4" s="2">
        <f>COUNTIFS(B2:B1048576, "High", D2:D1048576, "Solved")</f>
        <v>2</v>
      </c>
      <c r="Q4" s="2">
        <f>COUNTIFS(B2:B1048576, "High", D2:D1048576, "Pending on VF")</f>
        <v>1</v>
      </c>
      <c r="R4" s="21">
        <f>N4-O4-P4</f>
        <v>12</v>
      </c>
    </row>
    <row r="5" spans="1:18">
      <c r="A5" s="10" t="s">
        <v>26</v>
      </c>
      <c r="B5" s="38" t="s">
        <v>16</v>
      </c>
      <c r="C5" s="2" t="s">
        <v>27</v>
      </c>
      <c r="D5" s="47" t="s">
        <v>28</v>
      </c>
      <c r="E5" s="8">
        <v>45622</v>
      </c>
      <c r="F5" s="8"/>
      <c r="G5" s="8"/>
      <c r="H5" s="8">
        <v>45631</v>
      </c>
      <c r="I5" s="11"/>
      <c r="M5" s="17"/>
      <c r="N5" s="2"/>
      <c r="O5" s="2"/>
      <c r="P5" s="2"/>
      <c r="Q5" s="2"/>
      <c r="R5" s="21"/>
    </row>
    <row r="6" spans="1:18">
      <c r="A6" s="10" t="s">
        <v>29</v>
      </c>
      <c r="B6" s="38" t="s">
        <v>16</v>
      </c>
      <c r="C6" s="2" t="s">
        <v>4</v>
      </c>
      <c r="D6" s="26" t="s">
        <v>17</v>
      </c>
      <c r="E6" s="8">
        <v>45552</v>
      </c>
      <c r="H6" s="8">
        <v>45578</v>
      </c>
      <c r="I6" s="11"/>
      <c r="M6" s="22" t="s">
        <v>30</v>
      </c>
      <c r="N6" s="2">
        <f>COUNTIF(B2:B1048576, "Medium")</f>
        <v>34</v>
      </c>
      <c r="O6" s="2">
        <f>COUNTIFS(B2:B1048576, "Medium", D2:D1048576, "Closed")</f>
        <v>28</v>
      </c>
      <c r="P6" s="2">
        <f>COUNTIFS(B2:B1048576, "Medium", D2:D1048576, "Solved")</f>
        <v>4</v>
      </c>
      <c r="Q6" s="2">
        <f>COUNTIFS(B2:B1048576, "Medium", D2:D1048576, "Pending on VF")</f>
        <v>0</v>
      </c>
      <c r="R6" s="21">
        <f>N6-O6-P6</f>
        <v>2</v>
      </c>
    </row>
    <row r="7" spans="1:18">
      <c r="A7" s="10" t="s">
        <v>31</v>
      </c>
      <c r="B7" s="38" t="s">
        <v>16</v>
      </c>
      <c r="C7" s="2" t="s">
        <v>4</v>
      </c>
      <c r="D7" s="26" t="s">
        <v>17</v>
      </c>
      <c r="E7" s="8">
        <v>45552</v>
      </c>
      <c r="H7" s="8">
        <v>45578</v>
      </c>
      <c r="I7" s="11"/>
      <c r="M7" s="19" t="s">
        <v>32</v>
      </c>
      <c r="N7" s="15">
        <f>COUNTIF(B2:B1048576, "Low")</f>
        <v>10</v>
      </c>
      <c r="O7" s="15">
        <f>COUNTIFS(B2:B1048576, "Low", D2:D1048576, "Closed")</f>
        <v>8</v>
      </c>
      <c r="P7" s="15">
        <f>COUNTIFS(B2:B1048576, "Low", D2:D1048576, "Solved")</f>
        <v>0</v>
      </c>
      <c r="Q7" s="15">
        <f>COUNTIFS(B2:B1048576, "Low", D2:D1048576, "Pending on VF")</f>
        <v>0</v>
      </c>
      <c r="R7" s="23">
        <f>N7-O7-P7</f>
        <v>2</v>
      </c>
    </row>
    <row r="8" spans="1:18">
      <c r="A8" s="10" t="s">
        <v>33</v>
      </c>
      <c r="B8" s="38" t="s">
        <v>16</v>
      </c>
      <c r="C8" s="2" t="s">
        <v>4</v>
      </c>
      <c r="D8" s="26" t="s">
        <v>17</v>
      </c>
      <c r="I8" s="11"/>
      <c r="M8" s="69" t="s">
        <v>34</v>
      </c>
      <c r="N8" s="69">
        <f>SUM(N3:N7)</f>
        <v>115</v>
      </c>
      <c r="O8" s="69">
        <f>SUM(O3:O7)</f>
        <v>92</v>
      </c>
      <c r="P8" s="69">
        <f>SUM(P3:P7)</f>
        <v>7</v>
      </c>
      <c r="Q8" s="70">
        <f>SUM(Q3:Q7)</f>
        <v>1</v>
      </c>
      <c r="R8" s="69">
        <f>SUM(R3:R7)</f>
        <v>16</v>
      </c>
    </row>
    <row r="9" spans="1:18" ht="28.8">
      <c r="A9" s="25" t="s">
        <v>35</v>
      </c>
      <c r="B9" s="38" t="s">
        <v>16</v>
      </c>
      <c r="C9" s="2" t="s">
        <v>4</v>
      </c>
      <c r="D9" s="26" t="s">
        <v>17</v>
      </c>
      <c r="E9" s="8">
        <v>45589</v>
      </c>
      <c r="H9" s="8">
        <v>45602</v>
      </c>
      <c r="I9" s="11" t="s">
        <v>36</v>
      </c>
      <c r="M9" s="69"/>
      <c r="N9" s="69"/>
      <c r="O9" s="69"/>
      <c r="P9" s="69"/>
      <c r="Q9" s="69"/>
      <c r="R9" s="69"/>
    </row>
    <row r="10" spans="1:18">
      <c r="A10" s="25" t="s">
        <v>37</v>
      </c>
      <c r="B10" s="38" t="s">
        <v>16</v>
      </c>
      <c r="C10" s="5" t="s">
        <v>6</v>
      </c>
      <c r="D10" s="26" t="s">
        <v>17</v>
      </c>
      <c r="E10" s="8">
        <v>45592</v>
      </c>
      <c r="I10" s="11" t="s">
        <v>38</v>
      </c>
    </row>
    <row r="11" spans="1:18">
      <c r="A11" s="25" t="s">
        <v>39</v>
      </c>
      <c r="B11" s="38" t="s">
        <v>16</v>
      </c>
      <c r="C11" s="2" t="s">
        <v>4</v>
      </c>
      <c r="D11" s="26" t="s">
        <v>17</v>
      </c>
      <c r="E11" s="8">
        <v>45592</v>
      </c>
      <c r="H11" s="8">
        <v>45599</v>
      </c>
      <c r="I11" s="11" t="s">
        <v>40</v>
      </c>
    </row>
    <row r="12" spans="1:18">
      <c r="A12" s="25" t="s">
        <v>41</v>
      </c>
      <c r="B12" s="38" t="s">
        <v>16</v>
      </c>
      <c r="C12" s="2" t="s">
        <v>4</v>
      </c>
      <c r="D12" s="26" t="s">
        <v>17</v>
      </c>
      <c r="E12" s="8">
        <v>45592</v>
      </c>
      <c r="H12" s="8">
        <v>45599</v>
      </c>
      <c r="I12" s="11" t="s">
        <v>42</v>
      </c>
    </row>
    <row r="13" spans="1:18">
      <c r="A13" s="25" t="s">
        <v>43</v>
      </c>
      <c r="B13" s="38" t="s">
        <v>16</v>
      </c>
      <c r="C13" s="2" t="s">
        <v>4</v>
      </c>
      <c r="D13" s="26" t="s">
        <v>17</v>
      </c>
      <c r="E13" s="8">
        <v>45596</v>
      </c>
      <c r="H13" s="8"/>
      <c r="I13" s="11" t="s">
        <v>44</v>
      </c>
    </row>
    <row r="14" spans="1:18">
      <c r="A14" s="25" t="s">
        <v>45</v>
      </c>
      <c r="B14" s="38" t="s">
        <v>16</v>
      </c>
      <c r="C14" s="2" t="s">
        <v>4</v>
      </c>
      <c r="D14" s="26" t="s">
        <v>17</v>
      </c>
      <c r="E14" s="8">
        <v>45589</v>
      </c>
      <c r="H14" s="8">
        <v>45589</v>
      </c>
      <c r="I14" s="11"/>
    </row>
    <row r="15" spans="1:18">
      <c r="A15" s="10" t="s">
        <v>46</v>
      </c>
      <c r="B15" s="38" t="s">
        <v>16</v>
      </c>
      <c r="C15" s="2" t="s">
        <v>4</v>
      </c>
      <c r="D15" s="26" t="s">
        <v>17</v>
      </c>
      <c r="I15" s="11"/>
    </row>
    <row r="16" spans="1:18">
      <c r="A16" s="10" t="s">
        <v>47</v>
      </c>
      <c r="B16" s="38" t="s">
        <v>16</v>
      </c>
      <c r="C16" s="5" t="s">
        <v>6</v>
      </c>
      <c r="D16" s="26" t="s">
        <v>17</v>
      </c>
      <c r="I16" s="11"/>
    </row>
    <row r="17" spans="1:18">
      <c r="A17" s="25" t="s">
        <v>48</v>
      </c>
      <c r="B17" s="38" t="s">
        <v>16</v>
      </c>
      <c r="C17" s="5" t="s">
        <v>6</v>
      </c>
      <c r="D17" s="26" t="s">
        <v>17</v>
      </c>
      <c r="I17" s="11"/>
    </row>
    <row r="18" spans="1:18" ht="15" customHeight="1">
      <c r="A18" s="48" t="s">
        <v>49</v>
      </c>
      <c r="B18" s="51" t="s">
        <v>25</v>
      </c>
      <c r="C18" s="14" t="s">
        <v>27</v>
      </c>
      <c r="D18" s="49" t="s">
        <v>17</v>
      </c>
      <c r="E18" s="52">
        <v>45568</v>
      </c>
      <c r="F18" s="41">
        <v>45579</v>
      </c>
      <c r="G18" s="41"/>
      <c r="H18" s="41">
        <v>45578</v>
      </c>
      <c r="I18" s="50" t="s">
        <v>50</v>
      </c>
      <c r="J18" s="34" t="s">
        <v>51</v>
      </c>
    </row>
    <row r="19" spans="1:18">
      <c r="A19" s="10" t="s">
        <v>52</v>
      </c>
      <c r="B19" s="45" t="s">
        <v>25</v>
      </c>
      <c r="C19" s="2" t="s">
        <v>4</v>
      </c>
      <c r="D19" s="26" t="s">
        <v>17</v>
      </c>
      <c r="E19" s="8">
        <v>45572</v>
      </c>
      <c r="H19" s="8">
        <v>45600</v>
      </c>
      <c r="I19" s="11"/>
    </row>
    <row r="20" spans="1:18" ht="15" customHeight="1">
      <c r="A20" s="10" t="s">
        <v>53</v>
      </c>
      <c r="B20" s="45" t="s">
        <v>25</v>
      </c>
      <c r="C20" s="5" t="s">
        <v>6</v>
      </c>
      <c r="D20" s="26" t="s">
        <v>17</v>
      </c>
      <c r="E20" s="9">
        <v>45592</v>
      </c>
      <c r="F20" s="8"/>
      <c r="G20" s="8"/>
      <c r="H20" s="8"/>
      <c r="I20" s="11"/>
    </row>
    <row r="21" spans="1:18" ht="15" customHeight="1">
      <c r="A21" s="10" t="s">
        <v>54</v>
      </c>
      <c r="B21" s="45" t="s">
        <v>25</v>
      </c>
      <c r="C21" s="2" t="s">
        <v>4</v>
      </c>
      <c r="D21" s="3" t="s">
        <v>2</v>
      </c>
      <c r="E21" s="9">
        <v>45603</v>
      </c>
      <c r="F21" s="8"/>
      <c r="G21" s="8">
        <v>45636</v>
      </c>
      <c r="H21" s="8">
        <v>45637</v>
      </c>
      <c r="I21" s="11" t="s">
        <v>55</v>
      </c>
    </row>
    <row r="22" spans="1:18" ht="15" customHeight="1">
      <c r="A22" s="10" t="s">
        <v>56</v>
      </c>
      <c r="B22" s="45" t="s">
        <v>25</v>
      </c>
      <c r="C22" s="5" t="s">
        <v>6</v>
      </c>
      <c r="D22" s="26" t="s">
        <v>17</v>
      </c>
      <c r="E22" s="9">
        <v>45603</v>
      </c>
      <c r="F22" s="8"/>
      <c r="G22" s="8"/>
      <c r="H22" s="8">
        <v>45616</v>
      </c>
      <c r="I22" s="11"/>
    </row>
    <row r="23" spans="1:18" ht="15" customHeight="1">
      <c r="A23" s="10" t="s">
        <v>57</v>
      </c>
      <c r="B23" s="45" t="s">
        <v>25</v>
      </c>
      <c r="C23" s="2" t="s">
        <v>4</v>
      </c>
      <c r="D23" s="3" t="s">
        <v>2</v>
      </c>
      <c r="E23" s="9">
        <v>45603</v>
      </c>
      <c r="F23" s="8"/>
      <c r="G23" s="8">
        <v>45635</v>
      </c>
      <c r="H23" s="8">
        <v>45636</v>
      </c>
      <c r="I23" s="11" t="s">
        <v>58</v>
      </c>
    </row>
    <row r="24" spans="1:18" ht="15" customHeight="1">
      <c r="A24" s="10" t="s">
        <v>59</v>
      </c>
      <c r="B24" s="45" t="s">
        <v>25</v>
      </c>
      <c r="C24" s="2" t="s">
        <v>4</v>
      </c>
      <c r="D24" s="3" t="s">
        <v>2</v>
      </c>
      <c r="E24" s="9">
        <v>45603</v>
      </c>
      <c r="F24" s="8"/>
      <c r="G24" s="8">
        <v>45635</v>
      </c>
      <c r="H24" s="8">
        <v>45636</v>
      </c>
      <c r="I24" s="11"/>
    </row>
    <row r="25" spans="1:18" ht="15" customHeight="1">
      <c r="A25" s="10" t="s">
        <v>60</v>
      </c>
      <c r="B25" s="45" t="s">
        <v>25</v>
      </c>
      <c r="C25" s="2" t="s">
        <v>4</v>
      </c>
      <c r="D25" s="3" t="s">
        <v>2</v>
      </c>
      <c r="E25" s="9">
        <v>45601</v>
      </c>
      <c r="F25" s="8"/>
      <c r="G25" s="8">
        <v>45636</v>
      </c>
      <c r="H25" s="8">
        <v>45635</v>
      </c>
      <c r="I25" s="11"/>
    </row>
    <row r="26" spans="1:18" ht="15" customHeight="1">
      <c r="A26" s="10" t="s">
        <v>61</v>
      </c>
      <c r="B26" s="45" t="s">
        <v>25</v>
      </c>
      <c r="C26" s="2" t="s">
        <v>4</v>
      </c>
      <c r="D26" s="26" t="s">
        <v>17</v>
      </c>
      <c r="E26" s="9">
        <v>45620</v>
      </c>
      <c r="F26" s="8"/>
      <c r="G26" s="8"/>
      <c r="H26" s="8"/>
      <c r="I26" s="11"/>
    </row>
    <row r="27" spans="1:18" ht="15" customHeight="1">
      <c r="A27" s="44" t="s">
        <v>62</v>
      </c>
      <c r="B27" s="45" t="s">
        <v>25</v>
      </c>
      <c r="C27" s="5" t="s">
        <v>6</v>
      </c>
      <c r="D27" s="26" t="s">
        <v>17</v>
      </c>
      <c r="E27" s="9">
        <v>45603</v>
      </c>
      <c r="F27" s="8"/>
      <c r="G27" s="8"/>
      <c r="H27" s="8">
        <v>45616</v>
      </c>
      <c r="I27" s="11" t="s">
        <v>63</v>
      </c>
    </row>
    <row r="28" spans="1:18" ht="15" customHeight="1">
      <c r="A28" s="44" t="s">
        <v>64</v>
      </c>
      <c r="B28" s="45" t="s">
        <v>25</v>
      </c>
      <c r="C28" s="5" t="s">
        <v>6</v>
      </c>
      <c r="D28" s="26" t="s">
        <v>17</v>
      </c>
      <c r="E28" s="9">
        <v>45613</v>
      </c>
      <c r="F28" s="8"/>
      <c r="G28" s="8"/>
      <c r="H28" s="8">
        <v>45616</v>
      </c>
      <c r="I28" s="11"/>
    </row>
    <row r="29" spans="1:18" ht="17.25" customHeight="1">
      <c r="A29" s="10" t="s">
        <v>65</v>
      </c>
      <c r="B29" s="45" t="s">
        <v>25</v>
      </c>
      <c r="C29" s="5" t="s">
        <v>6</v>
      </c>
      <c r="D29" s="26" t="s">
        <v>17</v>
      </c>
      <c r="E29" s="8">
        <v>45558</v>
      </c>
      <c r="H29" s="8">
        <v>45582</v>
      </c>
      <c r="I29" s="39" t="s">
        <v>66</v>
      </c>
      <c r="R29" s="7"/>
    </row>
    <row r="30" spans="1:18">
      <c r="A30" s="10" t="s">
        <v>67</v>
      </c>
      <c r="B30" s="45" t="s">
        <v>25</v>
      </c>
      <c r="C30" s="2" t="s">
        <v>4</v>
      </c>
      <c r="D30" s="26" t="s">
        <v>17</v>
      </c>
      <c r="E30" s="8">
        <v>45557</v>
      </c>
      <c r="H30" s="8">
        <v>45578</v>
      </c>
      <c r="I30" s="11"/>
    </row>
    <row r="31" spans="1:18">
      <c r="A31" s="25" t="s">
        <v>68</v>
      </c>
      <c r="B31" s="45" t="s">
        <v>25</v>
      </c>
      <c r="C31" s="2" t="s">
        <v>4</v>
      </c>
      <c r="D31" s="26" t="s">
        <v>17</v>
      </c>
      <c r="E31" s="8"/>
      <c r="H31" s="8"/>
      <c r="I31" s="11"/>
    </row>
    <row r="32" spans="1:18">
      <c r="A32" s="25" t="s">
        <v>69</v>
      </c>
      <c r="B32" s="45" t="s">
        <v>25</v>
      </c>
      <c r="C32" s="2" t="s">
        <v>4</v>
      </c>
      <c r="D32" s="26" t="s">
        <v>17</v>
      </c>
      <c r="E32" s="8"/>
      <c r="H32" s="8"/>
      <c r="I32" s="11"/>
    </row>
    <row r="33" spans="1:9" ht="28.8">
      <c r="A33" s="25" t="s">
        <v>70</v>
      </c>
      <c r="B33" s="45" t="s">
        <v>25</v>
      </c>
      <c r="C33" s="2" t="s">
        <v>4</v>
      </c>
      <c r="D33" s="26" t="s">
        <v>17</v>
      </c>
      <c r="E33" s="8"/>
      <c r="H33" s="8"/>
      <c r="I33" s="11"/>
    </row>
    <row r="34" spans="1:9">
      <c r="A34" s="25" t="s">
        <v>71</v>
      </c>
      <c r="B34" s="45" t="s">
        <v>25</v>
      </c>
      <c r="C34" s="5" t="s">
        <v>6</v>
      </c>
      <c r="D34" s="26" t="s">
        <v>17</v>
      </c>
      <c r="E34" s="8"/>
      <c r="H34" s="8"/>
      <c r="I34" s="11"/>
    </row>
    <row r="35" spans="1:9">
      <c r="A35" s="25" t="s">
        <v>72</v>
      </c>
      <c r="B35" s="45" t="s">
        <v>25</v>
      </c>
      <c r="C35" s="5" t="s">
        <v>6</v>
      </c>
      <c r="D35" s="26" t="s">
        <v>17</v>
      </c>
      <c r="E35" s="8"/>
      <c r="H35" s="8"/>
      <c r="I35" s="11"/>
    </row>
    <row r="36" spans="1:9">
      <c r="A36" s="10" t="s">
        <v>73</v>
      </c>
      <c r="B36" s="45" t="s">
        <v>25</v>
      </c>
      <c r="C36" s="5" t="s">
        <v>6</v>
      </c>
      <c r="D36" s="26" t="s">
        <v>17</v>
      </c>
      <c r="E36" s="9">
        <v>45567</v>
      </c>
      <c r="F36" s="8">
        <v>45579</v>
      </c>
      <c r="G36" s="8"/>
      <c r="H36" s="8">
        <v>45578</v>
      </c>
      <c r="I36" s="11"/>
    </row>
    <row r="37" spans="1:9">
      <c r="A37" s="10" t="s">
        <v>74</v>
      </c>
      <c r="B37" s="45" t="s">
        <v>25</v>
      </c>
      <c r="C37" s="2" t="s">
        <v>4</v>
      </c>
      <c r="D37" s="26" t="s">
        <v>17</v>
      </c>
      <c r="E37" s="9">
        <v>45566</v>
      </c>
      <c r="F37" s="8">
        <v>45585</v>
      </c>
      <c r="G37" s="8"/>
      <c r="H37" s="8">
        <v>45585</v>
      </c>
      <c r="I37" s="11"/>
    </row>
    <row r="38" spans="1:9">
      <c r="A38" s="10" t="s">
        <v>75</v>
      </c>
      <c r="B38" s="45" t="s">
        <v>25</v>
      </c>
      <c r="C38" s="5" t="s">
        <v>6</v>
      </c>
      <c r="D38" s="26" t="s">
        <v>17</v>
      </c>
      <c r="E38" s="9">
        <v>45567</v>
      </c>
      <c r="H38" s="8">
        <v>45578</v>
      </c>
      <c r="I38" s="11"/>
    </row>
    <row r="39" spans="1:9">
      <c r="A39" s="10" t="s">
        <v>76</v>
      </c>
      <c r="B39" s="45" t="s">
        <v>25</v>
      </c>
      <c r="C39" s="5" t="s">
        <v>27</v>
      </c>
      <c r="D39" s="9" t="s">
        <v>2</v>
      </c>
      <c r="E39" s="9"/>
      <c r="G39" s="8">
        <v>45632</v>
      </c>
      <c r="H39" s="8">
        <v>45637</v>
      </c>
      <c r="I39" s="11"/>
    </row>
    <row r="40" spans="1:9">
      <c r="A40" s="10" t="s">
        <v>77</v>
      </c>
      <c r="B40" s="45" t="s">
        <v>25</v>
      </c>
      <c r="C40" s="9" t="s">
        <v>4</v>
      </c>
      <c r="D40" s="9" t="s">
        <v>2</v>
      </c>
      <c r="E40" s="9"/>
      <c r="G40" s="8">
        <v>45632</v>
      </c>
      <c r="H40" s="8">
        <v>45634</v>
      </c>
      <c r="I40" s="11"/>
    </row>
    <row r="41" spans="1:9">
      <c r="A41" s="10" t="s">
        <v>78</v>
      </c>
      <c r="B41" s="45" t="s">
        <v>25</v>
      </c>
      <c r="C41" s="5" t="s">
        <v>6</v>
      </c>
      <c r="D41" s="26" t="s">
        <v>17</v>
      </c>
      <c r="E41" s="9">
        <v>45567</v>
      </c>
      <c r="F41" s="8">
        <v>45582</v>
      </c>
      <c r="G41" s="8"/>
      <c r="H41" s="8">
        <v>45578</v>
      </c>
      <c r="I41" s="11" t="s">
        <v>79</v>
      </c>
    </row>
    <row r="42" spans="1:9">
      <c r="A42" s="10" t="s">
        <v>80</v>
      </c>
      <c r="B42" s="45" t="s">
        <v>25</v>
      </c>
      <c r="C42" s="5" t="s">
        <v>6</v>
      </c>
      <c r="D42" s="26" t="s">
        <v>17</v>
      </c>
      <c r="E42" s="9">
        <v>45567</v>
      </c>
      <c r="F42" s="8">
        <v>45582</v>
      </c>
      <c r="G42" s="8"/>
      <c r="H42" s="8">
        <v>45578</v>
      </c>
      <c r="I42" s="11"/>
    </row>
    <row r="43" spans="1:9">
      <c r="A43" s="10" t="s">
        <v>81</v>
      </c>
      <c r="B43" s="45" t="s">
        <v>25</v>
      </c>
      <c r="C43" s="5" t="s">
        <v>6</v>
      </c>
      <c r="D43" s="26" t="s">
        <v>17</v>
      </c>
      <c r="E43" s="9">
        <v>45567</v>
      </c>
      <c r="F43" s="8">
        <v>45582</v>
      </c>
      <c r="G43" s="8"/>
      <c r="H43" s="8">
        <v>45578</v>
      </c>
      <c r="I43" s="11"/>
    </row>
    <row r="44" spans="1:9">
      <c r="A44" s="10" t="s">
        <v>82</v>
      </c>
      <c r="B44" s="45" t="s">
        <v>25</v>
      </c>
      <c r="C44" s="2" t="s">
        <v>4</v>
      </c>
      <c r="D44" s="38" t="s">
        <v>83</v>
      </c>
      <c r="E44" s="8">
        <v>45558</v>
      </c>
      <c r="H44" s="8"/>
      <c r="I44" s="11" t="s">
        <v>84</v>
      </c>
    </row>
    <row r="45" spans="1:9">
      <c r="A45" s="10" t="s">
        <v>85</v>
      </c>
      <c r="B45" s="45" t="s">
        <v>25</v>
      </c>
      <c r="C45" s="2" t="s">
        <v>4</v>
      </c>
      <c r="D45" s="26" t="s">
        <v>17</v>
      </c>
      <c r="E45" s="9">
        <v>45568</v>
      </c>
      <c r="H45" s="8">
        <v>45582</v>
      </c>
      <c r="I45" s="11" t="s">
        <v>86</v>
      </c>
    </row>
    <row r="46" spans="1:9">
      <c r="A46" s="10" t="s">
        <v>87</v>
      </c>
      <c r="B46" s="45" t="s">
        <v>25</v>
      </c>
      <c r="C46" s="2" t="s">
        <v>4</v>
      </c>
      <c r="D46" s="26" t="s">
        <v>17</v>
      </c>
      <c r="E46" s="9">
        <v>45568</v>
      </c>
      <c r="H46" s="8">
        <v>45582</v>
      </c>
      <c r="I46" s="11"/>
    </row>
    <row r="47" spans="1:9">
      <c r="A47" s="10" t="s">
        <v>88</v>
      </c>
      <c r="B47" s="45" t="s">
        <v>25</v>
      </c>
      <c r="C47" s="5" t="s">
        <v>6</v>
      </c>
      <c r="D47" s="47" t="s">
        <v>28</v>
      </c>
      <c r="E47" s="9">
        <v>45568</v>
      </c>
      <c r="H47" s="8"/>
      <c r="I47" s="11" t="s">
        <v>89</v>
      </c>
    </row>
    <row r="48" spans="1:9">
      <c r="A48" s="10" t="s">
        <v>90</v>
      </c>
      <c r="B48" s="45" t="s">
        <v>25</v>
      </c>
      <c r="C48" s="2" t="s">
        <v>91</v>
      </c>
      <c r="D48" s="26" t="s">
        <v>17</v>
      </c>
      <c r="E48" s="8">
        <v>45540</v>
      </c>
      <c r="I48" s="11"/>
    </row>
    <row r="49" spans="1:9" ht="28.8">
      <c r="A49" s="10" t="s">
        <v>92</v>
      </c>
      <c r="B49" s="45" t="s">
        <v>25</v>
      </c>
      <c r="C49" s="5" t="s">
        <v>6</v>
      </c>
      <c r="D49" s="47" t="s">
        <v>28</v>
      </c>
      <c r="E49" s="8">
        <v>45551</v>
      </c>
      <c r="H49" s="8"/>
      <c r="I49" s="43" t="s">
        <v>93</v>
      </c>
    </row>
    <row r="50" spans="1:9">
      <c r="A50" s="10" t="s">
        <v>94</v>
      </c>
      <c r="B50" s="45" t="s">
        <v>25</v>
      </c>
      <c r="C50" s="2" t="s">
        <v>4</v>
      </c>
      <c r="D50" s="26" t="s">
        <v>17</v>
      </c>
      <c r="E50" s="8">
        <v>45606</v>
      </c>
      <c r="H50" s="8">
        <v>45621</v>
      </c>
      <c r="I50" s="11"/>
    </row>
    <row r="51" spans="1:9">
      <c r="A51" s="10" t="s">
        <v>95</v>
      </c>
      <c r="B51" s="45" t="s">
        <v>25</v>
      </c>
      <c r="C51" s="2" t="s">
        <v>4</v>
      </c>
      <c r="D51" s="26" t="s">
        <v>17</v>
      </c>
      <c r="E51" s="8">
        <v>45615</v>
      </c>
      <c r="H51" s="8">
        <v>45621</v>
      </c>
      <c r="I51" s="11"/>
    </row>
    <row r="52" spans="1:9">
      <c r="A52" s="10" t="s">
        <v>96</v>
      </c>
      <c r="B52" s="45" t="s">
        <v>25</v>
      </c>
      <c r="C52" s="2" t="s">
        <v>4</v>
      </c>
      <c r="D52" s="3" t="s">
        <v>2</v>
      </c>
      <c r="E52" s="8">
        <v>45615</v>
      </c>
      <c r="G52" s="8">
        <v>45632</v>
      </c>
      <c r="H52" s="8">
        <v>45634</v>
      </c>
      <c r="I52" s="11"/>
    </row>
    <row r="53" spans="1:9">
      <c r="A53" s="10" t="s">
        <v>97</v>
      </c>
      <c r="B53" s="45" t="s">
        <v>25</v>
      </c>
      <c r="C53" s="2" t="s">
        <v>4</v>
      </c>
      <c r="D53" s="26" t="s">
        <v>17</v>
      </c>
      <c r="E53" s="8">
        <v>45620</v>
      </c>
      <c r="H53" s="8"/>
      <c r="I53" s="11"/>
    </row>
    <row r="54" spans="1:9" ht="28.8">
      <c r="A54" s="10" t="s">
        <v>98</v>
      </c>
      <c r="B54" s="45" t="s">
        <v>25</v>
      </c>
      <c r="C54" s="2" t="s">
        <v>4</v>
      </c>
      <c r="D54" s="26" t="s">
        <v>17</v>
      </c>
      <c r="E54" s="9">
        <v>45566</v>
      </c>
      <c r="H54" s="8">
        <v>45585</v>
      </c>
      <c r="I54" s="43" t="s">
        <v>99</v>
      </c>
    </row>
    <row r="55" spans="1:9">
      <c r="A55" s="10" t="s">
        <v>100</v>
      </c>
      <c r="B55" s="45" t="s">
        <v>25</v>
      </c>
      <c r="C55" s="2" t="s">
        <v>4</v>
      </c>
      <c r="D55" s="26" t="s">
        <v>17</v>
      </c>
      <c r="H55" s="8">
        <v>45599</v>
      </c>
      <c r="I55" s="11"/>
    </row>
    <row r="56" spans="1:9">
      <c r="A56" s="10" t="s">
        <v>101</v>
      </c>
      <c r="B56" s="45" t="s">
        <v>25</v>
      </c>
      <c r="C56" s="2" t="s">
        <v>4</v>
      </c>
      <c r="D56" s="26" t="s">
        <v>17</v>
      </c>
      <c r="H56" s="8">
        <v>45599</v>
      </c>
      <c r="I56" s="11"/>
    </row>
    <row r="57" spans="1:9" ht="28.8">
      <c r="A57" s="25" t="s">
        <v>102</v>
      </c>
      <c r="B57" s="45" t="s">
        <v>25</v>
      </c>
      <c r="C57" s="2" t="s">
        <v>4</v>
      </c>
      <c r="D57" s="26" t="s">
        <v>17</v>
      </c>
      <c r="H57" s="8">
        <v>45600</v>
      </c>
      <c r="I57" s="11" t="s">
        <v>103</v>
      </c>
    </row>
    <row r="58" spans="1:9">
      <c r="A58" s="10" t="s">
        <v>104</v>
      </c>
      <c r="B58" s="45" t="s">
        <v>25</v>
      </c>
      <c r="C58" s="2" t="s">
        <v>4</v>
      </c>
      <c r="D58" s="26" t="s">
        <v>17</v>
      </c>
      <c r="E58" s="8">
        <v>45596</v>
      </c>
      <c r="H58" s="8"/>
      <c r="I58" s="11" t="s">
        <v>105</v>
      </c>
    </row>
    <row r="59" spans="1:9">
      <c r="A59" s="10" t="s">
        <v>106</v>
      </c>
      <c r="B59" s="45" t="s">
        <v>25</v>
      </c>
      <c r="C59" s="5" t="s">
        <v>6</v>
      </c>
      <c r="D59" s="26" t="s">
        <v>17</v>
      </c>
      <c r="E59" s="8">
        <v>45606</v>
      </c>
      <c r="H59" s="8"/>
      <c r="I59" s="11"/>
    </row>
    <row r="60" spans="1:9">
      <c r="A60" s="10" t="s">
        <v>107</v>
      </c>
      <c r="B60" s="45" t="s">
        <v>25</v>
      </c>
      <c r="C60" s="2" t="s">
        <v>4</v>
      </c>
      <c r="D60" s="26" t="s">
        <v>17</v>
      </c>
      <c r="H60" s="8">
        <v>45599</v>
      </c>
      <c r="I60" s="11"/>
    </row>
    <row r="61" spans="1:9" ht="28.8">
      <c r="A61" s="10" t="s">
        <v>108</v>
      </c>
      <c r="B61" s="45" t="s">
        <v>25</v>
      </c>
      <c r="C61" s="5" t="s">
        <v>6</v>
      </c>
      <c r="D61" s="26" t="s">
        <v>17</v>
      </c>
      <c r="E61" s="8">
        <v>45553</v>
      </c>
      <c r="F61" s="8">
        <v>45594</v>
      </c>
      <c r="G61" s="8"/>
      <c r="H61" s="8">
        <v>45593</v>
      </c>
      <c r="I61" s="43" t="s">
        <v>109</v>
      </c>
    </row>
    <row r="62" spans="1:9">
      <c r="A62" s="10" t="s">
        <v>110</v>
      </c>
      <c r="B62" s="45" t="s">
        <v>25</v>
      </c>
      <c r="C62" s="5" t="s">
        <v>6</v>
      </c>
      <c r="D62" s="26" t="s">
        <v>17</v>
      </c>
      <c r="E62" s="8">
        <v>45601</v>
      </c>
      <c r="F62" s="8"/>
      <c r="G62" s="8"/>
      <c r="H62" s="8"/>
      <c r="I62" s="43" t="s">
        <v>111</v>
      </c>
    </row>
    <row r="63" spans="1:9">
      <c r="A63" s="10" t="s">
        <v>112</v>
      </c>
      <c r="B63" s="45" t="s">
        <v>25</v>
      </c>
      <c r="C63" s="5" t="s">
        <v>6</v>
      </c>
      <c r="D63" s="26" t="s">
        <v>17</v>
      </c>
      <c r="E63" s="9">
        <v>45568</v>
      </c>
      <c r="F63" s="8">
        <v>45594</v>
      </c>
      <c r="G63" s="8"/>
      <c r="H63" s="8">
        <v>45585</v>
      </c>
      <c r="I63" s="11"/>
    </row>
    <row r="64" spans="1:9">
      <c r="A64" s="44" t="s">
        <v>113</v>
      </c>
      <c r="B64" s="45" t="s">
        <v>25</v>
      </c>
      <c r="C64" s="2" t="s">
        <v>4</v>
      </c>
      <c r="D64" s="9" t="s">
        <v>2</v>
      </c>
      <c r="E64" s="9">
        <v>45621</v>
      </c>
      <c r="F64" s="8"/>
      <c r="G64" s="8">
        <v>45637</v>
      </c>
      <c r="H64" s="8">
        <v>45638</v>
      </c>
      <c r="I64" s="11"/>
    </row>
    <row r="65" spans="1:9">
      <c r="A65" s="56" t="s">
        <v>114</v>
      </c>
      <c r="B65" s="45" t="s">
        <v>25</v>
      </c>
      <c r="C65" s="2" t="s">
        <v>27</v>
      </c>
      <c r="D65" s="9" t="s">
        <v>2</v>
      </c>
      <c r="E65" s="9"/>
      <c r="F65" s="8"/>
      <c r="G65" s="8">
        <v>45637</v>
      </c>
      <c r="H65" s="8">
        <v>45638</v>
      </c>
      <c r="I65" s="11"/>
    </row>
    <row r="66" spans="1:9">
      <c r="A66" s="54" t="s">
        <v>115</v>
      </c>
      <c r="B66" s="45" t="s">
        <v>25</v>
      </c>
      <c r="C66" s="5" t="s">
        <v>6</v>
      </c>
      <c r="D66" s="9" t="s">
        <v>2</v>
      </c>
      <c r="E66" s="9">
        <v>45622</v>
      </c>
      <c r="F66" s="8"/>
      <c r="G66" s="8"/>
      <c r="H66" s="8"/>
      <c r="I66" s="11"/>
    </row>
    <row r="67" spans="1:9">
      <c r="A67" s="55" t="s">
        <v>116</v>
      </c>
      <c r="B67" s="45" t="s">
        <v>25</v>
      </c>
      <c r="C67" s="5" t="s">
        <v>6</v>
      </c>
      <c r="D67" s="26" t="s">
        <v>17</v>
      </c>
      <c r="E67" s="8">
        <v>45620</v>
      </c>
      <c r="F67" s="8">
        <v>45630</v>
      </c>
      <c r="G67" s="8"/>
      <c r="H67" s="8"/>
      <c r="I67" s="11"/>
    </row>
    <row r="68" spans="1:9">
      <c r="A68" s="10" t="s">
        <v>117</v>
      </c>
      <c r="B68" s="45" t="s">
        <v>25</v>
      </c>
      <c r="C68" s="5" t="s">
        <v>6</v>
      </c>
      <c r="D68" s="8" t="s">
        <v>2</v>
      </c>
      <c r="E68" s="8">
        <v>45616</v>
      </c>
      <c r="F68" s="8"/>
      <c r="G68" s="8">
        <v>45634</v>
      </c>
      <c r="H68" s="8">
        <v>45635</v>
      </c>
      <c r="I68" s="11"/>
    </row>
    <row r="69" spans="1:9">
      <c r="A69" s="10" t="s">
        <v>118</v>
      </c>
      <c r="B69" s="45" t="s">
        <v>25</v>
      </c>
      <c r="C69" s="5" t="s">
        <v>6</v>
      </c>
      <c r="D69" s="26" t="s">
        <v>17</v>
      </c>
      <c r="E69" s="8">
        <v>45616</v>
      </c>
      <c r="H69" s="8"/>
      <c r="I69" s="11"/>
    </row>
    <row r="70" spans="1:9">
      <c r="A70" s="25" t="s">
        <v>119</v>
      </c>
      <c r="B70" s="45" t="s">
        <v>25</v>
      </c>
      <c r="C70" s="2" t="s">
        <v>4</v>
      </c>
      <c r="D70" s="26" t="s">
        <v>17</v>
      </c>
      <c r="E70" s="8">
        <v>45545</v>
      </c>
      <c r="F70" s="8">
        <v>45547</v>
      </c>
      <c r="G70" s="8"/>
      <c r="H70" s="8"/>
      <c r="I70" s="11"/>
    </row>
    <row r="71" spans="1:9">
      <c r="A71" s="25" t="s">
        <v>120</v>
      </c>
      <c r="B71" s="45" t="s">
        <v>25</v>
      </c>
      <c r="C71" s="2" t="s">
        <v>4</v>
      </c>
      <c r="D71" s="26" t="s">
        <v>17</v>
      </c>
      <c r="E71" s="8">
        <v>45613</v>
      </c>
      <c r="F71" s="8"/>
      <c r="G71" s="8"/>
      <c r="H71" s="8">
        <v>45616</v>
      </c>
      <c r="I71" s="11"/>
    </row>
    <row r="72" spans="1:9">
      <c r="A72" s="35" t="s">
        <v>121</v>
      </c>
      <c r="B72" s="37" t="s">
        <v>25</v>
      </c>
      <c r="C72" s="15" t="s">
        <v>4</v>
      </c>
      <c r="D72" s="29" t="s">
        <v>17</v>
      </c>
      <c r="E72" s="15"/>
      <c r="F72" s="15"/>
      <c r="G72" s="15"/>
      <c r="H72" s="15"/>
      <c r="I72" s="12"/>
    </row>
    <row r="73" spans="1:9">
      <c r="A73" s="10" t="s">
        <v>122</v>
      </c>
      <c r="B73" s="46" t="s">
        <v>30</v>
      </c>
      <c r="C73" s="2" t="s">
        <v>4</v>
      </c>
      <c r="D73" s="26" t="s">
        <v>17</v>
      </c>
      <c r="E73" s="8">
        <v>45545</v>
      </c>
      <c r="I73" s="11"/>
    </row>
    <row r="74" spans="1:9">
      <c r="A74" s="10" t="s">
        <v>123</v>
      </c>
      <c r="B74" s="46" t="s">
        <v>30</v>
      </c>
      <c r="C74" s="5" t="s">
        <v>6</v>
      </c>
      <c r="D74" s="47" t="s">
        <v>28</v>
      </c>
      <c r="E74" s="8">
        <v>45602</v>
      </c>
      <c r="I74" s="11"/>
    </row>
    <row r="75" spans="1:9">
      <c r="A75" s="10" t="s">
        <v>124</v>
      </c>
      <c r="B75" s="46" t="s">
        <v>30</v>
      </c>
      <c r="C75" s="8" t="s">
        <v>4</v>
      </c>
      <c r="D75" s="26" t="s">
        <v>17</v>
      </c>
      <c r="E75" s="8">
        <v>45595</v>
      </c>
      <c r="I75" s="11"/>
    </row>
    <row r="76" spans="1:9">
      <c r="A76" s="10" t="s">
        <v>125</v>
      </c>
      <c r="B76" s="46" t="s">
        <v>30</v>
      </c>
      <c r="C76" s="2" t="s">
        <v>4</v>
      </c>
      <c r="D76" s="26" t="s">
        <v>17</v>
      </c>
      <c r="E76" s="8">
        <v>45545</v>
      </c>
      <c r="F76" s="8">
        <v>45545</v>
      </c>
      <c r="G76" s="8"/>
      <c r="H76" s="8"/>
      <c r="I76" s="11"/>
    </row>
    <row r="77" spans="1:9">
      <c r="A77" s="10" t="s">
        <v>126</v>
      </c>
      <c r="B77" s="46" t="s">
        <v>30</v>
      </c>
      <c r="C77" s="5" t="s">
        <v>6</v>
      </c>
      <c r="D77" s="26" t="s">
        <v>17</v>
      </c>
      <c r="E77" s="9">
        <v>45568</v>
      </c>
      <c r="F77" s="8">
        <v>45594</v>
      </c>
      <c r="G77" s="8"/>
      <c r="H77" s="8">
        <v>45593</v>
      </c>
      <c r="I77" s="11" t="s">
        <v>127</v>
      </c>
    </row>
    <row r="78" spans="1:9">
      <c r="A78" s="10" t="s">
        <v>128</v>
      </c>
      <c r="B78" s="46" t="s">
        <v>30</v>
      </c>
      <c r="C78" s="2" t="s">
        <v>4</v>
      </c>
      <c r="D78" s="26" t="s">
        <v>17</v>
      </c>
      <c r="E78" s="9">
        <v>45568</v>
      </c>
      <c r="F78" s="8">
        <v>45594</v>
      </c>
      <c r="G78" s="8"/>
      <c r="H78" s="8">
        <v>45588</v>
      </c>
      <c r="I78" s="11" t="s">
        <v>129</v>
      </c>
    </row>
    <row r="79" spans="1:9">
      <c r="A79" s="10" t="s">
        <v>130</v>
      </c>
      <c r="B79" s="46" t="s">
        <v>30</v>
      </c>
      <c r="C79" s="5" t="s">
        <v>6</v>
      </c>
      <c r="D79" s="26" t="s">
        <v>17</v>
      </c>
      <c r="E79" s="9">
        <v>45606</v>
      </c>
      <c r="F79" s="8"/>
      <c r="G79" s="8"/>
      <c r="H79" s="8"/>
      <c r="I79" s="11"/>
    </row>
    <row r="80" spans="1:9">
      <c r="A80" s="10" t="s">
        <v>131</v>
      </c>
      <c r="B80" s="46" t="s">
        <v>30</v>
      </c>
      <c r="C80" s="5" t="s">
        <v>6</v>
      </c>
      <c r="D80" s="26" t="s">
        <v>17</v>
      </c>
      <c r="E80" s="9">
        <v>45568</v>
      </c>
      <c r="H80" s="8">
        <v>45616</v>
      </c>
      <c r="I80" s="11" t="s">
        <v>132</v>
      </c>
    </row>
    <row r="81" spans="1:10">
      <c r="A81" s="10" t="s">
        <v>133</v>
      </c>
      <c r="B81" s="46" t="s">
        <v>30</v>
      </c>
      <c r="C81" s="5" t="s">
        <v>27</v>
      </c>
      <c r="D81" s="26" t="s">
        <v>17</v>
      </c>
      <c r="E81" s="8">
        <v>45595</v>
      </c>
      <c r="H81" s="8">
        <v>45615</v>
      </c>
      <c r="I81" s="11"/>
    </row>
    <row r="82" spans="1:10">
      <c r="A82" s="10" t="s">
        <v>134</v>
      </c>
      <c r="B82" s="46" t="s">
        <v>30</v>
      </c>
      <c r="C82" s="5" t="s">
        <v>27</v>
      </c>
      <c r="D82" s="47" t="s">
        <v>28</v>
      </c>
      <c r="E82" s="8">
        <v>45615</v>
      </c>
      <c r="H82" s="8"/>
      <c r="I82" s="11" t="s">
        <v>135</v>
      </c>
    </row>
    <row r="83" spans="1:10">
      <c r="A83" s="10" t="s">
        <v>136</v>
      </c>
      <c r="B83" s="46" t="s">
        <v>30</v>
      </c>
      <c r="C83" s="5" t="s">
        <v>27</v>
      </c>
      <c r="D83" s="47" t="s">
        <v>28</v>
      </c>
      <c r="E83" s="8">
        <v>45615</v>
      </c>
      <c r="H83" s="8"/>
      <c r="I83" s="11" t="s">
        <v>135</v>
      </c>
    </row>
    <row r="84" spans="1:10">
      <c r="A84" s="10" t="s">
        <v>137</v>
      </c>
      <c r="B84" s="46" t="s">
        <v>30</v>
      </c>
      <c r="C84" s="5" t="s">
        <v>6</v>
      </c>
      <c r="D84" s="8" t="s">
        <v>2</v>
      </c>
      <c r="E84" s="8">
        <v>45620</v>
      </c>
      <c r="G84" s="8">
        <v>45634</v>
      </c>
      <c r="H84" s="8">
        <v>45635</v>
      </c>
      <c r="I84" s="11"/>
    </row>
    <row r="85" spans="1:10">
      <c r="A85" s="10" t="s">
        <v>138</v>
      </c>
      <c r="B85" s="46" t="s">
        <v>30</v>
      </c>
      <c r="C85" s="5" t="s">
        <v>6</v>
      </c>
      <c r="D85" s="47" t="s">
        <v>28</v>
      </c>
      <c r="E85" s="8">
        <v>45614</v>
      </c>
      <c r="H85" s="8"/>
      <c r="I85" s="11"/>
    </row>
    <row r="86" spans="1:10">
      <c r="A86" s="10" t="s">
        <v>139</v>
      </c>
      <c r="B86" s="46" t="s">
        <v>30</v>
      </c>
      <c r="C86" s="8" t="s">
        <v>4</v>
      </c>
      <c r="D86" s="26" t="s">
        <v>17</v>
      </c>
      <c r="E86" s="8">
        <v>45614</v>
      </c>
      <c r="H86" s="8">
        <v>45616</v>
      </c>
      <c r="I86" s="11"/>
    </row>
    <row r="87" spans="1:10">
      <c r="A87" s="10" t="s">
        <v>140</v>
      </c>
      <c r="B87" s="46" t="s">
        <v>30</v>
      </c>
      <c r="C87" s="5" t="s">
        <v>6</v>
      </c>
      <c r="D87" s="8" t="s">
        <v>2</v>
      </c>
      <c r="E87" s="8">
        <v>45616</v>
      </c>
      <c r="G87" s="8">
        <v>45635</v>
      </c>
      <c r="H87" s="8">
        <v>45636</v>
      </c>
      <c r="I87" s="11"/>
    </row>
    <row r="88" spans="1:10">
      <c r="A88" s="10" t="s">
        <v>141</v>
      </c>
      <c r="B88" s="46" t="s">
        <v>30</v>
      </c>
      <c r="C88" s="5" t="s">
        <v>6</v>
      </c>
      <c r="D88" s="26" t="s">
        <v>17</v>
      </c>
      <c r="E88" s="8">
        <v>45552</v>
      </c>
      <c r="I88" s="11"/>
    </row>
    <row r="89" spans="1:10">
      <c r="A89" s="10" t="s">
        <v>142</v>
      </c>
      <c r="B89" s="46" t="s">
        <v>30</v>
      </c>
      <c r="C89" s="5" t="s">
        <v>6</v>
      </c>
      <c r="D89" s="26" t="s">
        <v>17</v>
      </c>
      <c r="E89" s="8">
        <v>45552</v>
      </c>
      <c r="I89" s="11"/>
    </row>
    <row r="90" spans="1:10">
      <c r="A90" s="10" t="s">
        <v>143</v>
      </c>
      <c r="B90" s="46" t="s">
        <v>30</v>
      </c>
      <c r="C90" s="2" t="s">
        <v>4</v>
      </c>
      <c r="D90" s="26" t="s">
        <v>17</v>
      </c>
      <c r="E90" s="8">
        <v>45602</v>
      </c>
      <c r="I90" s="11"/>
    </row>
    <row r="91" spans="1:10">
      <c r="A91" s="10" t="s">
        <v>144</v>
      </c>
      <c r="B91" s="46" t="s">
        <v>30</v>
      </c>
      <c r="C91" s="2" t="s">
        <v>4</v>
      </c>
      <c r="D91" s="26" t="s">
        <v>17</v>
      </c>
      <c r="I91" s="11"/>
    </row>
    <row r="92" spans="1:10">
      <c r="A92" s="10" t="s">
        <v>145</v>
      </c>
      <c r="B92" s="46" t="s">
        <v>30</v>
      </c>
      <c r="C92" s="5" t="s">
        <v>6</v>
      </c>
      <c r="D92" s="26" t="s">
        <v>17</v>
      </c>
      <c r="E92" s="9">
        <v>45568</v>
      </c>
      <c r="H92" s="8">
        <v>45578</v>
      </c>
      <c r="I92" s="11"/>
    </row>
    <row r="93" spans="1:10">
      <c r="A93" s="10" t="s">
        <v>146</v>
      </c>
      <c r="B93" s="46" t="s">
        <v>30</v>
      </c>
      <c r="C93" s="5" t="s">
        <v>6</v>
      </c>
      <c r="D93" s="26" t="s">
        <v>17</v>
      </c>
      <c r="E93" s="8">
        <v>45559</v>
      </c>
      <c r="H93" s="8">
        <v>45589</v>
      </c>
      <c r="I93" s="11"/>
      <c r="J93" s="34" t="s">
        <v>51</v>
      </c>
    </row>
    <row r="94" spans="1:10">
      <c r="A94" s="10" t="s">
        <v>147</v>
      </c>
      <c r="B94" s="46" t="s">
        <v>30</v>
      </c>
      <c r="C94" s="2" t="s">
        <v>4</v>
      </c>
      <c r="D94" s="26" t="s">
        <v>17</v>
      </c>
      <c r="E94" s="8"/>
      <c r="H94" s="8"/>
      <c r="I94" s="11" t="s">
        <v>148</v>
      </c>
      <c r="J94" s="34" t="s">
        <v>51</v>
      </c>
    </row>
    <row r="95" spans="1:10">
      <c r="A95" s="10" t="s">
        <v>149</v>
      </c>
      <c r="B95" s="46" t="s">
        <v>30</v>
      </c>
      <c r="C95" s="2" t="s">
        <v>4</v>
      </c>
      <c r="D95" s="26" t="s">
        <v>17</v>
      </c>
      <c r="E95" s="8">
        <v>45504</v>
      </c>
      <c r="I95" s="11"/>
    </row>
    <row r="96" spans="1:10">
      <c r="A96" s="25" t="s">
        <v>150</v>
      </c>
      <c r="B96" s="46" t="s">
        <v>30</v>
      </c>
      <c r="C96" s="2" t="s">
        <v>4</v>
      </c>
      <c r="D96" s="26" t="s">
        <v>17</v>
      </c>
      <c r="E96" s="8">
        <v>45497</v>
      </c>
      <c r="F96" s="8">
        <v>45557</v>
      </c>
      <c r="G96" s="8"/>
      <c r="H96" s="8"/>
      <c r="I96" s="11"/>
    </row>
    <row r="97" spans="1:9">
      <c r="A97" s="10" t="s">
        <v>151</v>
      </c>
      <c r="B97" s="46" t="s">
        <v>30</v>
      </c>
      <c r="C97" s="2" t="s">
        <v>4</v>
      </c>
      <c r="D97" s="26" t="s">
        <v>17</v>
      </c>
      <c r="E97" s="8">
        <v>45551</v>
      </c>
      <c r="F97" s="8">
        <v>45557</v>
      </c>
      <c r="G97" s="8"/>
      <c r="H97" s="8"/>
      <c r="I97" s="11"/>
    </row>
    <row r="98" spans="1:9">
      <c r="A98" s="10" t="s">
        <v>152</v>
      </c>
      <c r="B98" s="46" t="s">
        <v>30</v>
      </c>
      <c r="C98" s="2" t="s">
        <v>4</v>
      </c>
      <c r="D98" s="26" t="s">
        <v>17</v>
      </c>
      <c r="F98" s="8">
        <v>45557</v>
      </c>
      <c r="G98" s="8"/>
      <c r="H98" s="8"/>
      <c r="I98" s="11"/>
    </row>
    <row r="99" spans="1:9">
      <c r="A99" s="30" t="s">
        <v>153</v>
      </c>
      <c r="B99" s="46" t="s">
        <v>30</v>
      </c>
      <c r="C99" s="2" t="s">
        <v>4</v>
      </c>
      <c r="D99" s="26" t="s">
        <v>17</v>
      </c>
      <c r="F99" s="8">
        <v>45551</v>
      </c>
      <c r="G99" s="8"/>
      <c r="H99" s="8"/>
      <c r="I99" s="11"/>
    </row>
    <row r="100" spans="1:9">
      <c r="A100" s="10" t="s">
        <v>154</v>
      </c>
      <c r="B100" s="46" t="s">
        <v>30</v>
      </c>
      <c r="C100" s="5" t="s">
        <v>27</v>
      </c>
      <c r="D100" s="26" t="s">
        <v>17</v>
      </c>
      <c r="E100" s="8">
        <v>45551</v>
      </c>
      <c r="H100" s="8">
        <v>45593</v>
      </c>
      <c r="I100" s="11"/>
    </row>
    <row r="101" spans="1:9">
      <c r="A101" s="10" t="s">
        <v>155</v>
      </c>
      <c r="B101" s="46" t="s">
        <v>30</v>
      </c>
      <c r="C101" s="5" t="s">
        <v>27</v>
      </c>
      <c r="D101" s="26" t="s">
        <v>17</v>
      </c>
      <c r="E101" s="8"/>
      <c r="H101" s="8">
        <v>45593</v>
      </c>
      <c r="I101" s="11"/>
    </row>
    <row r="102" spans="1:9">
      <c r="A102" s="10" t="s">
        <v>156</v>
      </c>
      <c r="B102" s="46" t="s">
        <v>30</v>
      </c>
      <c r="C102" s="5" t="s">
        <v>6</v>
      </c>
      <c r="D102" s="26" t="s">
        <v>17</v>
      </c>
      <c r="I102" s="11"/>
    </row>
    <row r="103" spans="1:9">
      <c r="A103" s="10" t="s">
        <v>157</v>
      </c>
      <c r="B103" s="46" t="s">
        <v>30</v>
      </c>
      <c r="C103" s="5" t="s">
        <v>6</v>
      </c>
      <c r="D103" s="26" t="s">
        <v>17</v>
      </c>
      <c r="I103" s="11"/>
    </row>
    <row r="104" spans="1:9">
      <c r="A104" s="25" t="s">
        <v>158</v>
      </c>
      <c r="B104" s="46" t="s">
        <v>30</v>
      </c>
      <c r="C104" s="5" t="s">
        <v>6</v>
      </c>
      <c r="D104" s="26" t="s">
        <v>17</v>
      </c>
      <c r="I104" s="11"/>
    </row>
    <row r="105" spans="1:9">
      <c r="A105" s="10" t="s">
        <v>159</v>
      </c>
      <c r="B105" s="46" t="s">
        <v>30</v>
      </c>
      <c r="C105" s="5" t="s">
        <v>6</v>
      </c>
      <c r="D105" s="26" t="s">
        <v>17</v>
      </c>
      <c r="I105" s="11"/>
    </row>
    <row r="106" spans="1:9">
      <c r="A106" s="35" t="s">
        <v>160</v>
      </c>
      <c r="B106" s="36" t="s">
        <v>30</v>
      </c>
      <c r="C106" s="28" t="s">
        <v>6</v>
      </c>
      <c r="D106" s="29" t="s">
        <v>17</v>
      </c>
      <c r="E106" s="15"/>
      <c r="F106" s="15"/>
      <c r="G106" s="15"/>
      <c r="H106" s="15"/>
      <c r="I106" s="12"/>
    </row>
    <row r="107" spans="1:9">
      <c r="A107" s="10" t="s">
        <v>161</v>
      </c>
      <c r="B107" s="6" t="s">
        <v>32</v>
      </c>
      <c r="C107" s="5" t="s">
        <v>6</v>
      </c>
      <c r="D107" s="2" t="s">
        <v>2</v>
      </c>
      <c r="E107" s="8">
        <v>45546</v>
      </c>
      <c r="G107" s="8">
        <v>45635</v>
      </c>
      <c r="H107" s="8">
        <v>45636</v>
      </c>
      <c r="I107" s="11"/>
    </row>
    <row r="108" spans="1:9">
      <c r="A108" s="10" t="s">
        <v>162</v>
      </c>
      <c r="B108" s="6" t="s">
        <v>32</v>
      </c>
      <c r="C108" s="2" t="s">
        <v>4</v>
      </c>
      <c r="D108" s="26" t="s">
        <v>17</v>
      </c>
      <c r="E108" s="8">
        <v>45594</v>
      </c>
      <c r="H108" s="8"/>
      <c r="I108" s="11"/>
    </row>
    <row r="109" spans="1:9">
      <c r="A109" s="10" t="s">
        <v>163</v>
      </c>
      <c r="B109" s="6" t="s">
        <v>32</v>
      </c>
      <c r="C109" s="2" t="s">
        <v>4</v>
      </c>
      <c r="D109" s="26" t="s">
        <v>17</v>
      </c>
      <c r="E109" s="8">
        <v>45540</v>
      </c>
      <c r="H109" s="8"/>
      <c r="I109" s="11" t="s">
        <v>164</v>
      </c>
    </row>
    <row r="110" spans="1:9">
      <c r="A110" s="10" t="s">
        <v>165</v>
      </c>
      <c r="B110" s="6" t="s">
        <v>32</v>
      </c>
      <c r="C110" s="5" t="s">
        <v>6</v>
      </c>
      <c r="D110" s="26" t="s">
        <v>17</v>
      </c>
      <c r="E110" s="9">
        <v>45568</v>
      </c>
      <c r="F110" s="8">
        <v>45586</v>
      </c>
      <c r="G110" s="8"/>
      <c r="I110" s="11"/>
    </row>
    <row r="111" spans="1:9">
      <c r="A111" s="10" t="s">
        <v>166</v>
      </c>
      <c r="B111" s="6" t="s">
        <v>32</v>
      </c>
      <c r="C111" s="5" t="s">
        <v>6</v>
      </c>
      <c r="D111" s="26" t="s">
        <v>17</v>
      </c>
      <c r="E111" s="9">
        <v>45568</v>
      </c>
      <c r="H111" s="8"/>
      <c r="I111" s="11"/>
    </row>
    <row r="112" spans="1:9">
      <c r="A112" s="25" t="s">
        <v>167</v>
      </c>
      <c r="B112" s="6" t="s">
        <v>32</v>
      </c>
      <c r="C112" s="2" t="s">
        <v>4</v>
      </c>
      <c r="D112" s="26" t="s">
        <v>17</v>
      </c>
      <c r="I112" s="11"/>
    </row>
    <row r="113" spans="1:9">
      <c r="A113" s="31" t="s">
        <v>168</v>
      </c>
      <c r="B113" s="6" t="s">
        <v>32</v>
      </c>
      <c r="C113" s="5" t="s">
        <v>6</v>
      </c>
      <c r="D113" s="26" t="s">
        <v>17</v>
      </c>
      <c r="I113" s="11"/>
    </row>
    <row r="114" spans="1:9">
      <c r="A114" s="31" t="s">
        <v>169</v>
      </c>
      <c r="B114" s="6" t="s">
        <v>32</v>
      </c>
      <c r="C114" s="5" t="s">
        <v>6</v>
      </c>
      <c r="D114" s="26" t="s">
        <v>17</v>
      </c>
      <c r="I114" s="11"/>
    </row>
    <row r="115" spans="1:9">
      <c r="A115" s="27" t="s">
        <v>170</v>
      </c>
      <c r="B115" s="32" t="s">
        <v>32</v>
      </c>
      <c r="C115" s="28" t="s">
        <v>6</v>
      </c>
      <c r="D115" s="29" t="s">
        <v>17</v>
      </c>
      <c r="E115" s="15"/>
      <c r="F115" s="15"/>
      <c r="G115" s="15"/>
      <c r="H115" s="15"/>
      <c r="I115" s="12"/>
    </row>
    <row r="116" spans="1:9">
      <c r="A116" s="4" t="s">
        <v>171</v>
      </c>
      <c r="B116" s="6" t="s">
        <v>32</v>
      </c>
      <c r="C116" s="5" t="s">
        <v>6</v>
      </c>
      <c r="D116" s="2" t="s">
        <v>2</v>
      </c>
      <c r="G116" s="8">
        <v>45635</v>
      </c>
      <c r="H116" s="8">
        <v>45636</v>
      </c>
    </row>
  </sheetData>
  <autoFilter ref="D1:D116" xr:uid="{AA82F23E-3D53-464D-9D07-38ED97CB9393}"/>
  <mergeCells count="7">
    <mergeCell ref="M1:R1"/>
    <mergeCell ref="M8:M9"/>
    <mergeCell ref="N8:N9"/>
    <mergeCell ref="O8:O9"/>
    <mergeCell ref="P8:P9"/>
    <mergeCell ref="R8:R9"/>
    <mergeCell ref="Q8:Q9"/>
  </mergeCells>
  <conditionalFormatting sqref="A2:A3 A99:A101 A19 A68:A71">
    <cfRule type="containsText" dxfId="65" priority="119" operator="containsText" text="solved">
      <formula>NOT(ISERROR(SEARCH("solved",A2)))</formula>
    </cfRule>
  </conditionalFormatting>
  <conditionalFormatting sqref="A2:A3 A99:A101 A19 A68:A71">
    <cfRule type="containsText" dxfId="64" priority="118" operator="containsText" text="confirmed">
      <formula>NOT(ISERROR(SEARCH("confirmed",A2)))</formula>
    </cfRule>
  </conditionalFormatting>
  <conditionalFormatting sqref="A2:A3 A99:A101 A19 A68:A71">
    <cfRule type="containsText" dxfId="63" priority="117" operator="containsText" text="waiting">
      <formula>NOT(ISERROR(SEARCH("waiting",A2)))</formula>
    </cfRule>
  </conditionalFormatting>
  <conditionalFormatting sqref="A2:A3 A99:A101 A19 A68:A71">
    <cfRule type="containsText" dxfId="62" priority="116" operator="containsText" text="critical">
      <formula>NOT(ISERROR(SEARCH("critical",A2)))</formula>
    </cfRule>
  </conditionalFormatting>
  <conditionalFormatting sqref="A2:A3 A99:A101 A19 A68:A71">
    <cfRule type="containsText" dxfId="61" priority="115" operator="containsText" text="high">
      <formula>NOT(ISERROR(SEARCH("high",A2)))</formula>
    </cfRule>
  </conditionalFormatting>
  <conditionalFormatting sqref="A2:A3 A99:A101 A19 A68:A71">
    <cfRule type="containsText" dxfId="60" priority="114" operator="containsText" text="medium">
      <formula>NOT(ISERROR(SEARCH("medium",A2)))</formula>
    </cfRule>
  </conditionalFormatting>
  <conditionalFormatting sqref="A2:A3 A99:A101 A19 A68:A71">
    <cfRule type="containsText" dxfId="59" priority="113" operator="containsText" text="low">
      <formula>NOT(ISERROR(SEARCH("low",A2)))</formula>
    </cfRule>
  </conditionalFormatting>
  <conditionalFormatting sqref="A17">
    <cfRule type="containsText" dxfId="58" priority="79" operator="containsText" text="solved">
      <formula>NOT(ISERROR(SEARCH("solved",A17)))</formula>
    </cfRule>
  </conditionalFormatting>
  <conditionalFormatting sqref="A17">
    <cfRule type="containsText" dxfId="57" priority="78" operator="containsText" text="confirmed">
      <formula>NOT(ISERROR(SEARCH("confirmed",A17)))</formula>
    </cfRule>
  </conditionalFormatting>
  <conditionalFormatting sqref="A17">
    <cfRule type="containsText" dxfId="56" priority="77" operator="containsText" text="waiting">
      <formula>NOT(ISERROR(SEARCH("waiting",A17)))</formula>
    </cfRule>
  </conditionalFormatting>
  <conditionalFormatting sqref="A17">
    <cfRule type="containsText" dxfId="55" priority="76" operator="containsText" text="critical">
      <formula>NOT(ISERROR(SEARCH("critical",A17)))</formula>
    </cfRule>
  </conditionalFormatting>
  <conditionalFormatting sqref="A17">
    <cfRule type="containsText" dxfId="54" priority="75" operator="containsText" text="high">
      <formula>NOT(ISERROR(SEARCH("high",A17)))</formula>
    </cfRule>
  </conditionalFormatting>
  <conditionalFormatting sqref="A17">
    <cfRule type="containsText" dxfId="53" priority="74" operator="containsText" text="medium">
      <formula>NOT(ISERROR(SEARCH("medium",A17)))</formula>
    </cfRule>
  </conditionalFormatting>
  <conditionalFormatting sqref="A17">
    <cfRule type="containsText" dxfId="52" priority="73" operator="containsText" text="low">
      <formula>NOT(ISERROR(SEARCH("low",A17)))</formula>
    </cfRule>
  </conditionalFormatting>
  <conditionalFormatting sqref="A17">
    <cfRule type="top10" dxfId="51" priority="72" rank="2"/>
  </conditionalFormatting>
  <conditionalFormatting sqref="A96">
    <cfRule type="containsText" dxfId="50" priority="63" operator="containsText" text="solved">
      <formula>NOT(ISERROR(SEARCH("solved",A96)))</formula>
    </cfRule>
  </conditionalFormatting>
  <conditionalFormatting sqref="A96">
    <cfRule type="containsText" dxfId="49" priority="62" operator="containsText" text="confirmed">
      <formula>NOT(ISERROR(SEARCH("confirmed",A96)))</formula>
    </cfRule>
  </conditionalFormatting>
  <conditionalFormatting sqref="A96">
    <cfRule type="containsText" dxfId="48" priority="61" operator="containsText" text="waiting">
      <formula>NOT(ISERROR(SEARCH("waiting",A96)))</formula>
    </cfRule>
  </conditionalFormatting>
  <conditionalFormatting sqref="A96">
    <cfRule type="containsText" dxfId="47" priority="60" operator="containsText" text="critical">
      <formula>NOT(ISERROR(SEARCH("critical",A96)))</formula>
    </cfRule>
  </conditionalFormatting>
  <conditionalFormatting sqref="A96">
    <cfRule type="containsText" dxfId="46" priority="59" operator="containsText" text="high">
      <formula>NOT(ISERROR(SEARCH("high",A96)))</formula>
    </cfRule>
  </conditionalFormatting>
  <conditionalFormatting sqref="A96">
    <cfRule type="containsText" dxfId="45" priority="58" operator="containsText" text="medium">
      <formula>NOT(ISERROR(SEARCH("medium",A96)))</formula>
    </cfRule>
  </conditionalFormatting>
  <conditionalFormatting sqref="A96">
    <cfRule type="containsText" dxfId="44" priority="57" operator="containsText" text="low">
      <formula>NOT(ISERROR(SEARCH("low",A96)))</formula>
    </cfRule>
  </conditionalFormatting>
  <conditionalFormatting sqref="A96">
    <cfRule type="top10" dxfId="43" priority="56" rank="2"/>
  </conditionalFormatting>
  <conditionalFormatting sqref="A99">
    <cfRule type="top10" dxfId="42" priority="48" rank="2"/>
  </conditionalFormatting>
  <conditionalFormatting sqref="A104">
    <cfRule type="containsText" dxfId="41" priority="47" operator="containsText" text="solved">
      <formula>NOT(ISERROR(SEARCH("solved",A104)))</formula>
    </cfRule>
  </conditionalFormatting>
  <conditionalFormatting sqref="A104">
    <cfRule type="containsText" dxfId="40" priority="46" operator="containsText" text="confirmed">
      <formula>NOT(ISERROR(SEARCH("confirmed",A104)))</formula>
    </cfRule>
  </conditionalFormatting>
  <conditionalFormatting sqref="A104">
    <cfRule type="containsText" dxfId="39" priority="45" operator="containsText" text="waiting">
      <formula>NOT(ISERROR(SEARCH("waiting",A104)))</formula>
    </cfRule>
  </conditionalFormatting>
  <conditionalFormatting sqref="A104">
    <cfRule type="containsText" dxfId="38" priority="44" operator="containsText" text="critical">
      <formula>NOT(ISERROR(SEARCH("critical",A104)))</formula>
    </cfRule>
  </conditionalFormatting>
  <conditionalFormatting sqref="A104">
    <cfRule type="containsText" dxfId="37" priority="43" operator="containsText" text="high">
      <formula>NOT(ISERROR(SEARCH("high",A104)))</formula>
    </cfRule>
  </conditionalFormatting>
  <conditionalFormatting sqref="A104">
    <cfRule type="containsText" dxfId="36" priority="42" operator="containsText" text="medium">
      <formula>NOT(ISERROR(SEARCH("medium",A104)))</formula>
    </cfRule>
  </conditionalFormatting>
  <conditionalFormatting sqref="A104">
    <cfRule type="containsText" dxfId="35" priority="41" operator="containsText" text="low">
      <formula>NOT(ISERROR(SEARCH("low",A104)))</formula>
    </cfRule>
  </conditionalFormatting>
  <conditionalFormatting sqref="A104">
    <cfRule type="top10" dxfId="34" priority="40" rank="2"/>
  </conditionalFormatting>
  <conditionalFormatting sqref="A112">
    <cfRule type="containsText" dxfId="33" priority="39" operator="containsText" text="solved">
      <formula>NOT(ISERROR(SEARCH("solved",A112)))</formula>
    </cfRule>
  </conditionalFormatting>
  <conditionalFormatting sqref="A112">
    <cfRule type="containsText" dxfId="32" priority="38" operator="containsText" text="confirmed">
      <formula>NOT(ISERROR(SEARCH("confirmed",A112)))</formula>
    </cfRule>
  </conditionalFormatting>
  <conditionalFormatting sqref="A112">
    <cfRule type="containsText" dxfId="31" priority="37" operator="containsText" text="waiting">
      <formula>NOT(ISERROR(SEARCH("waiting",A112)))</formula>
    </cfRule>
  </conditionalFormatting>
  <conditionalFormatting sqref="A112">
    <cfRule type="containsText" dxfId="30" priority="36" operator="containsText" text="critical">
      <formula>NOT(ISERROR(SEARCH("critical",A112)))</formula>
    </cfRule>
  </conditionalFormatting>
  <conditionalFormatting sqref="A112">
    <cfRule type="containsText" dxfId="29" priority="35" operator="containsText" text="high">
      <formula>NOT(ISERROR(SEARCH("high",A112)))</formula>
    </cfRule>
  </conditionalFormatting>
  <conditionalFormatting sqref="A112">
    <cfRule type="containsText" dxfId="28" priority="34" operator="containsText" text="medium">
      <formula>NOT(ISERROR(SEARCH("medium",A112)))</formula>
    </cfRule>
  </conditionalFormatting>
  <conditionalFormatting sqref="A112">
    <cfRule type="containsText" dxfId="27" priority="33" operator="containsText" text="low">
      <formula>NOT(ISERROR(SEARCH("low",A112)))</formula>
    </cfRule>
  </conditionalFormatting>
  <conditionalFormatting sqref="A112">
    <cfRule type="top10" dxfId="26" priority="32" rank="2"/>
  </conditionalFormatting>
  <conditionalFormatting sqref="A113">
    <cfRule type="containsText" dxfId="25" priority="31" operator="containsText" text="solved">
      <formula>NOT(ISERROR(SEARCH("solved",A113)))</formula>
    </cfRule>
  </conditionalFormatting>
  <conditionalFormatting sqref="A113">
    <cfRule type="containsText" dxfId="24" priority="30" operator="containsText" text="confirmed">
      <formula>NOT(ISERROR(SEARCH("confirmed",A113)))</formula>
    </cfRule>
  </conditionalFormatting>
  <conditionalFormatting sqref="A113">
    <cfRule type="containsText" dxfId="23" priority="29" operator="containsText" text="waiting">
      <formula>NOT(ISERROR(SEARCH("waiting",A113)))</formula>
    </cfRule>
  </conditionalFormatting>
  <conditionalFormatting sqref="A113">
    <cfRule type="containsText" dxfId="22" priority="28" operator="containsText" text="critical">
      <formula>NOT(ISERROR(SEARCH("critical",A113)))</formula>
    </cfRule>
  </conditionalFormatting>
  <conditionalFormatting sqref="A113">
    <cfRule type="containsText" dxfId="21" priority="27" operator="containsText" text="high">
      <formula>NOT(ISERROR(SEARCH("high",A113)))</formula>
    </cfRule>
  </conditionalFormatting>
  <conditionalFormatting sqref="A113">
    <cfRule type="containsText" dxfId="20" priority="26" operator="containsText" text="medium">
      <formula>NOT(ISERROR(SEARCH("medium",A113)))</formula>
    </cfRule>
  </conditionalFormatting>
  <conditionalFormatting sqref="A113">
    <cfRule type="containsText" dxfId="19" priority="25" operator="containsText" text="low">
      <formula>NOT(ISERROR(SEARCH("low",A113)))</formula>
    </cfRule>
  </conditionalFormatting>
  <conditionalFormatting sqref="A113">
    <cfRule type="top10" dxfId="18" priority="24" rank="2"/>
  </conditionalFormatting>
  <conditionalFormatting sqref="A114">
    <cfRule type="containsText" dxfId="17" priority="23" operator="containsText" text="solved">
      <formula>NOT(ISERROR(SEARCH("solved",A114)))</formula>
    </cfRule>
  </conditionalFormatting>
  <conditionalFormatting sqref="A114">
    <cfRule type="containsText" dxfId="16" priority="22" operator="containsText" text="confirmed">
      <formula>NOT(ISERROR(SEARCH("confirmed",A114)))</formula>
    </cfRule>
  </conditionalFormatting>
  <conditionalFormatting sqref="A114">
    <cfRule type="containsText" dxfId="15" priority="21" operator="containsText" text="waiting">
      <formula>NOT(ISERROR(SEARCH("waiting",A114)))</formula>
    </cfRule>
  </conditionalFormatting>
  <conditionalFormatting sqref="A114">
    <cfRule type="containsText" dxfId="14" priority="20" operator="containsText" text="critical">
      <formula>NOT(ISERROR(SEARCH("critical",A114)))</formula>
    </cfRule>
  </conditionalFormatting>
  <conditionalFormatting sqref="A114">
    <cfRule type="containsText" dxfId="13" priority="19" operator="containsText" text="high">
      <formula>NOT(ISERROR(SEARCH("high",A114)))</formula>
    </cfRule>
  </conditionalFormatting>
  <conditionalFormatting sqref="A114">
    <cfRule type="containsText" dxfId="12" priority="18" operator="containsText" text="medium">
      <formula>NOT(ISERROR(SEARCH("medium",A114)))</formula>
    </cfRule>
  </conditionalFormatting>
  <conditionalFormatting sqref="A114">
    <cfRule type="containsText" dxfId="11" priority="17" operator="containsText" text="low">
      <formula>NOT(ISERROR(SEARCH("low",A114)))</formula>
    </cfRule>
  </conditionalFormatting>
  <conditionalFormatting sqref="A114">
    <cfRule type="top10" dxfId="10" priority="16" rank="2"/>
  </conditionalFormatting>
  <conditionalFormatting sqref="A115:A116">
    <cfRule type="containsText" dxfId="9" priority="15" operator="containsText" text="solved">
      <formula>NOT(ISERROR(SEARCH("solved",A115)))</formula>
    </cfRule>
  </conditionalFormatting>
  <conditionalFormatting sqref="A115:A116">
    <cfRule type="containsText" dxfId="8" priority="14" operator="containsText" text="confirmed">
      <formula>NOT(ISERROR(SEARCH("confirmed",A115)))</formula>
    </cfRule>
  </conditionalFormatting>
  <conditionalFormatting sqref="A115:A116">
    <cfRule type="containsText" dxfId="7" priority="13" operator="containsText" text="waiting">
      <formula>NOT(ISERROR(SEARCH("waiting",A115)))</formula>
    </cfRule>
  </conditionalFormatting>
  <conditionalFormatting sqref="A115:A116">
    <cfRule type="containsText" dxfId="6" priority="12" operator="containsText" text="critical">
      <formula>NOT(ISERROR(SEARCH("critical",A115)))</formula>
    </cfRule>
  </conditionalFormatting>
  <conditionalFormatting sqref="A115:A116">
    <cfRule type="containsText" dxfId="5" priority="11" operator="containsText" text="high">
      <formula>NOT(ISERROR(SEARCH("high",A115)))</formula>
    </cfRule>
  </conditionalFormatting>
  <conditionalFormatting sqref="A115:A116">
    <cfRule type="containsText" dxfId="4" priority="10" operator="containsText" text="medium">
      <formula>NOT(ISERROR(SEARCH("medium",A115)))</formula>
    </cfRule>
  </conditionalFormatting>
  <conditionalFormatting sqref="A115:A116">
    <cfRule type="containsText" dxfId="3" priority="9" operator="containsText" text="low">
      <formula>NOT(ISERROR(SEARCH("low",A115)))</formula>
    </cfRule>
  </conditionalFormatting>
  <conditionalFormatting sqref="A115:A116">
    <cfRule type="top10" dxfId="2" priority="8" rank="2"/>
  </conditionalFormatting>
  <conditionalFormatting sqref="A70:A71">
    <cfRule type="top10" dxfId="1" priority="410" rank="2"/>
  </conditionalFormatting>
  <conditionalFormatting sqref="A2:A3">
    <cfRule type="top10" dxfId="0" priority="456" rank="2"/>
  </conditionalFormatting>
  <printOptions gridLine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7166-0CCF-4015-A47B-8D5E3D90D056}">
  <dimension ref="A1:E51"/>
  <sheetViews>
    <sheetView workbookViewId="0">
      <selection activeCell="E9" sqref="E9:E12"/>
    </sheetView>
  </sheetViews>
  <sheetFormatPr defaultRowHeight="14.4"/>
  <cols>
    <col min="1" max="1" width="32.88671875" customWidth="1"/>
    <col min="2" max="2" width="88.44140625" customWidth="1"/>
    <col min="4" max="4" width="29.33203125" customWidth="1"/>
    <col min="5" max="5" width="21.6640625" customWidth="1"/>
  </cols>
  <sheetData>
    <row r="1" spans="1:5">
      <c r="A1" s="57" t="s">
        <v>172</v>
      </c>
      <c r="B1" s="58" t="s">
        <v>173</v>
      </c>
      <c r="C1" s="58" t="s">
        <v>8</v>
      </c>
      <c r="D1" s="59" t="s">
        <v>3</v>
      </c>
      <c r="E1" s="59" t="s">
        <v>174</v>
      </c>
    </row>
    <row r="2" spans="1:5">
      <c r="A2" s="60" t="s">
        <v>175</v>
      </c>
      <c r="B2" s="61" t="s">
        <v>176</v>
      </c>
      <c r="C2" s="1"/>
      <c r="D2" s="1" t="s">
        <v>177</v>
      </c>
    </row>
    <row r="3" spans="1:5">
      <c r="A3" s="60" t="s">
        <v>178</v>
      </c>
      <c r="B3" s="61" t="s">
        <v>179</v>
      </c>
      <c r="C3" s="1"/>
      <c r="D3" s="1" t="s">
        <v>177</v>
      </c>
    </row>
    <row r="4" spans="1:5">
      <c r="A4" s="62" t="s">
        <v>180</v>
      </c>
      <c r="B4" s="61" t="s">
        <v>181</v>
      </c>
      <c r="C4" s="1"/>
      <c r="D4" s="1" t="s">
        <v>182</v>
      </c>
    </row>
    <row r="5" spans="1:5">
      <c r="A5" s="60" t="s">
        <v>183</v>
      </c>
      <c r="B5" s="61" t="s">
        <v>184</v>
      </c>
      <c r="C5" s="1"/>
      <c r="D5" s="1" t="s">
        <v>185</v>
      </c>
    </row>
    <row r="6" spans="1:5">
      <c r="A6" s="63" t="s">
        <v>186</v>
      </c>
      <c r="B6" s="61" t="s">
        <v>187</v>
      </c>
      <c r="C6" s="1"/>
      <c r="D6" s="1"/>
    </row>
    <row r="7" spans="1:5" ht="15.6">
      <c r="A7" s="64" t="s">
        <v>28</v>
      </c>
      <c r="B7" s="65" t="s">
        <v>188</v>
      </c>
      <c r="C7" s="1"/>
      <c r="D7" s="1"/>
    </row>
    <row r="8" spans="1:5">
      <c r="A8" s="71" t="s">
        <v>1</v>
      </c>
      <c r="B8" s="72"/>
      <c r="C8" s="1"/>
      <c r="D8" s="1"/>
    </row>
    <row r="9" spans="1:5">
      <c r="A9" s="63" t="s">
        <v>189</v>
      </c>
      <c r="B9" s="61" t="s">
        <v>190</v>
      </c>
      <c r="C9" s="1"/>
      <c r="D9" s="1"/>
    </row>
    <row r="10" spans="1:5">
      <c r="A10" s="63" t="s">
        <v>189</v>
      </c>
      <c r="B10" s="61" t="s">
        <v>191</v>
      </c>
      <c r="C10" s="1"/>
      <c r="D10" s="1"/>
    </row>
    <row r="11" spans="1:5">
      <c r="A11" s="63" t="s">
        <v>189</v>
      </c>
      <c r="B11" s="61" t="s">
        <v>192</v>
      </c>
      <c r="C11" s="1"/>
      <c r="D11" s="1"/>
    </row>
    <row r="12" spans="1:5">
      <c r="A12" s="63" t="s">
        <v>189</v>
      </c>
      <c r="B12" s="61" t="s">
        <v>193</v>
      </c>
      <c r="C12" s="1"/>
      <c r="D12" s="1"/>
    </row>
    <row r="13" spans="1:5">
      <c r="A13" s="63" t="s">
        <v>189</v>
      </c>
      <c r="B13" s="61" t="s">
        <v>194</v>
      </c>
      <c r="C13" s="1"/>
      <c r="D13" s="1"/>
    </row>
    <row r="14" spans="1:5">
      <c r="A14" s="71" t="s">
        <v>1</v>
      </c>
      <c r="B14" s="72"/>
      <c r="C14" s="1"/>
      <c r="D14" s="1"/>
    </row>
    <row r="15" spans="1:5">
      <c r="A15" s="66" t="s">
        <v>195</v>
      </c>
      <c r="B15" s="61" t="s">
        <v>196</v>
      </c>
      <c r="C15" s="1"/>
      <c r="D15" s="1"/>
      <c r="E15" s="8">
        <v>45637</v>
      </c>
    </row>
    <row r="16" spans="1:5">
      <c r="A16" s="63" t="s">
        <v>197</v>
      </c>
      <c r="B16" s="61" t="s">
        <v>198</v>
      </c>
      <c r="C16" s="1"/>
      <c r="D16" s="1"/>
    </row>
    <row r="17" spans="1:4">
      <c r="A17" s="63" t="s">
        <v>197</v>
      </c>
      <c r="B17" s="61" t="s">
        <v>199</v>
      </c>
      <c r="C17" s="1"/>
      <c r="D17" s="1"/>
    </row>
    <row r="18" spans="1:4">
      <c r="A18" s="63" t="s">
        <v>197</v>
      </c>
      <c r="B18" s="61" t="s">
        <v>200</v>
      </c>
      <c r="C18" s="1"/>
      <c r="D18" s="1"/>
    </row>
    <row r="19" spans="1:4">
      <c r="A19" s="71" t="s">
        <v>1</v>
      </c>
      <c r="B19" s="72"/>
      <c r="C19" s="1"/>
      <c r="D19" s="1"/>
    </row>
    <row r="20" spans="1:4">
      <c r="A20" s="63" t="s">
        <v>201</v>
      </c>
      <c r="B20" s="61" t="s">
        <v>202</v>
      </c>
      <c r="C20" s="1"/>
      <c r="D20" s="1"/>
    </row>
    <row r="21" spans="1:4">
      <c r="A21" s="63" t="s">
        <v>201</v>
      </c>
      <c r="B21" s="61" t="s">
        <v>203</v>
      </c>
      <c r="C21" s="1"/>
      <c r="D21" s="1"/>
    </row>
    <row r="22" spans="1:4">
      <c r="A22" s="63" t="s">
        <v>201</v>
      </c>
      <c r="B22" s="61" t="s">
        <v>204</v>
      </c>
      <c r="C22" s="1"/>
      <c r="D22" s="1"/>
    </row>
    <row r="23" spans="1:4">
      <c r="A23" s="71" t="s">
        <v>1</v>
      </c>
      <c r="B23" s="72"/>
      <c r="C23" s="1"/>
      <c r="D23" s="1"/>
    </row>
    <row r="24" spans="1:4">
      <c r="A24" s="60" t="s">
        <v>205</v>
      </c>
      <c r="B24" s="61" t="s">
        <v>206</v>
      </c>
      <c r="C24" s="1"/>
      <c r="D24" s="1"/>
    </row>
    <row r="25" spans="1:4">
      <c r="A25" s="60" t="s">
        <v>205</v>
      </c>
      <c r="B25" s="61" t="s">
        <v>207</v>
      </c>
      <c r="C25" s="1"/>
      <c r="D25" s="1"/>
    </row>
    <row r="26" spans="1:4">
      <c r="A26" s="71" t="s">
        <v>1</v>
      </c>
      <c r="B26" s="72"/>
      <c r="C26" s="1"/>
      <c r="D26" s="1"/>
    </row>
    <row r="27" spans="1:4">
      <c r="A27" s="63" t="s">
        <v>208</v>
      </c>
      <c r="B27" s="61" t="s">
        <v>209</v>
      </c>
      <c r="C27" s="1"/>
      <c r="D27" s="1"/>
    </row>
    <row r="28" spans="1:4">
      <c r="A28" s="71" t="s">
        <v>1</v>
      </c>
      <c r="B28" s="72"/>
      <c r="C28" s="1"/>
      <c r="D28" s="1"/>
    </row>
    <row r="29" spans="1:4">
      <c r="A29" s="63" t="s">
        <v>210</v>
      </c>
      <c r="B29" s="61" t="s">
        <v>211</v>
      </c>
      <c r="C29" s="1"/>
      <c r="D29" s="1"/>
    </row>
    <row r="30" spans="1:4">
      <c r="A30" s="71" t="s">
        <v>1</v>
      </c>
      <c r="B30" s="72"/>
      <c r="C30" s="1"/>
      <c r="D30" s="1"/>
    </row>
    <row r="31" spans="1:4" ht="15.6">
      <c r="A31" s="67" t="s">
        <v>212</v>
      </c>
      <c r="B31" s="65" t="s">
        <v>213</v>
      </c>
      <c r="C31" s="1"/>
      <c r="D31" s="1" t="s">
        <v>214</v>
      </c>
    </row>
    <row r="32" spans="1:4" ht="15.6">
      <c r="A32" s="67" t="s">
        <v>212</v>
      </c>
      <c r="B32" s="65" t="s">
        <v>215</v>
      </c>
      <c r="C32" s="1"/>
      <c r="D32" s="1"/>
    </row>
    <row r="33" spans="1:4">
      <c r="A33" s="71" t="s">
        <v>1</v>
      </c>
      <c r="B33" s="72"/>
      <c r="C33" s="1"/>
      <c r="D33" s="1"/>
    </row>
    <row r="34" spans="1:4" ht="15.6">
      <c r="A34" s="67" t="s">
        <v>216</v>
      </c>
      <c r="B34" s="65" t="s">
        <v>217</v>
      </c>
      <c r="C34" s="1"/>
      <c r="D34" s="1"/>
    </row>
    <row r="35" spans="1:4">
      <c r="A35" s="71" t="s">
        <v>1</v>
      </c>
      <c r="B35" s="72"/>
      <c r="C35" s="1"/>
      <c r="D35" s="1"/>
    </row>
    <row r="36" spans="1:4" ht="15.6">
      <c r="A36" s="67" t="s">
        <v>218</v>
      </c>
      <c r="B36" s="65" t="s">
        <v>219</v>
      </c>
      <c r="C36" s="1"/>
      <c r="D36" s="1"/>
    </row>
    <row r="37" spans="1:4">
      <c r="A37" s="71" t="s">
        <v>1</v>
      </c>
      <c r="B37" s="72"/>
      <c r="C37" s="1"/>
      <c r="D37" s="1"/>
    </row>
    <row r="38" spans="1:4" ht="15.6">
      <c r="A38" s="67" t="s">
        <v>220</v>
      </c>
      <c r="B38" s="65" t="s">
        <v>221</v>
      </c>
      <c r="C38" s="1"/>
      <c r="D38" s="1"/>
    </row>
    <row r="39" spans="1:4">
      <c r="A39" s="71" t="s">
        <v>1</v>
      </c>
      <c r="B39" s="72"/>
      <c r="C39" s="1"/>
      <c r="D39" s="1"/>
    </row>
    <row r="40" spans="1:4" ht="15.6">
      <c r="A40" s="67" t="s">
        <v>222</v>
      </c>
      <c r="B40" s="65" t="s">
        <v>223</v>
      </c>
      <c r="C40" s="1"/>
      <c r="D40" s="1"/>
    </row>
    <row r="41" spans="1:4">
      <c r="A41" s="71" t="s">
        <v>1</v>
      </c>
      <c r="B41" s="72"/>
      <c r="C41" s="1"/>
      <c r="D41" s="1"/>
    </row>
    <row r="42" spans="1:4" ht="15.6">
      <c r="A42" s="67" t="s">
        <v>224</v>
      </c>
      <c r="B42" s="65" t="s">
        <v>225</v>
      </c>
      <c r="C42" s="1"/>
      <c r="D42" s="1"/>
    </row>
    <row r="43" spans="1:4" ht="15.6">
      <c r="A43" s="67" t="s">
        <v>224</v>
      </c>
      <c r="B43" s="65" t="s">
        <v>226</v>
      </c>
      <c r="C43" s="1"/>
      <c r="D43" s="1"/>
    </row>
    <row r="44" spans="1:4">
      <c r="A44" s="71" t="s">
        <v>1</v>
      </c>
      <c r="B44" s="72"/>
      <c r="C44" s="1"/>
      <c r="D44" s="1"/>
    </row>
    <row r="45" spans="1:4" ht="15.6">
      <c r="A45" s="67" t="s">
        <v>227</v>
      </c>
      <c r="B45" s="65" t="s">
        <v>228</v>
      </c>
      <c r="C45" s="1"/>
      <c r="D45" s="1"/>
    </row>
    <row r="46" spans="1:4" ht="15.6">
      <c r="A46" s="67" t="s">
        <v>227</v>
      </c>
      <c r="B46" s="65" t="s">
        <v>229</v>
      </c>
      <c r="C46" s="1"/>
      <c r="D46" s="1"/>
    </row>
    <row r="47" spans="1:4" ht="15.6">
      <c r="A47" s="67" t="s">
        <v>227</v>
      </c>
      <c r="B47" s="65" t="s">
        <v>230</v>
      </c>
      <c r="C47" s="1"/>
      <c r="D47" s="1"/>
    </row>
    <row r="48" spans="1:4">
      <c r="A48" s="71" t="s">
        <v>1</v>
      </c>
      <c r="B48" s="72"/>
      <c r="C48" s="1"/>
      <c r="D48" s="1"/>
    </row>
    <row r="49" spans="1:4" ht="15.6">
      <c r="A49" s="67" t="s">
        <v>231</v>
      </c>
      <c r="B49" s="65" t="s">
        <v>232</v>
      </c>
      <c r="C49" s="1"/>
      <c r="D49" s="1"/>
    </row>
    <row r="50" spans="1:4">
      <c r="A50" s="71" t="s">
        <v>1</v>
      </c>
      <c r="B50" s="72"/>
      <c r="C50" s="73" t="s">
        <v>1</v>
      </c>
      <c r="D50" s="72"/>
    </row>
    <row r="51" spans="1:4" ht="15.6">
      <c r="A51" s="67" t="s">
        <v>233</v>
      </c>
      <c r="B51" s="65" t="s">
        <v>234</v>
      </c>
      <c r="C51" s="1"/>
      <c r="D51" s="1"/>
    </row>
  </sheetData>
  <mergeCells count="16">
    <mergeCell ref="A28:B28"/>
    <mergeCell ref="A8:B8"/>
    <mergeCell ref="A14:B14"/>
    <mergeCell ref="A19:B19"/>
    <mergeCell ref="A23:B23"/>
    <mergeCell ref="A26:B26"/>
    <mergeCell ref="A44:B44"/>
    <mergeCell ref="A48:B48"/>
    <mergeCell ref="A50:B50"/>
    <mergeCell ref="C50:D50"/>
    <mergeCell ref="A30:B30"/>
    <mergeCell ref="A33:B33"/>
    <mergeCell ref="A35:B35"/>
    <mergeCell ref="A37:B37"/>
    <mergeCell ref="A39:B39"/>
    <mergeCell ref="A41:B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0C7B-B85C-4F10-A9E3-ED3FCC8D1C25}">
  <dimension ref="A1:I13"/>
  <sheetViews>
    <sheetView workbookViewId="0">
      <selection activeCell="C1" sqref="C1"/>
    </sheetView>
  </sheetViews>
  <sheetFormatPr defaultColWidth="9.109375" defaultRowHeight="14.4"/>
  <cols>
    <col min="1" max="1" width="29.33203125" style="2" customWidth="1"/>
    <col min="2" max="2" width="21.33203125" style="2" customWidth="1"/>
    <col min="3" max="3" width="27.6640625" style="2" customWidth="1"/>
    <col min="4" max="4" width="16.5546875" style="2" customWidth="1"/>
    <col min="5" max="7" width="9.109375" style="2"/>
    <col min="8" max="8" width="23.33203125" style="2" customWidth="1"/>
    <col min="9" max="9" width="26.44140625" style="2" customWidth="1"/>
    <col min="10" max="16384" width="9.109375" style="2"/>
  </cols>
  <sheetData>
    <row r="1" spans="1:9" s="7" customFormat="1">
      <c r="A1" s="7" t="s">
        <v>235</v>
      </c>
      <c r="B1" s="7" t="s">
        <v>236</v>
      </c>
      <c r="C1" s="7" t="s">
        <v>237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</row>
    <row r="2" spans="1:9">
      <c r="A2" s="53" t="s">
        <v>243</v>
      </c>
      <c r="B2" s="2" t="s">
        <v>5</v>
      </c>
      <c r="C2" s="69" t="s">
        <v>244</v>
      </c>
      <c r="D2" s="2" t="s">
        <v>245</v>
      </c>
      <c r="E2" s="69" t="s">
        <v>246</v>
      </c>
      <c r="F2" s="69" t="s">
        <v>244</v>
      </c>
      <c r="G2" s="2" t="s">
        <v>244</v>
      </c>
      <c r="I2" s="8">
        <v>45634</v>
      </c>
    </row>
    <row r="3" spans="1:9">
      <c r="A3" s="53" t="s">
        <v>247</v>
      </c>
      <c r="B3" s="2" t="s">
        <v>5</v>
      </c>
      <c r="C3" s="69"/>
      <c r="D3" s="2" t="s">
        <v>245</v>
      </c>
      <c r="E3" s="69"/>
      <c r="F3" s="69"/>
      <c r="G3" s="2" t="s">
        <v>244</v>
      </c>
    </row>
    <row r="4" spans="1:9">
      <c r="A4" s="2" t="s">
        <v>248</v>
      </c>
      <c r="B4" s="2" t="s">
        <v>5</v>
      </c>
      <c r="C4" s="69" t="s">
        <v>244</v>
      </c>
      <c r="D4" s="2" t="s">
        <v>245</v>
      </c>
      <c r="E4" s="69"/>
      <c r="F4" s="69" t="s">
        <v>244</v>
      </c>
      <c r="G4" s="2" t="s">
        <v>244</v>
      </c>
    </row>
    <row r="5" spans="1:9">
      <c r="A5" s="2" t="s">
        <v>249</v>
      </c>
      <c r="B5" s="2" t="s">
        <v>5</v>
      </c>
      <c r="C5" s="69"/>
      <c r="D5" s="2" t="s">
        <v>245</v>
      </c>
      <c r="E5" s="69"/>
      <c r="F5" s="69"/>
      <c r="G5" s="2" t="s">
        <v>244</v>
      </c>
    </row>
    <row r="6" spans="1:9">
      <c r="A6" s="2" t="s">
        <v>250</v>
      </c>
      <c r="B6" s="2" t="s">
        <v>5</v>
      </c>
      <c r="C6" s="69" t="s">
        <v>244</v>
      </c>
      <c r="D6" s="2" t="s">
        <v>245</v>
      </c>
      <c r="E6" s="69"/>
      <c r="F6" s="69" t="s">
        <v>244</v>
      </c>
      <c r="G6" s="2" t="s">
        <v>244</v>
      </c>
      <c r="I6" s="8">
        <v>45634</v>
      </c>
    </row>
    <row r="7" spans="1:9">
      <c r="A7" s="2" t="s">
        <v>251</v>
      </c>
      <c r="B7" s="2" t="s">
        <v>5</v>
      </c>
      <c r="C7" s="69"/>
      <c r="D7" s="2" t="s">
        <v>245</v>
      </c>
      <c r="E7" s="69"/>
      <c r="F7" s="69"/>
      <c r="G7" s="2" t="s">
        <v>244</v>
      </c>
    </row>
    <row r="8" spans="1:9">
      <c r="A8" s="2" t="s">
        <v>252</v>
      </c>
      <c r="B8" s="2" t="s">
        <v>5</v>
      </c>
      <c r="C8" s="69" t="s">
        <v>244</v>
      </c>
      <c r="D8" s="2" t="s">
        <v>245</v>
      </c>
      <c r="E8" s="69"/>
      <c r="F8" s="69" t="s">
        <v>244</v>
      </c>
      <c r="G8" s="2" t="s">
        <v>244</v>
      </c>
    </row>
    <row r="9" spans="1:9">
      <c r="A9" s="2" t="s">
        <v>253</v>
      </c>
      <c r="B9" s="2" t="s">
        <v>5</v>
      </c>
      <c r="C9" s="69"/>
      <c r="D9" s="2" t="s">
        <v>245</v>
      </c>
      <c r="E9" s="69"/>
      <c r="F9" s="69"/>
      <c r="G9" s="2" t="s">
        <v>244</v>
      </c>
    </row>
    <row r="10" spans="1:9">
      <c r="A10" s="53" t="s">
        <v>254</v>
      </c>
      <c r="B10" s="2" t="s">
        <v>5</v>
      </c>
      <c r="C10" s="69" t="s">
        <v>244</v>
      </c>
      <c r="D10" s="2" t="s">
        <v>245</v>
      </c>
      <c r="E10" s="69"/>
      <c r="F10" s="69" t="s">
        <v>244</v>
      </c>
      <c r="G10" s="2" t="s">
        <v>244</v>
      </c>
      <c r="I10" s="8">
        <v>45641</v>
      </c>
    </row>
    <row r="11" spans="1:9">
      <c r="A11" s="2" t="s">
        <v>255</v>
      </c>
      <c r="B11" s="2" t="s">
        <v>5</v>
      </c>
      <c r="C11" s="69"/>
      <c r="D11" s="2" t="s">
        <v>245</v>
      </c>
      <c r="E11" s="69"/>
      <c r="F11" s="69"/>
      <c r="G11" s="2" t="s">
        <v>244</v>
      </c>
      <c r="I11" s="8">
        <v>45641</v>
      </c>
    </row>
    <row r="12" spans="1:9">
      <c r="A12" s="2" t="s">
        <v>256</v>
      </c>
      <c r="B12" s="2" t="s">
        <v>5</v>
      </c>
      <c r="C12" s="69" t="s">
        <v>244</v>
      </c>
      <c r="D12" s="2" t="s">
        <v>245</v>
      </c>
      <c r="E12" s="69"/>
      <c r="F12" s="69" t="s">
        <v>244</v>
      </c>
      <c r="G12" s="2" t="s">
        <v>244</v>
      </c>
    </row>
    <row r="13" spans="1:9">
      <c r="A13" s="2" t="s">
        <v>257</v>
      </c>
      <c r="B13" s="2" t="s">
        <v>5</v>
      </c>
      <c r="C13" s="69"/>
      <c r="D13" s="2" t="s">
        <v>245</v>
      </c>
      <c r="E13" s="69"/>
      <c r="F13" s="69"/>
      <c r="G13" s="2" t="s">
        <v>244</v>
      </c>
    </row>
  </sheetData>
  <sortState xmlns:xlrd2="http://schemas.microsoft.com/office/spreadsheetml/2017/richdata2" ref="A1:G13">
    <sortCondition ref="A1:A13"/>
  </sortState>
  <mergeCells count="13">
    <mergeCell ref="C12:C13"/>
    <mergeCell ref="F2:F3"/>
    <mergeCell ref="F4:F5"/>
    <mergeCell ref="F6:F7"/>
    <mergeCell ref="F8:F9"/>
    <mergeCell ref="F10:F11"/>
    <mergeCell ref="F12:F13"/>
    <mergeCell ref="E2:E13"/>
    <mergeCell ref="C2:C3"/>
    <mergeCell ref="C4:C5"/>
    <mergeCell ref="C6:C7"/>
    <mergeCell ref="C8:C9"/>
    <mergeCell ref="C10:C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A9A1B4C1CE14A89772F8D24A18627" ma:contentTypeVersion="15" ma:contentTypeDescription="Create a new document." ma:contentTypeScope="" ma:versionID="5401d4c2274f1de32a03b4d1f1120d08">
  <xsd:schema xmlns:xsd="http://www.w3.org/2001/XMLSchema" xmlns:xs="http://www.w3.org/2001/XMLSchema" xmlns:p="http://schemas.microsoft.com/office/2006/metadata/properties" xmlns:ns3="3c7471e1-2eb7-40dc-a8c2-e03259e587a9" xmlns:ns4="8dc1b4bc-3ff4-42b3-b1e9-f74f6be59156" targetNamespace="http://schemas.microsoft.com/office/2006/metadata/properties" ma:root="true" ma:fieldsID="63967c5a31d30d1d443ad4693d1a8829" ns3:_="" ns4:_="">
    <xsd:import namespace="3c7471e1-2eb7-40dc-a8c2-e03259e587a9"/>
    <xsd:import namespace="8dc1b4bc-3ff4-42b3-b1e9-f74f6be591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471e1-2eb7-40dc-a8c2-e03259e587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1b4bc-3ff4-42b3-b1e9-f74f6be59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c1b4bc-3ff4-42b3-b1e9-f74f6be59156" xsi:nil="true"/>
  </documentManagement>
</p:properties>
</file>

<file path=customXml/itemProps1.xml><?xml version="1.0" encoding="utf-8"?>
<ds:datastoreItem xmlns:ds="http://schemas.openxmlformats.org/officeDocument/2006/customXml" ds:itemID="{DF32DB1C-0536-4347-A724-E002A8EADC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471e1-2eb7-40dc-a8c2-e03259e587a9"/>
    <ds:schemaRef ds:uri="8dc1b4bc-3ff4-42b3-b1e9-f74f6be59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0652BC-07C9-424B-973F-D2412216AC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D60719-D419-4703-9BEF-5827C08C6E76}">
  <ds:schemaRefs>
    <ds:schemaRef ds:uri="http://schemas.microsoft.com/office/2006/metadata/properties"/>
    <ds:schemaRef ds:uri="http://schemas.microsoft.com/office/infopath/2007/PartnerControls"/>
    <ds:schemaRef ds:uri="8dc1b4bc-3ff4-42b3-b1e9-f74f6be591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UI-UX</vt:lpstr>
      <vt:lpstr>DSS Reports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Islam Said</dc:creator>
  <cp:keywords/>
  <dc:description/>
  <cp:lastModifiedBy>Mayar Ezzeldin</cp:lastModifiedBy>
  <cp:revision/>
  <dcterms:created xsi:type="dcterms:W3CDTF">2023-11-21T07:37:52Z</dcterms:created>
  <dcterms:modified xsi:type="dcterms:W3CDTF">2024-12-04T23:26:30Z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0x010100739A9A1B4C1CE14A89772F8D24A18627</vt:lpwstr>
  </property>
</Properties>
</file>