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de0d2dbac087ed/文档/"/>
    </mc:Choice>
  </mc:AlternateContent>
  <xr:revisionPtr revIDLastSave="301" documentId="8_{4A2DA5DE-6978-4B83-81D9-D098C27EE48C}" xr6:coauthVersionLast="47" xr6:coauthVersionMax="47" xr10:uidLastSave="{E495F3EF-C449-4851-8702-9B55FE58F592}"/>
  <bookViews>
    <workbookView xWindow="-110" yWindow="-110" windowWidth="19420" windowHeight="10300" xr2:uid="{7F1C5731-9414-4E2D-BAB9-C8E6E8EBEAE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  <c r="J15" i="1"/>
  <c r="J6" i="1"/>
  <c r="J7" i="1"/>
  <c r="J8" i="1"/>
  <c r="J9" i="1"/>
  <c r="J10" i="1"/>
  <c r="J11" i="1"/>
  <c r="J12" i="1"/>
  <c r="J13" i="1"/>
  <c r="J14" i="1"/>
  <c r="J5" i="1"/>
  <c r="I14" i="1"/>
  <c r="I13" i="1"/>
  <c r="I12" i="1"/>
  <c r="I11" i="1"/>
  <c r="I10" i="1"/>
  <c r="I9" i="1"/>
  <c r="I8" i="1"/>
  <c r="I6" i="1"/>
  <c r="I7" i="1"/>
  <c r="I5" i="1"/>
  <c r="H14" i="1"/>
  <c r="H13" i="1"/>
  <c r="H12" i="1"/>
  <c r="H11" i="1"/>
  <c r="H9" i="1"/>
  <c r="H8" i="1"/>
  <c r="H10" i="1"/>
  <c r="H7" i="1"/>
  <c r="H6" i="1"/>
  <c r="H5" i="1"/>
  <c r="G13" i="1"/>
  <c r="G12" i="1"/>
  <c r="G11" i="1"/>
  <c r="G9" i="1"/>
  <c r="G8" i="1"/>
  <c r="G10" i="1"/>
  <c r="G14" i="1"/>
  <c r="G7" i="1"/>
  <c r="G6" i="1"/>
  <c r="G5" i="1"/>
  <c r="F7" i="1"/>
  <c r="F14" i="1"/>
  <c r="F5" i="1"/>
  <c r="F8" i="1"/>
  <c r="F9" i="1"/>
  <c r="F10" i="1"/>
  <c r="F11" i="1"/>
  <c r="F12" i="1"/>
  <c r="F13" i="1"/>
  <c r="F6" i="1"/>
  <c r="E5" i="1"/>
  <c r="E7" i="1"/>
  <c r="E8" i="1"/>
  <c r="E9" i="1"/>
  <c r="E10" i="1"/>
  <c r="E12" i="1"/>
  <c r="E11" i="1"/>
  <c r="E13" i="1"/>
  <c r="E14" i="1"/>
  <c r="E6" i="1"/>
  <c r="A6" i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<sst xmlns="http://schemas.openxmlformats.org/spreadsheetml/2006/main" count="84" uniqueCount="64">
  <si>
    <t>No</t>
  </si>
  <si>
    <t>Kode Tiket</t>
  </si>
  <si>
    <t>Nama Penumpang</t>
  </si>
  <si>
    <t>Tgl Pembelian</t>
  </si>
  <si>
    <t>Tujuan</t>
  </si>
  <si>
    <t>Harga</t>
  </si>
  <si>
    <t>Kelas</t>
  </si>
  <si>
    <t>Menu</t>
  </si>
  <si>
    <t>Diskon</t>
  </si>
  <si>
    <t>Harga Jual</t>
  </si>
  <si>
    <t>Adi Irawan</t>
  </si>
  <si>
    <t>Abdul Ghofur</t>
  </si>
  <si>
    <t>Yusuf Maulana</t>
  </si>
  <si>
    <t>Galih Samudro</t>
  </si>
  <si>
    <t>Joko Wahyu Utomo</t>
  </si>
  <si>
    <t xml:space="preserve">Hanif Maulana </t>
  </si>
  <si>
    <t>Khoirur Rifai</t>
  </si>
  <si>
    <t>Awani</t>
  </si>
  <si>
    <t>Ulil Ashar</t>
  </si>
  <si>
    <t>Sabiq Nuril</t>
  </si>
  <si>
    <t>BBBY-P1-035</t>
  </si>
  <si>
    <t>DDDZ-P3-036</t>
  </si>
  <si>
    <t>AAAZ-P3-037</t>
  </si>
  <si>
    <t>AAAY-P2-038</t>
  </si>
  <si>
    <t>BBBX-P1-039</t>
  </si>
  <si>
    <t>BBBX-P2-040</t>
  </si>
  <si>
    <t>DDDY-P1-041</t>
  </si>
  <si>
    <t>DDDY-P3-042</t>
  </si>
  <si>
    <t>CCCX-P1-043</t>
  </si>
  <si>
    <t>CCCX-P3-044</t>
  </si>
  <si>
    <t>Total Menu Makanan</t>
  </si>
  <si>
    <t>Kode</t>
  </si>
  <si>
    <t>P1</t>
  </si>
  <si>
    <t>Paket A</t>
  </si>
  <si>
    <t>P2</t>
  </si>
  <si>
    <t>Paket B</t>
  </si>
  <si>
    <t>P3</t>
  </si>
  <si>
    <t>Paket C</t>
  </si>
  <si>
    <t xml:space="preserve">       Tabel Tujuan</t>
  </si>
  <si>
    <t>AAA</t>
  </si>
  <si>
    <t>BBB</t>
  </si>
  <si>
    <t>CCC</t>
  </si>
  <si>
    <t>DDD</t>
  </si>
  <si>
    <t>Jakarta Yoga</t>
  </si>
  <si>
    <t>Yogyakarta Jakarta</t>
  </si>
  <si>
    <t>Jakarta Solo</t>
  </si>
  <si>
    <t>Solo Jakarta</t>
  </si>
  <si>
    <t>X</t>
  </si>
  <si>
    <t>Y</t>
  </si>
  <si>
    <t>Z</t>
  </si>
  <si>
    <t>Tabel Kelas</t>
  </si>
  <si>
    <t>VIP</t>
  </si>
  <si>
    <t>BISNIS</t>
  </si>
  <si>
    <t>EKONOMI</t>
  </si>
  <si>
    <t>DIKERJAKAN OLEH</t>
  </si>
  <si>
    <t>Nama</t>
  </si>
  <si>
    <t>Muhammad Hafi Maulana Mumtaz</t>
  </si>
  <si>
    <t>NIM</t>
  </si>
  <si>
    <t>DA</t>
  </si>
  <si>
    <t xml:space="preserve">       </t>
  </si>
  <si>
    <t xml:space="preserve">              </t>
  </si>
  <si>
    <t xml:space="preserve">                      Jumlah Pembelian Kelas VIP</t>
  </si>
  <si>
    <t xml:space="preserve">                              Total Pembelian</t>
  </si>
  <si>
    <r>
      <t xml:space="preserve">                                                                                     </t>
    </r>
    <r>
      <rPr>
        <b/>
        <u/>
        <sz val="24"/>
        <color theme="1"/>
        <rFont val="Calibri"/>
        <family val="2"/>
        <scheme val="minor"/>
      </rPr>
      <t>Daftar Pembelian Tiket Pesawat "Airbus"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</si>
</sst>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[$Rp-421]* #,##0.00_-;\-[$Rp-421]* #,##0.00_-;_-[$Rp-421]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1" xfId="0" applyBorder="1"/>
    <xf numFmtId="15" fontId="0" fillId="0" borderId="1" xfId="0" applyNumberFormat="1" applyBorder="1" applyAlignment="1">
      <alignment horizontal="center" vertical="top"/>
    </xf>
    <xf numFmtId="9" fontId="0" fillId="0" borderId="1" xfId="0" applyNumberFormat="1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164" fontId="0" fillId="2" borderId="0" xfId="0" applyNumberFormat="1" applyFill="1"/>
    <xf numFmtId="164" fontId="0" fillId="0" borderId="1" xfId="0" applyNumberFormat="1" applyBorder="1"/>
    <xf numFmtId="165" fontId="0" fillId="0" borderId="0" xfId="0" applyNumberFormat="1"/>
    <xf numFmtId="165" fontId="0" fillId="4" borderId="1" xfId="0" applyNumberFormat="1" applyFill="1" applyBorder="1" applyAlignment="1">
      <alignment horizontal="center"/>
    </xf>
    <xf numFmtId="165" fontId="0" fillId="0" borderId="1" xfId="0" applyNumberFormat="1" applyBorder="1"/>
    <xf numFmtId="0" fontId="0" fillId="4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indent="1"/>
    </xf>
    <xf numFmtId="0" fontId="1" fillId="3" borderId="2" xfId="0" applyFont="1" applyFill="1" applyBorder="1" applyAlignment="1">
      <alignment horizontal="left" indent="1"/>
    </xf>
    <xf numFmtId="0" fontId="1" fillId="3" borderId="3" xfId="0" applyFont="1" applyFill="1" applyBorder="1" applyAlignment="1">
      <alignment horizontal="left" indent="1"/>
    </xf>
    <xf numFmtId="0" fontId="1" fillId="3" borderId="4" xfId="0" applyFont="1" applyFill="1" applyBorder="1" applyAlignment="1">
      <alignment horizontal="left" indent="1"/>
    </xf>
    <xf numFmtId="0" fontId="0" fillId="0" borderId="2" xfId="0" applyBorder="1" applyAlignment="1">
      <alignment horizontal="left" indent="1"/>
    </xf>
    <xf numFmtId="0" fontId="0" fillId="0" borderId="3" xfId="0" applyBorder="1" applyAlignment="1">
      <alignment horizontal="left" indent="1"/>
    </xf>
    <xf numFmtId="0" fontId="0" fillId="0" borderId="4" xfId="0" applyBorder="1" applyAlignment="1">
      <alignment horizontal="left" indent="1"/>
    </xf>
    <xf numFmtId="1" fontId="0" fillId="0" borderId="2" xfId="0" applyNumberFormat="1" applyBorder="1" applyAlignment="1">
      <alignment horizontal="left" indent="1"/>
    </xf>
    <xf numFmtId="1" fontId="0" fillId="0" borderId="3" xfId="0" applyNumberFormat="1" applyBorder="1" applyAlignment="1">
      <alignment horizontal="left" indent="1"/>
    </xf>
    <xf numFmtId="1" fontId="0" fillId="0" borderId="4" xfId="0" applyNumberFormat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0" fillId="4" borderId="1" xfId="0" applyFill="1" applyBorder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1A97E-281E-4BB3-B51E-95AB46A39E02}">
  <dimension ref="A1:P28"/>
  <sheetViews>
    <sheetView tabSelected="1" zoomScale="77" zoomScaleNormal="77" workbookViewId="0">
      <selection activeCell="B2" sqref="B2"/>
    </sheetView>
  </sheetViews>
  <sheetFormatPr defaultRowHeight="14.5" x14ac:dyDescent="0.35"/>
  <cols>
    <col min="1" max="1" width="7.08984375" customWidth="1"/>
    <col min="2" max="2" width="16.36328125" customWidth="1"/>
    <col min="3" max="3" width="18.90625" customWidth="1"/>
    <col min="4" max="4" width="15.54296875" customWidth="1"/>
    <col min="5" max="5" width="21.7265625" customWidth="1"/>
    <col min="6" max="6" width="15.7265625" style="8" customWidth="1"/>
    <col min="7" max="7" width="12.81640625" customWidth="1"/>
    <col min="8" max="8" width="12.36328125" customWidth="1"/>
    <col min="9" max="9" width="16.08984375" customWidth="1"/>
    <col min="10" max="10" width="19.6328125" customWidth="1"/>
  </cols>
  <sheetData>
    <row r="1" spans="1:16" x14ac:dyDescent="0.35">
      <c r="B1" t="s">
        <v>59</v>
      </c>
      <c r="C1" t="s">
        <v>59</v>
      </c>
      <c r="D1" t="s">
        <v>59</v>
      </c>
      <c r="E1" t="s">
        <v>59</v>
      </c>
      <c r="F1" s="8" t="s">
        <v>59</v>
      </c>
      <c r="G1" t="s">
        <v>59</v>
      </c>
      <c r="H1" t="s">
        <v>59</v>
      </c>
      <c r="I1" t="s">
        <v>60</v>
      </c>
      <c r="J1" t="s">
        <v>59</v>
      </c>
      <c r="K1" t="s">
        <v>59</v>
      </c>
      <c r="L1" t="s">
        <v>59</v>
      </c>
      <c r="M1" t="s">
        <v>59</v>
      </c>
      <c r="N1" t="s">
        <v>59</v>
      </c>
    </row>
    <row r="2" spans="1:16" ht="61.5" x14ac:dyDescent="1.35">
      <c r="A2" s="2"/>
      <c r="B2" s="1" t="s">
        <v>63</v>
      </c>
      <c r="C2" s="2"/>
      <c r="D2" s="28"/>
      <c r="E2" s="28"/>
      <c r="F2" s="9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35">
      <c r="F3" s="11"/>
    </row>
    <row r="4" spans="1:16" x14ac:dyDescent="0.35">
      <c r="A4" s="6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12" t="s">
        <v>5</v>
      </c>
      <c r="G4" s="14" t="s">
        <v>6</v>
      </c>
      <c r="H4" s="6" t="s">
        <v>7</v>
      </c>
      <c r="I4" s="6" t="s">
        <v>8</v>
      </c>
      <c r="J4" s="6" t="s">
        <v>9</v>
      </c>
    </row>
    <row r="5" spans="1:16" x14ac:dyDescent="0.35">
      <c r="A5" s="3">
        <v>1</v>
      </c>
      <c r="B5" s="3" t="s">
        <v>20</v>
      </c>
      <c r="C5" s="3" t="s">
        <v>10</v>
      </c>
      <c r="D5" s="4">
        <v>45232</v>
      </c>
      <c r="E5" s="7" t="str">
        <f>VLOOKUP(LEFT(B5,3),A24:C28,2,FALSE)</f>
        <v>Yogyakarta Jakarta</v>
      </c>
      <c r="F5" s="13">
        <f>VLOOKUP(LEFT(B5,3),A25:C28,3,FALSE)</f>
        <v>300000</v>
      </c>
      <c r="G5" s="15" t="str">
        <f>VLOOKUP(MID(B5,4,1),F26:H28,2,FALSE)</f>
        <v>BISNIS</v>
      </c>
      <c r="H5" s="3" t="str">
        <f>HLOOKUP(MID(B5,6,2),A18:D20,2,FALSE)</f>
        <v>Paket A</v>
      </c>
      <c r="I5" s="13">
        <f>F5*VLOOKUP(MID(B5,4,1),F26:H28,3,TRUE)</f>
        <v>45000</v>
      </c>
      <c r="J5" s="13">
        <f>F5-I5</f>
        <v>255000</v>
      </c>
    </row>
    <row r="6" spans="1:16" x14ac:dyDescent="0.35">
      <c r="A6" s="3">
        <f>A5+1</f>
        <v>2</v>
      </c>
      <c r="B6" s="3" t="s">
        <v>21</v>
      </c>
      <c r="C6" s="3" t="s">
        <v>11</v>
      </c>
      <c r="D6" s="4">
        <v>45232</v>
      </c>
      <c r="E6" s="7" t="str">
        <f t="shared" ref="E6" si="0">VLOOKUP(LEFT(B6,3),A25:C29,2,FALSE)</f>
        <v>Solo Jakarta</v>
      </c>
      <c r="F6" s="13">
        <f>VLOOKUP(LEFT(B6,3),A26:C29,3,FALSE)</f>
        <v>325000</v>
      </c>
      <c r="G6" s="15" t="str">
        <f>VLOOKUP(MID(B6,4,1),F27:H29,2,FALSE)</f>
        <v>EKONOMI</v>
      </c>
      <c r="H6" s="3" t="str">
        <f>HLOOKUP(MID(B6,6,2),B18:D20,2,FALSE)</f>
        <v>Paket C</v>
      </c>
      <c r="I6" s="13">
        <f t="shared" ref="I6:I7" si="1">F6*VLOOKUP(MID(B6,4,1),F27:H29,3,TRUE)</f>
        <v>32500</v>
      </c>
      <c r="J6" s="13">
        <f t="shared" ref="J6:J14" si="2">F6-I6</f>
        <v>292500</v>
      </c>
    </row>
    <row r="7" spans="1:16" x14ac:dyDescent="0.35">
      <c r="A7" s="3">
        <f t="shared" ref="A7:A14" si="3">A6+1</f>
        <v>3</v>
      </c>
      <c r="B7" s="3" t="s">
        <v>22</v>
      </c>
      <c r="C7" s="3" t="s">
        <v>13</v>
      </c>
      <c r="D7" s="4">
        <v>45232</v>
      </c>
      <c r="E7" s="7" t="str">
        <f>VLOOKUP(LEFT(B7,3),A25:C28,2,FALSE)</f>
        <v>Jakarta Yoga</v>
      </c>
      <c r="F7" s="13">
        <f>VLOOKUP(LEFT(B7,3),A25:C28,3,FALSE)</f>
        <v>350000</v>
      </c>
      <c r="G7" s="15" t="str">
        <f>VLOOKUP(MID(B7,4,1),F28:H30,2,FALSE)</f>
        <v>EKONOMI</v>
      </c>
      <c r="H7" s="3" t="str">
        <f>HLOOKUP(MID(B7,6,2),B18:D20,2,FALSE)</f>
        <v>Paket C</v>
      </c>
      <c r="I7" s="13">
        <f t="shared" si="1"/>
        <v>35000</v>
      </c>
      <c r="J7" s="13">
        <f t="shared" si="2"/>
        <v>315000</v>
      </c>
    </row>
    <row r="8" spans="1:16" x14ac:dyDescent="0.35">
      <c r="A8" s="3">
        <f t="shared" si="3"/>
        <v>4</v>
      </c>
      <c r="B8" s="3" t="s">
        <v>23</v>
      </c>
      <c r="C8" s="3" t="s">
        <v>12</v>
      </c>
      <c r="D8" s="4">
        <v>45232</v>
      </c>
      <c r="E8" s="7" t="str">
        <f>VLOOKUP(LEFT(B8,3),A25:C28,2,FALSE)</f>
        <v>Jakarta Yoga</v>
      </c>
      <c r="F8" s="13">
        <f>VLOOKUP(LEFT(B8,3),A25:C28,3,FALSE)</f>
        <v>350000</v>
      </c>
      <c r="G8" s="15" t="str">
        <f>VLOOKUP(MID(B8,4,1),F26:H28,2,FALSE)</f>
        <v>BISNIS</v>
      </c>
      <c r="H8" s="3" t="str">
        <f>HLOOKUP(MID(B8,6,2),B18:D20,2,FALSE)</f>
        <v>Paket B</v>
      </c>
      <c r="I8" s="13">
        <f>F8*VLOOKUP(MID(B8,4,1),F26:H28,3,TRUE)</f>
        <v>52500</v>
      </c>
      <c r="J8" s="13">
        <f t="shared" si="2"/>
        <v>297500</v>
      </c>
    </row>
    <row r="9" spans="1:16" x14ac:dyDescent="0.35">
      <c r="A9" s="3">
        <f t="shared" si="3"/>
        <v>5</v>
      </c>
      <c r="B9" s="3" t="s">
        <v>24</v>
      </c>
      <c r="C9" s="3" t="s">
        <v>14</v>
      </c>
      <c r="D9" s="4">
        <v>45232</v>
      </c>
      <c r="E9" s="7" t="str">
        <f>VLOOKUP(LEFT(B9,3),A25:C28,2,FALSE)</f>
        <v>Yogyakarta Jakarta</v>
      </c>
      <c r="F9" s="13">
        <f>VLOOKUP(LEFT(B9,3),A25:C28,3,FALSE)</f>
        <v>300000</v>
      </c>
      <c r="G9" s="15" t="str">
        <f>VLOOKUP(MID(B9,4,1),F26:H28,2,FALSE)</f>
        <v>VIP</v>
      </c>
      <c r="H9" s="3" t="str">
        <f>HLOOKUP(MID(B9,6,2),B18:D20,2,FALSE)</f>
        <v>Paket A</v>
      </c>
      <c r="I9" s="13">
        <f>F9*VLOOKUP(MID(B9,4,1),F26:H28,3,TRUE)</f>
        <v>60000</v>
      </c>
      <c r="J9" s="13">
        <f t="shared" si="2"/>
        <v>240000</v>
      </c>
    </row>
    <row r="10" spans="1:16" x14ac:dyDescent="0.35">
      <c r="A10" s="3">
        <f t="shared" si="3"/>
        <v>6</v>
      </c>
      <c r="B10" s="3" t="s">
        <v>25</v>
      </c>
      <c r="C10" s="3" t="s">
        <v>15</v>
      </c>
      <c r="D10" s="4">
        <v>45232</v>
      </c>
      <c r="E10" s="7" t="str">
        <f>VLOOKUP(LEFT(B10,3),A25:C28,2,FALSE)</f>
        <v>Yogyakarta Jakarta</v>
      </c>
      <c r="F10" s="13">
        <f>VLOOKUP(LEFT(B10,3),A25:C28,3,FALSE)</f>
        <v>300000</v>
      </c>
      <c r="G10" s="15" t="str">
        <f>VLOOKUP(MID(B10,4,1),F26:H28,2,FALSE)</f>
        <v>VIP</v>
      </c>
      <c r="H10" s="3" t="str">
        <f>HLOOKUP(MID(B10,6,2),B18:D20,2,FALSE)</f>
        <v>Paket B</v>
      </c>
      <c r="I10" s="13">
        <f>F10*VLOOKUP(MID(B10,4,1),F26:H29,3,TRUE)</f>
        <v>60000</v>
      </c>
      <c r="J10" s="13">
        <f t="shared" si="2"/>
        <v>240000</v>
      </c>
    </row>
    <row r="11" spans="1:16" x14ac:dyDescent="0.35">
      <c r="A11" s="3">
        <f>A10+1</f>
        <v>7</v>
      </c>
      <c r="B11" s="3" t="s">
        <v>26</v>
      </c>
      <c r="C11" s="3" t="s">
        <v>16</v>
      </c>
      <c r="D11" s="4">
        <v>45232</v>
      </c>
      <c r="E11" s="7" t="str">
        <f>VLOOKUP(LEFT(B11,3),A25:C28,2,FALSE)</f>
        <v>Solo Jakarta</v>
      </c>
      <c r="F11" s="13">
        <f>VLOOKUP(LEFT(B11,3),A25:C28,3,FALSE)</f>
        <v>325000</v>
      </c>
      <c r="G11" s="15" t="str">
        <f>VLOOKUP(MID(B11,4,1),F27:H29,2,FALSE)</f>
        <v>BISNIS</v>
      </c>
      <c r="H11" s="3" t="str">
        <f>HLOOKUP(MID(B11,6,2),B18:D20,2,FALSE)</f>
        <v>Paket A</v>
      </c>
      <c r="I11" s="13">
        <f>F11*VLOOKUP(MID(B11,4,1),F26:H28,3,TRUE)</f>
        <v>48750</v>
      </c>
      <c r="J11" s="13">
        <f t="shared" si="2"/>
        <v>276250</v>
      </c>
    </row>
    <row r="12" spans="1:16" x14ac:dyDescent="0.35">
      <c r="A12" s="3">
        <f t="shared" si="3"/>
        <v>8</v>
      </c>
      <c r="B12" s="3" t="s">
        <v>27</v>
      </c>
      <c r="C12" s="3" t="s">
        <v>17</v>
      </c>
      <c r="D12" s="4">
        <v>45232</v>
      </c>
      <c r="E12" s="7" t="str">
        <f>VLOOKUP(LEFT(B12,3),A25:C28,2,FALSE)</f>
        <v>Solo Jakarta</v>
      </c>
      <c r="F12" s="13">
        <f>VLOOKUP(LEFT(B12,3),A25:C28,3,FALSE)</f>
        <v>325000</v>
      </c>
      <c r="G12" s="15" t="str">
        <f>VLOOKUP(MID(B12,4,1),F26:H28,2,FALSE)</f>
        <v>BISNIS</v>
      </c>
      <c r="H12" s="3" t="str">
        <f>HLOOKUP(MID(B12,6,2),B18:D20,2,FALSE)</f>
        <v>Paket C</v>
      </c>
      <c r="I12" s="13">
        <f>F12*VLOOKUP(MID(B12,4,1),F26:H28,3,TRUE)</f>
        <v>48750</v>
      </c>
      <c r="J12" s="13">
        <f t="shared" si="2"/>
        <v>276250</v>
      </c>
    </row>
    <row r="13" spans="1:16" x14ac:dyDescent="0.35">
      <c r="A13" s="3">
        <f t="shared" si="3"/>
        <v>9</v>
      </c>
      <c r="B13" s="3" t="s">
        <v>28</v>
      </c>
      <c r="C13" s="3" t="s">
        <v>18</v>
      </c>
      <c r="D13" s="4">
        <v>45232</v>
      </c>
      <c r="E13" s="7" t="str">
        <f>VLOOKUP(LEFT(B13,3),A25:C28,2,FALSE)</f>
        <v>Jakarta Solo</v>
      </c>
      <c r="F13" s="13">
        <f>VLOOKUP(LEFT(B13,3),A25:C28,3,FALSE)</f>
        <v>375000</v>
      </c>
      <c r="G13" s="15" t="str">
        <f>VLOOKUP(MID(B13,4,1),F26:H28,2,FALSE)</f>
        <v>VIP</v>
      </c>
      <c r="H13" s="3" t="str">
        <f>HLOOKUP(MID(B13,6,2),B18:D20,2,FALSE)</f>
        <v>Paket A</v>
      </c>
      <c r="I13" s="13">
        <f>F13*VLOOKUP(MID(B13,4,1),F26:H28,3,TRUE)</f>
        <v>75000</v>
      </c>
      <c r="J13" s="13">
        <f t="shared" si="2"/>
        <v>300000</v>
      </c>
    </row>
    <row r="14" spans="1:16" x14ac:dyDescent="0.35">
      <c r="A14" s="3">
        <f t="shared" si="3"/>
        <v>10</v>
      </c>
      <c r="B14" s="3" t="s">
        <v>29</v>
      </c>
      <c r="C14" s="3" t="s">
        <v>19</v>
      </c>
      <c r="D14" s="4">
        <v>45232</v>
      </c>
      <c r="E14" s="7" t="str">
        <f>VLOOKUP(LEFT(B14,3),A25:C28,2,FALSE)</f>
        <v>Jakarta Solo</v>
      </c>
      <c r="F14" s="13">
        <f>VLOOKUP(LEFT(B14,3),A25:C28,3,FALSE)</f>
        <v>375000</v>
      </c>
      <c r="G14" s="15" t="str">
        <f>VLOOKUP(MID(B14,4,1),F26:H28,2,FALSE)</f>
        <v>VIP</v>
      </c>
      <c r="H14" s="3" t="str">
        <f>HLOOKUP(MID(B14,6,2),B18:D20,2,FALSE)</f>
        <v>Paket C</v>
      </c>
      <c r="I14" s="13">
        <f>F14*VLOOKUP(MID(B14,4,1),F26:H28,3,TRUE)</f>
        <v>75000</v>
      </c>
      <c r="J14" s="13">
        <f t="shared" si="2"/>
        <v>300000</v>
      </c>
    </row>
    <row r="15" spans="1:16" x14ac:dyDescent="0.35">
      <c r="G15" s="27" t="s">
        <v>62</v>
      </c>
      <c r="H15" s="27"/>
      <c r="I15" s="27"/>
      <c r="J15" s="13">
        <f>SUM(J5:J14)</f>
        <v>2792500</v>
      </c>
    </row>
    <row r="16" spans="1:16" x14ac:dyDescent="0.35">
      <c r="G16" s="27" t="s">
        <v>61</v>
      </c>
      <c r="H16" s="27"/>
      <c r="I16" s="27"/>
      <c r="J16" s="3">
        <f>COUNTIF(G5:G14,"VIP")</f>
        <v>4</v>
      </c>
    </row>
    <row r="17" spans="1:11" x14ac:dyDescent="0.35">
      <c r="B17" t="s">
        <v>30</v>
      </c>
    </row>
    <row r="18" spans="1:11" x14ac:dyDescent="0.35">
      <c r="A18" s="3" t="s">
        <v>31</v>
      </c>
      <c r="B18" s="3" t="s">
        <v>32</v>
      </c>
      <c r="C18" s="3" t="s">
        <v>34</v>
      </c>
      <c r="D18" s="3" t="s">
        <v>36</v>
      </c>
      <c r="H18" s="17" t="s">
        <v>54</v>
      </c>
      <c r="I18" s="18"/>
      <c r="J18" s="18"/>
      <c r="K18" s="19"/>
    </row>
    <row r="19" spans="1:11" x14ac:dyDescent="0.35">
      <c r="A19" s="3" t="s">
        <v>7</v>
      </c>
      <c r="B19" s="3" t="s">
        <v>33</v>
      </c>
      <c r="C19" s="3" t="s">
        <v>35</v>
      </c>
      <c r="D19" s="3" t="s">
        <v>37</v>
      </c>
      <c r="H19" s="16" t="s">
        <v>55</v>
      </c>
      <c r="I19" s="20" t="s">
        <v>56</v>
      </c>
      <c r="J19" s="21"/>
      <c r="K19" s="22"/>
    </row>
    <row r="20" spans="1:11" x14ac:dyDescent="0.35">
      <c r="A20" s="3" t="s">
        <v>5</v>
      </c>
      <c r="B20" s="3">
        <v>25000</v>
      </c>
      <c r="C20" s="3">
        <v>40000</v>
      </c>
      <c r="D20" s="3">
        <v>50000</v>
      </c>
      <c r="H20" s="16" t="s">
        <v>57</v>
      </c>
      <c r="I20" s="23">
        <v>231240001373</v>
      </c>
      <c r="J20" s="24"/>
      <c r="K20" s="25"/>
    </row>
    <row r="21" spans="1:11" x14ac:dyDescent="0.35">
      <c r="H21" s="16" t="s">
        <v>6</v>
      </c>
      <c r="I21" s="26" t="s">
        <v>58</v>
      </c>
      <c r="J21" s="26"/>
      <c r="K21" s="26"/>
    </row>
    <row r="23" spans="1:11" x14ac:dyDescent="0.35">
      <c r="A23" t="s">
        <v>38</v>
      </c>
    </row>
    <row r="24" spans="1:11" x14ac:dyDescent="0.35">
      <c r="A24" s="3" t="s">
        <v>31</v>
      </c>
      <c r="B24" s="3" t="s">
        <v>4</v>
      </c>
      <c r="C24" s="3" t="s">
        <v>5</v>
      </c>
      <c r="F24" s="8" t="s">
        <v>50</v>
      </c>
    </row>
    <row r="25" spans="1:11" x14ac:dyDescent="0.35">
      <c r="A25" s="3" t="s">
        <v>39</v>
      </c>
      <c r="B25" s="3" t="s">
        <v>43</v>
      </c>
      <c r="C25" s="3">
        <v>350000</v>
      </c>
      <c r="F25" s="10" t="s">
        <v>31</v>
      </c>
      <c r="G25" s="3" t="s">
        <v>6</v>
      </c>
      <c r="H25" s="3" t="s">
        <v>8</v>
      </c>
    </row>
    <row r="26" spans="1:11" x14ac:dyDescent="0.35">
      <c r="A26" s="3" t="s">
        <v>40</v>
      </c>
      <c r="B26" s="3" t="s">
        <v>44</v>
      </c>
      <c r="C26" s="3">
        <v>300000</v>
      </c>
      <c r="F26" s="10" t="s">
        <v>47</v>
      </c>
      <c r="G26" s="3" t="s">
        <v>51</v>
      </c>
      <c r="H26" s="5">
        <v>0.2</v>
      </c>
    </row>
    <row r="27" spans="1:11" x14ac:dyDescent="0.35">
      <c r="A27" s="3" t="s">
        <v>41</v>
      </c>
      <c r="B27" s="3" t="s">
        <v>45</v>
      </c>
      <c r="C27" s="3">
        <v>375000</v>
      </c>
      <c r="F27" s="10" t="s">
        <v>48</v>
      </c>
      <c r="G27" s="3" t="s">
        <v>52</v>
      </c>
      <c r="H27" s="5">
        <v>0.15</v>
      </c>
    </row>
    <row r="28" spans="1:11" x14ac:dyDescent="0.35">
      <c r="A28" s="3" t="s">
        <v>42</v>
      </c>
      <c r="B28" s="3" t="s">
        <v>46</v>
      </c>
      <c r="C28" s="3">
        <v>325000</v>
      </c>
      <c r="F28" s="10" t="s">
        <v>49</v>
      </c>
      <c r="G28" s="3" t="s">
        <v>53</v>
      </c>
      <c r="H28" s="5">
        <v>0.1</v>
      </c>
    </row>
  </sheetData>
  <mergeCells count="4">
    <mergeCell ref="H18:K18"/>
    <mergeCell ref="I19:K19"/>
    <mergeCell ref="I20:K20"/>
    <mergeCell ref="I21:K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0BEF1-042F-4954-BBD9-D8ADAB5B04F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Hafi Maulana Mumtaz</dc:creator>
  <cp:lastModifiedBy>Muhammad Hafi Maulana Mumtaz</cp:lastModifiedBy>
  <dcterms:created xsi:type="dcterms:W3CDTF">2023-10-19T10:20:08Z</dcterms:created>
  <dcterms:modified xsi:type="dcterms:W3CDTF">2023-10-20T17:14:21Z</dcterms:modified>
</cp:coreProperties>
</file>