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hmate\amani_dashboard_data\files\"/>
    </mc:Choice>
  </mc:AlternateContent>
  <xr:revisionPtr revIDLastSave="0" documentId="13_ncr:1_{0F6A7CAA-964A-4F2B-9B30-A62293F64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Data!$A$1:$O$11</definedName>
  </definedNames>
  <calcPr calcId="181029"/>
</workbook>
</file>

<file path=xl/calcChain.xml><?xml version="1.0" encoding="utf-8"?>
<calcChain xmlns="http://schemas.openxmlformats.org/spreadsheetml/2006/main">
  <c r="S7" i="1" l="1"/>
  <c r="S6" i="1"/>
  <c r="S5" i="1"/>
  <c r="S4" i="1"/>
  <c r="S3" i="1"/>
  <c r="S8" i="1"/>
  <c r="S9" i="1"/>
  <c r="S10" i="1"/>
  <c r="S11" i="1"/>
  <c r="S2" i="1"/>
  <c r="M11" i="1"/>
  <c r="M10" i="1"/>
  <c r="M9" i="1"/>
  <c r="M8" i="1"/>
  <c r="M7" i="1"/>
  <c r="M6" i="1"/>
  <c r="M5" i="1"/>
  <c r="M4" i="1"/>
  <c r="M3" i="1"/>
  <c r="M2" i="1"/>
  <c r="I10" i="1"/>
  <c r="I9" i="1"/>
  <c r="I4" i="1"/>
  <c r="I11" i="1"/>
  <c r="I8" i="1"/>
  <c r="I7" i="1"/>
  <c r="I5" i="1"/>
  <c r="I3" i="1"/>
  <c r="I6" i="1"/>
  <c r="I2" i="1"/>
  <c r="D8" i="2"/>
  <c r="D5" i="2"/>
  <c r="H10" i="2"/>
  <c r="H9" i="2"/>
  <c r="H8" i="2"/>
  <c r="D4" i="2"/>
  <c r="D3" i="2"/>
</calcChain>
</file>

<file path=xl/sharedStrings.xml><?xml version="1.0" encoding="utf-8"?>
<sst xmlns="http://schemas.openxmlformats.org/spreadsheetml/2006/main" count="100" uniqueCount="68">
  <si>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</si>
  <si>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</si>
  <si>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</si>
  <si>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</si>
  <si>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</si>
  <si>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</si>
  <si>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</si>
  <si>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</si>
  <si>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</si>
  <si>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</si>
  <si>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</si>
  <si>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</si>
  <si>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</si>
  <si>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enquiries_L6M</t>
  </si>
  <si>
    <t>max_dpd_in_last_3m_OnUs</t>
  </si>
  <si>
    <t>max_dpd_last_24m</t>
  </si>
  <si>
    <t>Name</t>
  </si>
  <si>
    <t>Mobile</t>
  </si>
  <si>
    <t>LoanId</t>
  </si>
  <si>
    <t>Outstanding_Amount</t>
  </si>
  <si>
    <t>Borrower Details</t>
  </si>
  <si>
    <t>Select Loan ID</t>
  </si>
  <si>
    <t>MRN45384</t>
  </si>
  <si>
    <t>Dimensions</t>
  </si>
  <si>
    <t>Variable</t>
  </si>
  <si>
    <t>Value</t>
  </si>
  <si>
    <t>Bureau Score</t>
  </si>
  <si>
    <t>High Risk</t>
  </si>
  <si>
    <t>Loan_Type</t>
  </si>
  <si>
    <t>Bureau_Score</t>
  </si>
  <si>
    <t>Max_dpd_last_3m_OnUs</t>
  </si>
  <si>
    <t>Loan_Amount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</si>
  <si>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</si>
  <si>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</si>
  <si>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</si>
  <si>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</si>
  <si>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</si>
  <si>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</si>
  <si>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</si>
  <si>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</si>
  <si>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</si>
  <si>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</si>
  <si>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SME</t>
  </si>
  <si>
    <t>Personal Loan</t>
  </si>
  <si>
    <t>Home Loan</t>
  </si>
  <si>
    <t>30+</t>
  </si>
  <si>
    <t>Current_Loan_type</t>
  </si>
  <si>
    <t>Cross_Sell_Score</t>
  </si>
  <si>
    <t>Next_best_product</t>
  </si>
  <si>
    <t>PL</t>
  </si>
  <si>
    <t>BL</t>
  </si>
  <si>
    <t>Maximum Limit</t>
  </si>
  <si>
    <t>A_Score</t>
  </si>
  <si>
    <t>Current Product</t>
  </si>
  <si>
    <t>Upsell_Score</t>
  </si>
  <si>
    <t>Next best product</t>
  </si>
  <si>
    <t>TopUp_Amount</t>
  </si>
  <si>
    <t>Offer</t>
  </si>
  <si>
    <t>Cross_Sell_Max_Loan</t>
  </si>
  <si>
    <t>Interest Rate</t>
  </si>
  <si>
    <t>TopUP</t>
  </si>
  <si>
    <t>Risk Profile</t>
  </si>
  <si>
    <t>Auto</t>
  </si>
  <si>
    <t xml:space="preserve">Auto </t>
  </si>
  <si>
    <t>tenure_crossell</t>
  </si>
  <si>
    <t>tenure_upsell</t>
  </si>
  <si>
    <t>IRR_crossell</t>
  </si>
  <si>
    <t>IRR_upsell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</si>
</sst>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20" fillId="0" borderId="0" xfId="0" applyFont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left" vertical="center" indent="1"/>
    </xf>
    <xf numFmtId="0" fontId="21" fillId="0" borderId="10" xfId="0" applyFont="1" applyBorder="1" applyAlignment="1">
      <alignment horizontal="left" vertical="center" indent="1"/>
    </xf>
    <xf numFmtId="0" fontId="21" fillId="35" borderId="10" xfId="0" applyFont="1" applyFill="1" applyBorder="1" applyAlignment="1">
      <alignment horizontal="left" vertical="center" indent="1"/>
    </xf>
    <xf numFmtId="0" fontId="21" fillId="36" borderId="10" xfId="0" applyFont="1" applyFill="1" applyBorder="1" applyAlignment="1">
      <alignment horizontal="left" vertical="center" indent="1"/>
    </xf>
    <xf numFmtId="0" fontId="21" fillId="37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right" vertical="center" indent="1"/>
    </xf>
    <xf numFmtId="0" fontId="21" fillId="34" borderId="10" xfId="0" applyFont="1" applyFill="1" applyBorder="1" applyAlignment="1">
      <alignment horizontal="right" vertical="center" indent="1"/>
    </xf>
    <xf numFmtId="1" fontId="21" fillId="34" borderId="10" xfId="0" applyNumberFormat="1" applyFont="1" applyFill="1" applyBorder="1" applyAlignment="1">
      <alignment horizontal="right" vertical="center" indent="1"/>
    </xf>
    <xf numFmtId="0" fontId="21" fillId="36" borderId="10" xfId="0" applyFont="1" applyFill="1" applyBorder="1" applyAlignment="1">
      <alignment horizontal="right" vertical="center" indent="1"/>
    </xf>
    <xf numFmtId="0" fontId="21" fillId="37" borderId="10" xfId="0" applyFont="1" applyFill="1" applyBorder="1" applyAlignment="1">
      <alignment horizontal="right" vertical="center" indent="1"/>
    </xf>
    <xf numFmtId="165" fontId="0" fillId="0" borderId="0" xfId="42" applyNumberFormat="1" applyFont="1"/>
    <xf numFmtId="49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0" fontId="0" fillId="0" borderId="0" xfId="43" applyNumberFormat="1" applyFont="1"/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L1" workbookViewId="0">
      <selection activeCell="T15" sqref="T15"/>
    </sheetView>
  </sheetViews>
  <sheetFormatPr defaultRowHeight="14.4" x14ac:dyDescent="0.3"/>
  <cols>
    <col min="1" max="1" width="13.44140625" bestFit="1" customWidth="1"/>
    <col min="2" max="2" width="27.44140625" bestFit="1" customWidth="1"/>
    <col min="3" max="3" width="13.44140625" customWidth="1"/>
    <col min="4" max="4" width="16.6640625" bestFit="1" customWidth="1"/>
    <col min="5" max="5" width="15.6640625" customWidth="1"/>
    <col min="8" max="8" width="17.6640625" bestFit="1" customWidth="1"/>
    <col min="9" max="9" width="20.6640625" bestFit="1" customWidth="1"/>
    <col min="10" max="10" width="20.6640625" customWidth="1"/>
    <col min="11" max="11" width="12.88671875" bestFit="1" customWidth="1"/>
    <col min="12" max="12" width="17" bestFit="1" customWidth="1"/>
    <col min="13" max="13" width="17" customWidth="1"/>
    <col min="14" max="14" width="14.88671875" bestFit="1" customWidth="1"/>
    <col min="15" max="15" width="16.33203125" bestFit="1" customWidth="1"/>
    <col min="16" max="16" width="13.6640625" bestFit="1" customWidth="1"/>
    <col min="19" max="19" width="11.5546875" bestFit="1" customWidth="1"/>
    <col min="20" max="20" width="14" bestFit="1" customWidth="1"/>
    <col min="21" max="22" width="15.6640625" customWidth="1"/>
  </cols>
  <sheetData>
    <row r="1" spans="1:24" x14ac:dyDescent="0.3">
      <c r="A1" t="s">
        <v>18</v>
      </c>
      <c r="B1" t="s">
        <v>16</v>
      </c>
      <c r="C1" t="s">
        <v>17</v>
      </c>
      <c r="D1" t="s">
        <v>46</v>
      </c>
      <c r="E1" t="s">
        <v>31</v>
      </c>
      <c r="H1" t="s">
        <v>14</v>
      </c>
      <c r="I1" t="s">
        <v>19</v>
      </c>
      <c r="J1" t="s">
        <v>29</v>
      </c>
      <c r="K1" t="s">
        <v>13</v>
      </c>
      <c r="L1" t="s">
        <v>15</v>
      </c>
      <c r="M1" t="s">
        <v>52</v>
      </c>
      <c r="N1" t="s">
        <v>47</v>
      </c>
      <c r="O1" t="s">
        <v>48</v>
      </c>
      <c r="P1" t="s">
        <v>51</v>
      </c>
      <c r="Q1" t="s">
        <v>66</v>
      </c>
      <c r="R1" t="s">
        <v>67</v>
      </c>
      <c r="S1" t="s">
        <v>54</v>
      </c>
      <c r="T1" t="s">
        <v>56</v>
      </c>
      <c r="U1" t="s">
        <v>64</v>
      </c>
      <c r="V1" t="s">
        <v>65</v>
      </c>
    </row>
    <row r="2" spans="1:24" x14ac:dyDescent="0.3">
      <c r="A2" t="s">
        <v>0</v>
      </c>
      <c r="B2" t="s">
        <v>32</v>
      </c>
      <c r="C2" s="16">
        <v>8888857677</v>
      </c>
      <c r="D2" t="s">
        <v>42</v>
      </c>
      <c r="E2" s="15">
        <v>300000</v>
      </c>
      <c r="H2">
        <v>0</v>
      </c>
      <c r="I2" s="17">
        <f>E2*50%</f>
        <v>150000</v>
      </c>
      <c r="J2">
        <v>800</v>
      </c>
      <c r="K2">
        <v>3</v>
      </c>
      <c r="L2" t="s">
        <v>1</v>
      </c>
      <c r="M2">
        <f>N2+10</f>
        <v>740</v>
      </c>
      <c r="N2">
        <v>730</v>
      </c>
      <c r="O2" t="s">
        <v>49</v>
      </c>
      <c r="P2" s="15">
        <v>250000</v>
      </c>
      <c r="Q2" s="18">
        <v>0.14499999999999999</v>
      </c>
      <c r="R2" s="18">
        <v>0.16</v>
      </c>
      <c r="S2">
        <f>N2+5</f>
        <v>735</v>
      </c>
      <c r="T2" s="20">
        <v>150000</v>
      </c>
      <c r="U2" s="15">
        <v>36</v>
      </c>
      <c r="V2" s="15">
        <v>24</v>
      </c>
    </row>
    <row r="3" spans="1:24" x14ac:dyDescent="0.3">
      <c r="A3" t="s">
        <v>2</v>
      </c>
      <c r="B3" t="s">
        <v>33</v>
      </c>
      <c r="C3" s="16">
        <v>9488358183</v>
      </c>
      <c r="D3" t="s">
        <v>42</v>
      </c>
      <c r="E3" s="15">
        <v>250000</v>
      </c>
      <c r="H3">
        <v>0</v>
      </c>
      <c r="I3" s="17">
        <f>E3*75%</f>
        <v>187500</v>
      </c>
      <c r="J3">
        <v>760</v>
      </c>
      <c r="K3">
        <v>2</v>
      </c>
      <c r="L3" t="s">
        <v>3</v>
      </c>
      <c r="M3">
        <f t="shared" ref="M3:M11" si="0">N3+10</f>
        <v>731</v>
      </c>
      <c r="N3">
        <v>721</v>
      </c>
      <c r="O3" t="s">
        <v>63</v>
      </c>
      <c r="P3" s="15">
        <v>100000</v>
      </c>
      <c r="Q3" s="19">
        <v>0.18</v>
      </c>
      <c r="R3" s="19">
        <v>0.15</v>
      </c>
      <c r="S3">
        <f>N3-5</f>
        <v>716</v>
      </c>
      <c r="T3" s="20">
        <v>62500</v>
      </c>
      <c r="U3" s="15">
        <v>36</v>
      </c>
      <c r="V3" s="15">
        <v>12</v>
      </c>
    </row>
    <row r="4" spans="1:24" x14ac:dyDescent="0.3">
      <c r="A4" t="s">
        <v>4</v>
      </c>
      <c r="B4" t="s">
        <v>34</v>
      </c>
      <c r="C4" s="16">
        <v>9698416043</v>
      </c>
      <c r="D4" t="s">
        <v>43</v>
      </c>
      <c r="E4" s="15">
        <v>75000</v>
      </c>
      <c r="H4" t="s">
        <v>45</v>
      </c>
      <c r="I4" s="17">
        <f>E4*80%</f>
        <v>60000</v>
      </c>
      <c r="J4">
        <v>680</v>
      </c>
      <c r="K4">
        <v>1</v>
      </c>
      <c r="L4" t="s">
        <v>1</v>
      </c>
      <c r="M4">
        <f t="shared" si="0"/>
        <v>669</v>
      </c>
      <c r="N4">
        <v>659</v>
      </c>
      <c r="O4" t="s">
        <v>49</v>
      </c>
      <c r="P4" s="15">
        <v>200000</v>
      </c>
      <c r="Q4" s="19">
        <v>0.16</v>
      </c>
      <c r="R4" s="19">
        <v>0.18</v>
      </c>
      <c r="S4">
        <f t="shared" ref="S4:S7" si="1">N4-5</f>
        <v>654</v>
      </c>
      <c r="T4" s="20">
        <v>12750</v>
      </c>
      <c r="U4" s="15">
        <v>48</v>
      </c>
      <c r="V4" s="15">
        <v>6</v>
      </c>
    </row>
    <row r="5" spans="1:24" x14ac:dyDescent="0.3">
      <c r="A5" t="s">
        <v>5</v>
      </c>
      <c r="B5" t="s">
        <v>35</v>
      </c>
      <c r="C5" s="16">
        <v>8287045663</v>
      </c>
      <c r="D5" t="s">
        <v>43</v>
      </c>
      <c r="E5" s="15">
        <v>200000</v>
      </c>
      <c r="H5">
        <v>0</v>
      </c>
      <c r="I5" s="17">
        <f>E5*75%</f>
        <v>150000</v>
      </c>
      <c r="J5">
        <v>750</v>
      </c>
      <c r="K5">
        <v>1</v>
      </c>
      <c r="L5" t="s">
        <v>6</v>
      </c>
      <c r="M5">
        <f t="shared" si="0"/>
        <v>729</v>
      </c>
      <c r="N5">
        <v>719</v>
      </c>
      <c r="O5" t="s">
        <v>50</v>
      </c>
      <c r="P5" s="15">
        <v>50000</v>
      </c>
      <c r="Q5" s="18">
        <v>0.13500000000000001</v>
      </c>
      <c r="R5" s="18">
        <v>0.18</v>
      </c>
      <c r="S5">
        <f t="shared" si="1"/>
        <v>714</v>
      </c>
      <c r="T5" s="20">
        <v>50000</v>
      </c>
      <c r="U5" s="15">
        <v>12</v>
      </c>
      <c r="V5" s="15">
        <v>12</v>
      </c>
    </row>
    <row r="6" spans="1:24" x14ac:dyDescent="0.3">
      <c r="A6" t="s">
        <v>7</v>
      </c>
      <c r="B6" t="s">
        <v>36</v>
      </c>
      <c r="C6" s="16">
        <v>9108270252</v>
      </c>
      <c r="D6" s="1" t="s">
        <v>62</v>
      </c>
      <c r="E6" s="15">
        <v>150000</v>
      </c>
      <c r="H6">
        <v>0</v>
      </c>
      <c r="I6" s="17">
        <f>E6*50%</f>
        <v>75000</v>
      </c>
      <c r="J6">
        <v>850</v>
      </c>
      <c r="K6">
        <v>0</v>
      </c>
      <c r="L6" t="s">
        <v>6</v>
      </c>
      <c r="M6">
        <f t="shared" si="0"/>
        <v>735</v>
      </c>
      <c r="N6">
        <v>725</v>
      </c>
      <c r="O6" t="s">
        <v>49</v>
      </c>
      <c r="P6" s="15">
        <v>150000</v>
      </c>
      <c r="Q6" s="18">
        <v>0.14499999999999999</v>
      </c>
      <c r="R6" s="18">
        <v>0.14000000000000001</v>
      </c>
      <c r="S6">
        <f t="shared" si="1"/>
        <v>720</v>
      </c>
      <c r="T6" s="20">
        <v>75000</v>
      </c>
      <c r="U6" s="15">
        <v>16</v>
      </c>
      <c r="V6" s="15">
        <v>12</v>
      </c>
      <c r="W6" s="1"/>
    </row>
    <row r="7" spans="1:24" x14ac:dyDescent="0.3">
      <c r="A7" t="s">
        <v>8</v>
      </c>
      <c r="B7" t="s">
        <v>37</v>
      </c>
      <c r="C7" s="16">
        <v>9092857445</v>
      </c>
      <c r="D7" s="1" t="s">
        <v>62</v>
      </c>
      <c r="E7" s="15">
        <v>125000</v>
      </c>
      <c r="H7">
        <v>0</v>
      </c>
      <c r="I7" s="17">
        <f t="shared" ref="I7:I8" si="2">E7*75%</f>
        <v>93750</v>
      </c>
      <c r="J7">
        <v>760</v>
      </c>
      <c r="K7">
        <v>0</v>
      </c>
      <c r="L7" t="s">
        <v>3</v>
      </c>
      <c r="M7">
        <f t="shared" si="0"/>
        <v>734</v>
      </c>
      <c r="N7">
        <v>724</v>
      </c>
      <c r="O7" t="s">
        <v>49</v>
      </c>
      <c r="P7" s="15">
        <v>200000</v>
      </c>
      <c r="Q7" s="18">
        <v>0.13500000000000001</v>
      </c>
      <c r="R7" s="18">
        <v>0.13</v>
      </c>
      <c r="S7">
        <f t="shared" si="1"/>
        <v>719</v>
      </c>
      <c r="T7" s="20">
        <v>31250</v>
      </c>
      <c r="U7" s="15">
        <v>12</v>
      </c>
      <c r="V7" s="15">
        <v>6</v>
      </c>
      <c r="W7" s="1"/>
    </row>
    <row r="8" spans="1:24" x14ac:dyDescent="0.3">
      <c r="A8" t="s">
        <v>9</v>
      </c>
      <c r="B8" t="s">
        <v>38</v>
      </c>
      <c r="C8" s="16">
        <v>7002423774</v>
      </c>
      <c r="D8" s="1" t="s">
        <v>44</v>
      </c>
      <c r="E8" s="15">
        <v>7500000</v>
      </c>
      <c r="H8">
        <v>0</v>
      </c>
      <c r="I8" s="17">
        <f t="shared" si="2"/>
        <v>5625000</v>
      </c>
      <c r="J8">
        <v>697</v>
      </c>
      <c r="K8">
        <v>3</v>
      </c>
      <c r="L8" t="s">
        <v>3</v>
      </c>
      <c r="M8">
        <f t="shared" si="0"/>
        <v>722</v>
      </c>
      <c r="N8">
        <v>712</v>
      </c>
      <c r="O8" t="s">
        <v>49</v>
      </c>
      <c r="P8" s="15">
        <v>200000</v>
      </c>
      <c r="Q8" s="18">
        <v>0.13500000000000001</v>
      </c>
      <c r="R8" s="18">
        <v>0.12</v>
      </c>
      <c r="S8">
        <f t="shared" ref="S8:S11" si="3">N8+5</f>
        <v>717</v>
      </c>
      <c r="T8" s="20">
        <v>1875000</v>
      </c>
      <c r="U8" s="15">
        <v>60</v>
      </c>
      <c r="V8" s="15">
        <v>24</v>
      </c>
      <c r="W8" s="1"/>
    </row>
    <row r="9" spans="1:24" x14ac:dyDescent="0.3">
      <c r="A9" t="s">
        <v>10</v>
      </c>
      <c r="B9" t="s">
        <v>39</v>
      </c>
      <c r="C9" s="16">
        <v>7797136350</v>
      </c>
      <c r="D9" s="1" t="s">
        <v>44</v>
      </c>
      <c r="E9" s="15">
        <v>10000000</v>
      </c>
      <c r="H9" t="s">
        <v>45</v>
      </c>
      <c r="I9" s="17">
        <f t="shared" ref="I9:I10" si="4">E9*80%</f>
        <v>8000000</v>
      </c>
      <c r="J9">
        <v>670</v>
      </c>
      <c r="K9">
        <v>0</v>
      </c>
      <c r="L9" t="s">
        <v>1</v>
      </c>
      <c r="M9">
        <f t="shared" si="0"/>
        <v>681</v>
      </c>
      <c r="N9">
        <v>671</v>
      </c>
      <c r="O9" t="s">
        <v>49</v>
      </c>
      <c r="P9" s="15">
        <v>50000</v>
      </c>
      <c r="Q9" s="18">
        <v>0.16500000000000001</v>
      </c>
      <c r="R9" s="18">
        <v>0.12</v>
      </c>
      <c r="S9">
        <f t="shared" si="3"/>
        <v>676</v>
      </c>
      <c r="T9" s="20">
        <v>1700000</v>
      </c>
      <c r="U9" s="15">
        <v>60</v>
      </c>
      <c r="V9" s="15">
        <v>48</v>
      </c>
      <c r="W9" s="1"/>
    </row>
    <row r="10" spans="1:24" x14ac:dyDescent="0.3">
      <c r="A10" t="s">
        <v>11</v>
      </c>
      <c r="B10" t="s">
        <v>40</v>
      </c>
      <c r="C10" s="16">
        <v>9848617353</v>
      </c>
      <c r="D10" t="s">
        <v>42</v>
      </c>
      <c r="E10" s="15">
        <v>750000</v>
      </c>
      <c r="H10" t="s">
        <v>45</v>
      </c>
      <c r="I10" s="17">
        <f t="shared" si="4"/>
        <v>600000</v>
      </c>
      <c r="J10">
        <v>650</v>
      </c>
      <c r="K10">
        <v>0</v>
      </c>
      <c r="L10" t="s">
        <v>1</v>
      </c>
      <c r="M10">
        <f t="shared" si="0"/>
        <v>688</v>
      </c>
      <c r="N10">
        <v>678</v>
      </c>
      <c r="O10" t="s">
        <v>49</v>
      </c>
      <c r="P10" s="15">
        <v>50000</v>
      </c>
      <c r="Q10" s="18">
        <v>0.16500000000000001</v>
      </c>
      <c r="R10" s="18">
        <v>0.2</v>
      </c>
      <c r="S10">
        <f t="shared" si="3"/>
        <v>683</v>
      </c>
      <c r="T10" s="20">
        <v>127500</v>
      </c>
      <c r="U10" s="15">
        <v>48</v>
      </c>
      <c r="V10" s="15">
        <v>24</v>
      </c>
    </row>
    <row r="11" spans="1:24" x14ac:dyDescent="0.3">
      <c r="A11" t="s">
        <v>12</v>
      </c>
      <c r="B11" t="s">
        <v>41</v>
      </c>
      <c r="C11" s="16">
        <v>9140231514</v>
      </c>
      <c r="D11" t="s">
        <v>43</v>
      </c>
      <c r="E11" s="15">
        <v>300000</v>
      </c>
      <c r="H11">
        <v>0</v>
      </c>
      <c r="I11" s="17">
        <f>E11*75%</f>
        <v>225000</v>
      </c>
      <c r="J11">
        <v>640</v>
      </c>
      <c r="K11">
        <v>3</v>
      </c>
      <c r="L11" t="s">
        <v>6</v>
      </c>
      <c r="M11">
        <f t="shared" si="0"/>
        <v>692</v>
      </c>
      <c r="N11">
        <v>682</v>
      </c>
      <c r="O11" t="s">
        <v>63</v>
      </c>
      <c r="P11" s="15">
        <v>100000</v>
      </c>
      <c r="Q11" s="18">
        <v>0.21199999999999999</v>
      </c>
      <c r="R11" s="18">
        <v>0.19</v>
      </c>
      <c r="S11">
        <f t="shared" si="3"/>
        <v>687</v>
      </c>
      <c r="T11" s="20">
        <v>63750</v>
      </c>
      <c r="U11" s="15">
        <v>24</v>
      </c>
      <c r="V11" s="15">
        <v>12</v>
      </c>
    </row>
    <row r="14" spans="1:24" x14ac:dyDescent="0.3">
      <c r="W14" s="18"/>
    </row>
    <row r="15" spans="1:24" x14ac:dyDescent="0.3">
      <c r="W15" s="18"/>
      <c r="X15" s="21"/>
    </row>
    <row r="17" spans="23:24" x14ac:dyDescent="0.3">
      <c r="W17" s="18"/>
    </row>
    <row r="18" spans="23:24" x14ac:dyDescent="0.3">
      <c r="W18" s="18"/>
      <c r="X18" s="21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>
      <selection activeCell="D2" sqref="D2"/>
    </sheetView>
  </sheetViews>
  <sheetFormatPr defaultRowHeight="14.4" x14ac:dyDescent="0.3"/>
  <cols>
    <col min="1" max="1" width="3.33203125" customWidth="1"/>
    <col min="2" max="2" width="21.88671875" customWidth="1"/>
    <col min="3" max="3" width="28.44140625" customWidth="1"/>
    <col min="4" max="4" width="56.6640625" customWidth="1"/>
    <col min="5" max="5" width="3.33203125" customWidth="1"/>
    <col min="6" max="6" width="19.33203125" bestFit="1" customWidth="1"/>
    <col min="7" max="7" width="44.33203125" bestFit="1" customWidth="1"/>
    <col min="8" max="8" width="26.6640625" customWidth="1"/>
  </cols>
  <sheetData>
    <row r="2" spans="2:8" ht="15.6" x14ac:dyDescent="0.3">
      <c r="B2" s="25" t="s">
        <v>20</v>
      </c>
      <c r="C2" s="9" t="s">
        <v>21</v>
      </c>
      <c r="D2" s="10" t="s">
        <v>22</v>
      </c>
      <c r="E2" s="2"/>
      <c r="F2" s="3" t="s">
        <v>23</v>
      </c>
      <c r="G2" s="3" t="s">
        <v>24</v>
      </c>
      <c r="H2" s="3" t="s">
        <v>25</v>
      </c>
    </row>
    <row r="3" spans="2:8" ht="15.6" x14ac:dyDescent="0.3">
      <c r="B3" s="26"/>
      <c r="C3" s="4" t="s">
        <v>16</v>
      </c>
      <c r="D3" s="11" t="str">
        <f>VLOOKUP($D$2,[1]Dummy_Data!$B$2:$AL$11,2,0)</f>
        <v>RANJIT SINGH</v>
      </c>
      <c r="E3" s="2"/>
      <c r="F3" s="22" t="s">
        <v>61</v>
      </c>
      <c r="G3" s="5" t="s">
        <v>52</v>
      </c>
      <c r="H3" s="5" t="s">
        <v>27</v>
      </c>
    </row>
    <row r="4" spans="2:8" ht="15.6" x14ac:dyDescent="0.3">
      <c r="B4" s="27"/>
      <c r="C4" s="4" t="s">
        <v>17</v>
      </c>
      <c r="D4" s="12">
        <f>VLOOKUP($D$2,[1]Dummy_Data!$B$2:$AL$11,3,0)</f>
        <v>919876970324</v>
      </c>
      <c r="E4" s="2"/>
      <c r="F4" s="23"/>
      <c r="G4" s="5" t="s">
        <v>26</v>
      </c>
      <c r="H4" s="5" t="s">
        <v>27</v>
      </c>
    </row>
    <row r="5" spans="2:8" ht="15.6" x14ac:dyDescent="0.3">
      <c r="B5" s="25" t="s">
        <v>53</v>
      </c>
      <c r="C5" s="7" t="s">
        <v>28</v>
      </c>
      <c r="D5" s="13">
        <f>VLOOKUP($D$2,[1]Dummy_Data!$B$2:$AL$11,6,0)</f>
        <v>300000</v>
      </c>
      <c r="E5" s="2"/>
      <c r="F5" s="23"/>
      <c r="G5" s="5" t="s">
        <v>47</v>
      </c>
      <c r="H5" s="5"/>
    </row>
    <row r="6" spans="2:8" ht="15.6" x14ac:dyDescent="0.3">
      <c r="B6" s="26"/>
      <c r="C6" s="7" t="s">
        <v>31</v>
      </c>
      <c r="D6" s="13"/>
      <c r="E6" s="2"/>
      <c r="F6" s="24"/>
      <c r="G6" s="5" t="s">
        <v>54</v>
      </c>
      <c r="H6" s="5" t="s">
        <v>27</v>
      </c>
    </row>
    <row r="7" spans="2:8" ht="15.6" x14ac:dyDescent="0.3">
      <c r="B7" s="26"/>
      <c r="C7" s="8" t="s">
        <v>30</v>
      </c>
      <c r="D7" s="14"/>
      <c r="E7" s="2"/>
      <c r="F7" s="22" t="s">
        <v>57</v>
      </c>
      <c r="G7" s="5" t="s">
        <v>55</v>
      </c>
      <c r="H7" s="5" t="s">
        <v>27</v>
      </c>
    </row>
    <row r="8" spans="2:8" ht="15.6" x14ac:dyDescent="0.3">
      <c r="B8" s="27"/>
      <c r="C8" s="8" t="s">
        <v>19</v>
      </c>
      <c r="D8" s="14">
        <f>VLOOKUP($D$2,[1]Dummy_Data!$B$2:$AL$11,12,0)</f>
        <v>0</v>
      </c>
      <c r="E8" s="2"/>
      <c r="F8" s="23"/>
      <c r="G8" s="5" t="s">
        <v>58</v>
      </c>
      <c r="H8" s="5">
        <f>VLOOKUP($D$2,[1]Dummy_Data!$B$2:$AL$11,22,0)</f>
        <v>90</v>
      </c>
    </row>
    <row r="9" spans="2:8" ht="15.6" x14ac:dyDescent="0.3">
      <c r="E9" s="2"/>
      <c r="F9" s="23"/>
      <c r="G9" s="6" t="s">
        <v>59</v>
      </c>
      <c r="H9" s="5">
        <f>VLOOKUP($D$2,[1]Dummy_Data!$B$2:$AL$11,23,0)</f>
        <v>3</v>
      </c>
    </row>
    <row r="10" spans="2:8" ht="15.6" x14ac:dyDescent="0.3">
      <c r="E10" s="2"/>
      <c r="F10" s="23"/>
      <c r="G10" s="5" t="s">
        <v>60</v>
      </c>
      <c r="H10" s="5">
        <f>VLOOKUP($D$2,[1]Dummy_Data!$B$2:$AL$11,24,0)</f>
        <v>2</v>
      </c>
    </row>
    <row r="11" spans="2:8" ht="15.6" x14ac:dyDescent="0.3">
      <c r="E11" s="2"/>
      <c r="F11" s="2"/>
      <c r="G11" s="2"/>
      <c r="H11" s="2"/>
    </row>
    <row r="12" spans="2:8" ht="15.6" x14ac:dyDescent="0.3">
      <c r="E12" s="2"/>
      <c r="F12" s="2"/>
      <c r="G12" s="2"/>
      <c r="H12" s="2"/>
    </row>
    <row r="13" spans="2:8" ht="15.6" x14ac:dyDescent="0.3">
      <c r="E13" s="2"/>
    </row>
    <row r="14" spans="2:8" ht="15.6" x14ac:dyDescent="0.3">
      <c r="E14" s="2"/>
    </row>
    <row r="15" spans="2:8" ht="15.6" x14ac:dyDescent="0.3">
      <c r="E15" s="2"/>
    </row>
    <row r="16" spans="2:8" ht="15.6" x14ac:dyDescent="0.3">
      <c r="E16" s="2"/>
    </row>
    <row r="17" spans="5:5" ht="15.6" x14ac:dyDescent="0.3">
      <c r="E17" s="2"/>
    </row>
    <row r="18" spans="5:5" ht="15.6" x14ac:dyDescent="0.3">
      <c r="E18" s="2"/>
    </row>
    <row r="19" spans="5:5" ht="15.6" x14ac:dyDescent="0.3">
      <c r="E19" s="2"/>
    </row>
    <row r="20" spans="5:5" ht="15.6" x14ac:dyDescent="0.3">
      <c r="E20" s="2"/>
    </row>
  </sheetData>
  <mergeCells count="4">
    <mergeCell ref="F3:F6"/>
    <mergeCell ref="B5:B8"/>
    <mergeCell ref="B2:B4"/>
    <mergeCell ref="F7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Sarthak</cp:lastModifiedBy>
  <dcterms:created xsi:type="dcterms:W3CDTF">2022-11-16T06:28:43Z</dcterms:created>
  <dcterms:modified xsi:type="dcterms:W3CDTF">2023-07-11T05:43:55Z</dcterms:modified>
</cp:coreProperties>
</file>