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come_statement" sheetId="1" state="visible" r:id="rId1"/>
    <sheet name="cashflow_statement" sheetId="2" state="visible" r:id="rId2"/>
    <sheet name="balancesheet_statement" sheetId="3" state="visible" r:id="rId3"/>
    <sheet name="valuation_bas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\(#,##0.00\)"/>
    <numFmt numFmtId="165" formatCode="m/d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"/>
      <i val="1"/>
      <color theme="1"/>
      <sz val="12"/>
    </font>
    <font>
      <name val="Times"/>
      <color theme="1"/>
      <sz val="12"/>
    </font>
    <font>
      <name val="Aptos Narrow"/>
      <family val="2"/>
      <color theme="1"/>
      <sz val="10"/>
      <scheme val="minor"/>
    </font>
    <font>
      <name val="Aptos Narrow"/>
      <family val="2"/>
      <color theme="1"/>
      <sz val="12"/>
      <scheme val="minor"/>
    </font>
    <font>
      <name val="Times New Roman"/>
      <family val="1"/>
      <color theme="1"/>
      <sz val="12"/>
    </font>
    <font>
      <name val="Times"/>
      <color rgb="FFFF0000"/>
      <sz val="12"/>
    </font>
  </fonts>
  <fills count="5">
    <fill>
      <patternFill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/>
    </xf>
    <xf numFmtId="4" fontId="2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10" fontId="3" fillId="0" borderId="2" pivotButton="0" quotePrefix="0" xfId="0"/>
    <xf numFmtId="10" fontId="4" fillId="0" borderId="0" pivotButton="0" quotePrefix="0" xfId="0"/>
    <xf numFmtId="0" fontId="3" fillId="0" borderId="2" pivotButton="0" quotePrefix="0" xfId="0"/>
    <xf numFmtId="0" fontId="4" fillId="0" borderId="0" pivotButton="0" quotePrefix="0" xfId="0"/>
    <xf numFmtId="3" fontId="4" fillId="0" borderId="0" pivotButton="0" quotePrefix="0" xfId="0"/>
    <xf numFmtId="9" fontId="4" fillId="0" borderId="0" pivotButton="0" quotePrefix="0" xfId="0"/>
    <xf numFmtId="4" fontId="4" fillId="0" borderId="0" pivotButton="0" quotePrefix="0" xfId="0"/>
    <xf numFmtId="0" fontId="3" fillId="0" borderId="4" pivotButton="0" quotePrefix="0" xfId="0"/>
    <xf numFmtId="0" fontId="3" fillId="0" borderId="5" pivotButton="0" quotePrefix="0" xfId="0"/>
    <xf numFmtId="3" fontId="3" fillId="2" borderId="3" applyAlignment="1" pivotButton="0" quotePrefix="0" xfId="0">
      <alignment horizontal="right"/>
    </xf>
    <xf numFmtId="10" fontId="3" fillId="2" borderId="3" applyAlignment="1" pivotButton="0" quotePrefix="0" xfId="0">
      <alignment horizontal="right"/>
    </xf>
    <xf numFmtId="3" fontId="3" fillId="2" borderId="6" applyAlignment="1" pivotButton="0" quotePrefix="0" xfId="0">
      <alignment horizontal="right"/>
    </xf>
    <xf numFmtId="4" fontId="3" fillId="2" borderId="3" applyAlignment="1" pivotButton="0" quotePrefix="0" xfId="0">
      <alignment horizontal="right"/>
    </xf>
    <xf numFmtId="0" fontId="5" fillId="3" borderId="0" pivotButton="0" quotePrefix="0" xfId="0"/>
    <xf numFmtId="164" fontId="6" fillId="4" borderId="2" pivotButton="0" quotePrefix="0" xfId="0"/>
    <xf numFmtId="4" fontId="7" fillId="2" borderId="6" applyAlignment="1" pivotButton="0" quotePrefix="0" xfId="0">
      <alignment horizontal="right"/>
    </xf>
    <xf numFmtId="0" fontId="5" fillId="3" borderId="2" pivotButton="0" quotePrefix="0" xfId="0"/>
    <xf numFmtId="4" fontId="3" fillId="2" borderId="6" applyAlignment="1" pivotButton="0" quotePrefix="0" xfId="0">
      <alignment horizontal="right"/>
    </xf>
    <xf numFmtId="10" fontId="3" fillId="2" borderId="2" applyAlignment="1" pivotButton="0" quotePrefix="0" xfId="0">
      <alignment horizontal="right"/>
    </xf>
    <xf numFmtId="4" fontId="3" fillId="2" borderId="2" applyAlignment="1" pivotButton="0" quotePrefix="0" xfId="0">
      <alignment horizontal="right"/>
    </xf>
    <xf numFmtId="165" fontId="4" fillId="0" borderId="0" pivotButton="0" quotePrefix="0" xfId="0"/>
    <xf numFmtId="3" fontId="3" fillId="2" borderId="2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9"/>
  <sheetViews>
    <sheetView tabSelected="1" workbookViewId="0">
      <selection activeCell="A1" sqref="A1"/>
    </sheetView>
  </sheetViews>
  <sheetFormatPr baseColWidth="8" defaultRowHeight="15"/>
  <cols>
    <col width="45.7109375" customWidth="1" min="1" max="1"/>
    <col width="15.7109375" customWidth="1" min="3" max="12"/>
  </cols>
  <sheetData>
    <row r="1">
      <c r="A1" t="inlineStr">
        <is>
          <t>CSGP</t>
        </is>
      </c>
      <c r="B1" s="1" t="n">
        <v>2015</v>
      </c>
      <c r="C1" s="1" t="n">
        <v>2016</v>
      </c>
      <c r="D1" s="1" t="n">
        <v>2017</v>
      </c>
      <c r="E1" s="1" t="n">
        <v>2018</v>
      </c>
      <c r="F1" s="1" t="n">
        <v>2019</v>
      </c>
      <c r="G1" s="1" t="n">
        <v>2020</v>
      </c>
      <c r="H1" s="1" t="n">
        <v>2021</v>
      </c>
      <c r="I1" s="1" t="n">
        <v>2022</v>
      </c>
      <c r="J1" s="1" t="n">
        <v>2023</v>
      </c>
      <c r="K1" s="1" t="n">
        <v>2024</v>
      </c>
      <c r="L1" s="1" t="inlineStr">
        <is>
          <t>LTM</t>
        </is>
      </c>
    </row>
    <row r="2">
      <c r="A2" s="1" t="inlineStr">
        <is>
          <t>Revenues</t>
        </is>
      </c>
      <c r="B2" t="n">
        <v>711.764</v>
      </c>
      <c r="C2" t="n">
        <v>837.63</v>
      </c>
      <c r="D2" t="n">
        <v>965.23</v>
      </c>
      <c r="E2" t="n">
        <v>1191.832</v>
      </c>
      <c r="F2" t="n">
        <v>1399.719</v>
      </c>
      <c r="G2" t="n">
        <v>1659.019</v>
      </c>
      <c r="H2" t="n">
        <v>1944.1</v>
      </c>
      <c r="I2" t="n">
        <v>2182.4</v>
      </c>
      <c r="J2" t="n">
        <v>2455</v>
      </c>
      <c r="K2" t="n">
        <v>2736.2</v>
      </c>
      <c r="L2" t="n">
        <v>2812</v>
      </c>
    </row>
    <row r="3">
      <c r="A3" s="1" t="inlineStr">
        <is>
          <t>Total Revenues</t>
        </is>
      </c>
      <c r="B3" t="n">
        <v>711.764</v>
      </c>
      <c r="C3" t="n">
        <v>837.63</v>
      </c>
      <c r="D3" t="n">
        <v>965.23</v>
      </c>
      <c r="E3" t="n">
        <v>1191.832</v>
      </c>
      <c r="F3" t="n">
        <v>1399.719</v>
      </c>
      <c r="G3" t="n">
        <v>1659.019</v>
      </c>
      <c r="H3" t="n">
        <v>1944.1</v>
      </c>
      <c r="I3" t="n">
        <v>2182.4</v>
      </c>
      <c r="J3" t="n">
        <v>2455</v>
      </c>
      <c r="K3" t="n">
        <v>2736.2</v>
      </c>
      <c r="L3" t="n">
        <v>2812</v>
      </c>
    </row>
    <row r="4">
      <c r="A4" s="1" t="inlineStr">
        <is>
          <t>Total Revenues YoY</t>
        </is>
      </c>
      <c r="C4" t="n">
        <v>17.68</v>
      </c>
      <c r="D4" t="n">
        <v>15.23</v>
      </c>
      <c r="E4" t="n">
        <v>23.48</v>
      </c>
      <c r="F4" t="n">
        <v>17.44</v>
      </c>
      <c r="G4" t="n">
        <v>18.53</v>
      </c>
      <c r="H4" t="n">
        <v>17.18</v>
      </c>
      <c r="I4" t="n">
        <v>12.26</v>
      </c>
      <c r="J4" t="n">
        <v>12.49</v>
      </c>
      <c r="K4" t="n">
        <v>11.45</v>
      </c>
    </row>
    <row r="5">
      <c r="A5" s="1" t="inlineStr">
        <is>
          <t>Cost of Goods Sold</t>
        </is>
      </c>
      <c r="B5" t="n">
        <v>188.885</v>
      </c>
      <c r="C5" t="n">
        <v>173.814</v>
      </c>
      <c r="D5" t="n">
        <v>220.403</v>
      </c>
      <c r="E5" t="n">
        <v>269.933</v>
      </c>
      <c r="F5" t="n">
        <v>289.239</v>
      </c>
      <c r="G5" t="n">
        <v>308.968</v>
      </c>
      <c r="H5" t="n">
        <v>357.2</v>
      </c>
      <c r="I5" t="n">
        <v>414</v>
      </c>
      <c r="J5" t="n">
        <v>491.5</v>
      </c>
      <c r="K5" t="n">
        <v>558.5</v>
      </c>
      <c r="L5" t="n">
        <v>570.6</v>
      </c>
    </row>
    <row r="6">
      <c r="A6" s="1" t="inlineStr">
        <is>
          <t>Gross Profit</t>
        </is>
      </c>
      <c r="B6" t="n">
        <v>522.879</v>
      </c>
      <c r="C6" t="n">
        <v>663.816</v>
      </c>
      <c r="D6" t="n">
        <v>744.827</v>
      </c>
      <c r="E6" t="n">
        <v>921.899</v>
      </c>
      <c r="F6" t="n">
        <v>1110.48</v>
      </c>
      <c r="G6" t="n">
        <v>1350.051</v>
      </c>
      <c r="H6" t="n">
        <v>1586.9</v>
      </c>
      <c r="I6" t="n">
        <v>1768.4</v>
      </c>
      <c r="J6" t="n">
        <v>1963.5</v>
      </c>
      <c r="K6" t="n">
        <v>2177.7</v>
      </c>
      <c r="L6" t="n">
        <v>2241.4</v>
      </c>
    </row>
    <row r="7">
      <c r="A7" s="1" t="inlineStr">
        <is>
          <t>Gross Profit YoY</t>
        </is>
      </c>
      <c r="C7" t="n">
        <v>26.95</v>
      </c>
      <c r="D7" t="n">
        <v>12.2</v>
      </c>
      <c r="E7" t="n">
        <v>23.77</v>
      </c>
      <c r="F7" t="n">
        <v>20.46</v>
      </c>
      <c r="G7" t="n">
        <v>21.57</v>
      </c>
      <c r="H7" t="n">
        <v>17.54</v>
      </c>
      <c r="I7" t="n">
        <v>11.44</v>
      </c>
      <c r="J7" t="n">
        <v>11.03</v>
      </c>
      <c r="K7" t="n">
        <v>10.91</v>
      </c>
    </row>
    <row r="8">
      <c r="A8" s="1" t="inlineStr">
        <is>
          <t>% Gross Margins</t>
        </is>
      </c>
      <c r="B8" t="n">
        <v>73.4624</v>
      </c>
      <c r="C8" t="n">
        <v>79.24930000000001</v>
      </c>
      <c r="D8" t="n">
        <v>77.1657</v>
      </c>
      <c r="E8" t="n">
        <v>77.3514</v>
      </c>
      <c r="F8" t="n">
        <v>79.3359</v>
      </c>
      <c r="G8" t="n">
        <v>81.3764</v>
      </c>
      <c r="H8" t="n">
        <v>81.6264</v>
      </c>
      <c r="I8" t="n">
        <v>81.03</v>
      </c>
      <c r="J8" t="n">
        <v>79.9796</v>
      </c>
      <c r="K8" t="n">
        <v>79.58839999999999</v>
      </c>
      <c r="L8" t="n">
        <v>79.70829999999999</v>
      </c>
    </row>
    <row r="9">
      <c r="A9" s="1" t="inlineStr">
        <is>
          <t>Selling General &amp; Admin Expenses</t>
        </is>
      </c>
      <c r="B9" t="n">
        <v>417.733</v>
      </c>
      <c r="C9" t="n">
        <v>419.78</v>
      </c>
      <c r="D9" t="n">
        <v>467.211</v>
      </c>
      <c r="E9" t="n">
        <v>519.852</v>
      </c>
      <c r="F9" t="n">
        <v>591.545</v>
      </c>
      <c r="G9" t="n">
        <v>841.496</v>
      </c>
      <c r="H9" t="n">
        <v>885.7</v>
      </c>
      <c r="I9" t="n">
        <v>1021.1</v>
      </c>
      <c r="J9" t="n">
        <v>1377.7</v>
      </c>
      <c r="K9" t="n">
        <v>1811.9</v>
      </c>
      <c r="L9" t="n">
        <v>1840</v>
      </c>
    </row>
    <row r="10">
      <c r="A10" s="1" t="inlineStr">
        <is>
          <t>R&amp;D Expenses</t>
        </is>
      </c>
      <c r="B10" t="n">
        <v>65.76000000000001</v>
      </c>
      <c r="C10" t="n">
        <v>76.40000000000001</v>
      </c>
      <c r="D10" t="n">
        <v>88.84999999999999</v>
      </c>
      <c r="E10" t="n">
        <v>100.937</v>
      </c>
      <c r="F10" t="n">
        <v>125.602</v>
      </c>
      <c r="G10" t="n">
        <v>162.916</v>
      </c>
      <c r="H10" t="n">
        <v>201</v>
      </c>
      <c r="I10" t="n">
        <v>220.9</v>
      </c>
      <c r="J10" t="n">
        <v>267.6</v>
      </c>
      <c r="K10" t="n">
        <v>325.3</v>
      </c>
      <c r="L10" t="n">
        <v>337.4</v>
      </c>
    </row>
    <row r="11">
      <c r="A11" s="1" t="inlineStr">
        <is>
          <t>Total Operating Expenses</t>
        </is>
      </c>
      <c r="B11" t="n">
        <v>511.424</v>
      </c>
      <c r="C11" t="n">
        <v>518.9109999999999</v>
      </c>
      <c r="D11" t="n">
        <v>571.011</v>
      </c>
      <c r="E11" t="n">
        <v>648.335</v>
      </c>
      <c r="F11" t="n">
        <v>746.933</v>
      </c>
      <c r="G11" t="n">
        <v>1060.849</v>
      </c>
      <c r="H11" t="n">
        <v>1154.6</v>
      </c>
      <c r="I11" t="n">
        <v>1308.4</v>
      </c>
      <c r="J11" t="n">
        <v>1681.2</v>
      </c>
      <c r="K11" t="n">
        <v>2173</v>
      </c>
      <c r="L11" t="n">
        <v>2219.1</v>
      </c>
    </row>
    <row r="12">
      <c r="A12" s="1" t="inlineStr">
        <is>
          <t>Operating Income</t>
        </is>
      </c>
      <c r="B12" t="n">
        <v>11.455</v>
      </c>
      <c r="C12" t="n">
        <v>144.905</v>
      </c>
      <c r="D12" t="n">
        <v>173.816</v>
      </c>
      <c r="E12" t="n">
        <v>273.564</v>
      </c>
      <c r="F12" t="n">
        <v>363.547</v>
      </c>
      <c r="G12" t="n">
        <v>289.202</v>
      </c>
      <c r="H12" t="n">
        <v>432.3</v>
      </c>
      <c r="I12" t="n">
        <v>460</v>
      </c>
      <c r="J12" t="n">
        <v>282.3</v>
      </c>
      <c r="K12" t="n">
        <v>4.7</v>
      </c>
      <c r="L12" t="n">
        <v>22.3</v>
      </c>
    </row>
    <row r="13">
      <c r="A13" s="1" t="inlineStr">
        <is>
          <t>Operating Income YoY</t>
        </is>
      </c>
      <c r="C13" t="n">
        <v>1164.99</v>
      </c>
      <c r="D13" t="n">
        <v>19.95</v>
      </c>
      <c r="E13" t="n">
        <v>57.39</v>
      </c>
      <c r="F13" t="n">
        <v>32.89</v>
      </c>
      <c r="G13" t="n">
        <v>-20.45</v>
      </c>
      <c r="H13" t="n">
        <v>49.48</v>
      </c>
      <c r="I13" t="n">
        <v>6.41</v>
      </c>
      <c r="J13" t="n">
        <v>-38.63</v>
      </c>
      <c r="K13" t="n">
        <v>-98.34</v>
      </c>
    </row>
    <row r="14">
      <c r="A14" s="1" t="inlineStr">
        <is>
          <t>% Operating Margins</t>
        </is>
      </c>
      <c r="B14" t="n">
        <v>1.6093</v>
      </c>
      <c r="C14" t="n">
        <v>17.2994</v>
      </c>
      <c r="D14" t="n">
        <v>18.0077</v>
      </c>
      <c r="E14" t="n">
        <v>22.9532</v>
      </c>
      <c r="F14" t="n">
        <v>25.9728</v>
      </c>
      <c r="G14" t="n">
        <v>17.4321</v>
      </c>
      <c r="H14" t="n">
        <v>22.2365</v>
      </c>
      <c r="I14" t="n">
        <v>21.0777</v>
      </c>
      <c r="J14" t="n">
        <v>11.4989</v>
      </c>
      <c r="K14" t="n">
        <v>0.1717</v>
      </c>
      <c r="L14" t="n">
        <v>0.793</v>
      </c>
    </row>
    <row r="15">
      <c r="A15" s="1" t="inlineStr">
        <is>
          <t>Interest Expense</t>
        </is>
      </c>
      <c r="B15" t="n">
        <v>-9.411</v>
      </c>
      <c r="C15" t="n">
        <v>-10.016</v>
      </c>
      <c r="D15" t="n">
        <v>-9.013999999999999</v>
      </c>
      <c r="E15" t="n">
        <v>-2.83</v>
      </c>
      <c r="F15" t="n">
        <v>-2.615</v>
      </c>
      <c r="G15" t="n">
        <v>-21.794</v>
      </c>
      <c r="H15" t="n">
        <v>-32.3</v>
      </c>
      <c r="I15" t="n">
        <v>-32.3</v>
      </c>
      <c r="J15" t="n">
        <v>-31.6</v>
      </c>
      <c r="K15" t="n">
        <v>-28.8</v>
      </c>
      <c r="L15" t="n">
        <v>-27.2</v>
      </c>
    </row>
    <row r="16">
      <c r="A16" s="1" t="inlineStr">
        <is>
          <t>Interest And Investment Income</t>
        </is>
      </c>
      <c r="B16" t="n">
        <v>0.537</v>
      </c>
      <c r="C16" t="n">
        <v>0.965</v>
      </c>
      <c r="D16" t="n">
        <v>4.044</v>
      </c>
      <c r="E16" t="n">
        <v>13.369</v>
      </c>
      <c r="F16" t="n">
        <v>19.357</v>
      </c>
      <c r="G16" t="n">
        <v>4.399</v>
      </c>
      <c r="H16" t="n">
        <v>0.7</v>
      </c>
      <c r="I16" t="n">
        <v>64.40000000000001</v>
      </c>
      <c r="J16" t="n">
        <v>245.2</v>
      </c>
      <c r="K16" t="n">
        <v>241.3</v>
      </c>
      <c r="L16" t="n">
        <v>222</v>
      </c>
    </row>
    <row r="17">
      <c r="A17" s="1" t="inlineStr">
        <is>
          <t>Currency Exchange Gains (Loss)</t>
        </is>
      </c>
      <c r="E17" t="n">
        <v>-0.1</v>
      </c>
      <c r="F17" t="n">
        <v>-0.6</v>
      </c>
      <c r="G17" t="n">
        <v>-0.2</v>
      </c>
      <c r="H17" t="n">
        <v>0.3</v>
      </c>
      <c r="I17" t="n">
        <v>1.4</v>
      </c>
      <c r="J17" t="n">
        <v>3</v>
      </c>
      <c r="K17" t="n">
        <v>-0.7</v>
      </c>
      <c r="L17" t="n">
        <v>-4.9</v>
      </c>
    </row>
    <row r="18">
      <c r="A18" s="1" t="inlineStr">
        <is>
          <t>Other Non Operating Income (Expenses)</t>
        </is>
      </c>
      <c r="E18" t="n">
        <v>0.012</v>
      </c>
      <c r="F18" t="n">
        <v>11.26</v>
      </c>
      <c r="G18" t="n">
        <v>-0.08599999999999999</v>
      </c>
      <c r="H18" t="n">
        <v>3</v>
      </c>
      <c r="I18" t="n">
        <v>2</v>
      </c>
      <c r="J18" t="n">
        <v>2.4</v>
      </c>
      <c r="K18" t="n">
        <v>-6.4</v>
      </c>
      <c r="L18" t="n">
        <v>-5.2</v>
      </c>
    </row>
    <row r="19">
      <c r="A19" s="1" t="inlineStr">
        <is>
          <t>EBT Excl. Unusual Items</t>
        </is>
      </c>
      <c r="B19" t="n">
        <v>2.581</v>
      </c>
      <c r="C19" t="n">
        <v>135.854</v>
      </c>
      <c r="D19" t="n">
        <v>168.846</v>
      </c>
      <c r="E19" t="n">
        <v>284.015</v>
      </c>
      <c r="F19" t="n">
        <v>390.949</v>
      </c>
      <c r="G19" t="n">
        <v>271.521</v>
      </c>
      <c r="H19" t="n">
        <v>404</v>
      </c>
      <c r="I19" t="n">
        <v>495.5</v>
      </c>
      <c r="J19" t="n">
        <v>501.3</v>
      </c>
      <c r="K19" t="n">
        <v>210.1</v>
      </c>
      <c r="L19" t="n">
        <v>207</v>
      </c>
    </row>
    <row r="20">
      <c r="A20" s="1" t="inlineStr">
        <is>
          <t>Gain (Loss) On Sale Of Investments</t>
        </is>
      </c>
      <c r="C20" t="n">
        <v>0.8080000000000001</v>
      </c>
      <c r="G20" t="n">
        <v>-0.541</v>
      </c>
      <c r="L20" t="n">
        <v>2.5</v>
      </c>
    </row>
    <row r="21">
      <c r="A21" s="1" t="inlineStr">
        <is>
          <t>Gain (Loss) On Sale Of Assets</t>
        </is>
      </c>
    </row>
    <row r="22">
      <c r="A22" s="1" t="inlineStr">
        <is>
          <t>Asset Writedown</t>
        </is>
      </c>
      <c r="B22" t="n">
        <v>2.778</v>
      </c>
      <c r="C22" t="n">
        <v>0.023</v>
      </c>
    </row>
    <row r="23">
      <c r="A23" s="1" t="inlineStr">
        <is>
          <t>In Process R&amp;D Expenses</t>
        </is>
      </c>
    </row>
    <row r="24">
      <c r="A24" s="1" t="inlineStr">
        <is>
          <t>Legal Settlements</t>
        </is>
      </c>
    </row>
    <row r="25">
      <c r="A25" s="1" t="inlineStr">
        <is>
          <t>Other Unusual Items</t>
        </is>
      </c>
      <c r="D25" t="n">
        <v>-3.788</v>
      </c>
    </row>
    <row r="26">
      <c r="A26" s="1" t="inlineStr">
        <is>
          <t>EBT Incl. Unusual Items</t>
        </is>
      </c>
      <c r="B26" t="n">
        <v>2.581</v>
      </c>
      <c r="C26" t="n">
        <v>136.662</v>
      </c>
      <c r="D26" t="n">
        <v>165.058</v>
      </c>
      <c r="E26" t="n">
        <v>284.015</v>
      </c>
      <c r="F26" t="n">
        <v>390.949</v>
      </c>
      <c r="G26" t="n">
        <v>270.98</v>
      </c>
      <c r="H26" t="n">
        <v>404</v>
      </c>
      <c r="I26" t="n">
        <v>486.5</v>
      </c>
      <c r="J26" t="n">
        <v>501.3</v>
      </c>
      <c r="K26" t="n">
        <v>210.1</v>
      </c>
      <c r="L26" t="n">
        <v>191.9</v>
      </c>
    </row>
    <row r="27">
      <c r="A27" s="1" t="inlineStr">
        <is>
          <t>Income Tax Expense</t>
        </is>
      </c>
      <c r="B27" t="n">
        <v>-6.046</v>
      </c>
      <c r="C27" t="n">
        <v>-51.591</v>
      </c>
      <c r="D27" t="n">
        <v>-42.363</v>
      </c>
      <c r="E27" t="n">
        <v>-45.681</v>
      </c>
      <c r="F27" t="n">
        <v>-75.986</v>
      </c>
      <c r="G27" t="n">
        <v>-43.852</v>
      </c>
      <c r="H27" t="n">
        <v>-111.4</v>
      </c>
      <c r="I27" t="n">
        <v>-117</v>
      </c>
      <c r="J27" t="n">
        <v>-126.6</v>
      </c>
      <c r="K27" t="n">
        <v>-71.40000000000001</v>
      </c>
      <c r="L27" t="n">
        <v>-74.7</v>
      </c>
    </row>
    <row r="28">
      <c r="A28" s="1" t="inlineStr">
        <is>
          <t>Earnings From Continuing Operations</t>
        </is>
      </c>
      <c r="B28" t="n">
        <v>-3.465</v>
      </c>
      <c r="C28" t="n">
        <v>85.071</v>
      </c>
      <c r="D28" t="n">
        <v>122.695</v>
      </c>
      <c r="E28" t="n">
        <v>238.334</v>
      </c>
      <c r="F28" t="n">
        <v>314.963</v>
      </c>
      <c r="G28" t="n">
        <v>227.128</v>
      </c>
      <c r="H28" t="n">
        <v>292.6</v>
      </c>
      <c r="I28" t="n">
        <v>369.5</v>
      </c>
      <c r="J28" t="n">
        <v>374.7</v>
      </c>
      <c r="K28" t="n">
        <v>138.7</v>
      </c>
      <c r="L28" t="n">
        <v>117.2</v>
      </c>
    </row>
    <row r="29">
      <c r="A29" s="1" t="inlineStr">
        <is>
          <t>Earnings Of Discontinued Operations</t>
        </is>
      </c>
    </row>
    <row r="30">
      <c r="A30" s="1" t="inlineStr">
        <is>
          <t>Net Income to Company</t>
        </is>
      </c>
      <c r="B30" t="n">
        <v>-3.465</v>
      </c>
      <c r="C30" t="n">
        <v>85.071</v>
      </c>
      <c r="D30" t="n">
        <v>122.695</v>
      </c>
      <c r="E30" t="n">
        <v>238.334</v>
      </c>
      <c r="F30" t="n">
        <v>314.963</v>
      </c>
      <c r="G30" t="n">
        <v>227.128</v>
      </c>
      <c r="H30" t="n">
        <v>292.6</v>
      </c>
      <c r="I30" t="n">
        <v>369.5</v>
      </c>
      <c r="J30" t="n">
        <v>374.7</v>
      </c>
      <c r="K30" t="n">
        <v>138.7</v>
      </c>
      <c r="L30" t="n">
        <v>117.2</v>
      </c>
    </row>
    <row r="31">
      <c r="A31" s="1" t="inlineStr">
        <is>
          <t>Net Income</t>
        </is>
      </c>
      <c r="B31" t="n">
        <v>-3.465</v>
      </c>
      <c r="C31" t="n">
        <v>85.071</v>
      </c>
      <c r="D31" t="n">
        <v>122.695</v>
      </c>
      <c r="E31" t="n">
        <v>238.334</v>
      </c>
      <c r="F31" t="n">
        <v>314.963</v>
      </c>
      <c r="G31" t="n">
        <v>227.128</v>
      </c>
      <c r="H31" t="n">
        <v>292.6</v>
      </c>
      <c r="I31" t="n">
        <v>369.5</v>
      </c>
      <c r="J31" t="n">
        <v>374.7</v>
      </c>
      <c r="K31" t="n">
        <v>138.7</v>
      </c>
      <c r="L31" t="n">
        <v>117.2</v>
      </c>
    </row>
    <row r="32">
      <c r="A32" s="1" t="inlineStr">
        <is>
          <t>Net Income to Common Incl Extra Items</t>
        </is>
      </c>
      <c r="B32" t="n">
        <v>-3.465</v>
      </c>
      <c r="C32" t="n">
        <v>85.071</v>
      </c>
      <c r="D32" t="n">
        <v>122.695</v>
      </c>
      <c r="E32" t="n">
        <v>238.334</v>
      </c>
      <c r="F32" t="n">
        <v>314.963</v>
      </c>
      <c r="G32" t="n">
        <v>227.128</v>
      </c>
      <c r="H32" t="n">
        <v>292.6</v>
      </c>
      <c r="I32" t="n">
        <v>369.5</v>
      </c>
      <c r="J32" t="n">
        <v>374.7</v>
      </c>
      <c r="K32" t="n">
        <v>138.7</v>
      </c>
      <c r="L32" t="n">
        <v>117.2</v>
      </c>
    </row>
    <row r="33">
      <c r="A33" s="1" t="inlineStr">
        <is>
          <t>% Net Income to Common Incl Extra Items Margins</t>
        </is>
      </c>
      <c r="B33" t="n">
        <v>-0.4868</v>
      </c>
      <c r="C33" t="n">
        <v>10.1561</v>
      </c>
      <c r="D33" t="n">
        <v>12.7114</v>
      </c>
      <c r="E33" t="n">
        <v>19.9972</v>
      </c>
      <c r="F33" t="n">
        <v>22.5018</v>
      </c>
      <c r="G33" t="n">
        <v>13.6905</v>
      </c>
      <c r="H33" t="n">
        <v>15.0506</v>
      </c>
      <c r="I33" t="n">
        <v>16.9309</v>
      </c>
      <c r="J33" t="n">
        <v>15.2627</v>
      </c>
      <c r="K33" t="n">
        <v>5.069</v>
      </c>
      <c r="L33" t="n">
        <v>4.1678</v>
      </c>
    </row>
    <row r="34">
      <c r="A34" s="1" t="inlineStr">
        <is>
          <t>Net Income to Common Excl. Extra Items</t>
        </is>
      </c>
      <c r="B34" t="n">
        <v>-3.465</v>
      </c>
      <c r="C34" t="n">
        <v>85.071</v>
      </c>
      <c r="D34" t="n">
        <v>122.695</v>
      </c>
      <c r="E34" t="n">
        <v>238.334</v>
      </c>
      <c r="F34" t="n">
        <v>314.963</v>
      </c>
      <c r="G34" t="n">
        <v>227.128</v>
      </c>
      <c r="H34" t="n">
        <v>292.6</v>
      </c>
      <c r="I34" t="n">
        <v>369.5</v>
      </c>
      <c r="J34" t="n">
        <v>374.7</v>
      </c>
      <c r="K34" t="n">
        <v>138.7</v>
      </c>
      <c r="L34" t="n">
        <v>117.2</v>
      </c>
    </row>
    <row r="35">
      <c r="A35" s="1" t="inlineStr">
        <is>
          <t>% Net Income to Common Excl. Extra Items Margins</t>
        </is>
      </c>
      <c r="B35" t="n">
        <v>-0.4868</v>
      </c>
      <c r="C35" t="n">
        <v>10.1561</v>
      </c>
      <c r="D35" t="n">
        <v>12.7114</v>
      </c>
      <c r="E35" t="n">
        <v>19.9972</v>
      </c>
      <c r="F35" t="n">
        <v>22.5018</v>
      </c>
      <c r="G35" t="n">
        <v>13.6905</v>
      </c>
      <c r="H35" t="n">
        <v>15.0506</v>
      </c>
      <c r="I35" t="n">
        <v>16.9309</v>
      </c>
      <c r="J35" t="n">
        <v>15.2627</v>
      </c>
      <c r="K35" t="n">
        <v>5.069</v>
      </c>
      <c r="L35" t="n">
        <v>4.1678</v>
      </c>
    </row>
    <row r="36">
      <c r="A36" s="1" t="inlineStr">
        <is>
          <t>Diluted EPS Excl Extra Items</t>
        </is>
      </c>
      <c r="B36" t="n">
        <v>-0.011</v>
      </c>
      <c r="C36" t="n">
        <v>0.262</v>
      </c>
      <c r="D36" t="n">
        <v>0.366</v>
      </c>
      <c r="E36" t="n">
        <v>0.654</v>
      </c>
      <c r="F36" t="n">
        <v>0.86</v>
      </c>
      <c r="G36" t="n">
        <v>0.59</v>
      </c>
      <c r="H36" t="n">
        <v>0.74</v>
      </c>
      <c r="I36" t="n">
        <v>0.93</v>
      </c>
      <c r="J36" t="n">
        <v>0.92</v>
      </c>
      <c r="K36" t="n">
        <v>0.34</v>
      </c>
      <c r="L36" t="n">
        <v>0.279211</v>
      </c>
    </row>
    <row r="37">
      <c r="A37" s="1" t="inlineStr">
        <is>
          <t>Diluted EPS Excl Extra Items YoY</t>
        </is>
      </c>
      <c r="C37" t="n">
        <v>2481.82</v>
      </c>
      <c r="D37" t="n">
        <v>39.69</v>
      </c>
      <c r="E37" t="n">
        <v>78.69</v>
      </c>
      <c r="F37" t="n">
        <v>31.5</v>
      </c>
      <c r="G37" t="n">
        <v>-31.4</v>
      </c>
      <c r="H37" t="n">
        <v>25.42</v>
      </c>
      <c r="I37" t="n">
        <v>25.68</v>
      </c>
      <c r="J37" t="n">
        <v>-1.08</v>
      </c>
      <c r="K37" t="n">
        <v>-63.04</v>
      </c>
    </row>
    <row r="38">
      <c r="A38" s="1" t="inlineStr">
        <is>
          <t>Weighted Average Diluted Shares Outstanding</t>
        </is>
      </c>
      <c r="B38" t="n">
        <v>319.5</v>
      </c>
      <c r="C38" t="n">
        <v>324.36</v>
      </c>
      <c r="D38" t="n">
        <v>335.59</v>
      </c>
      <c r="E38" t="n">
        <v>364.48</v>
      </c>
      <c r="F38" t="n">
        <v>366.301</v>
      </c>
      <c r="G38" t="n">
        <v>383.266</v>
      </c>
      <c r="H38" t="n">
        <v>394.2</v>
      </c>
      <c r="I38" t="n">
        <v>397.8</v>
      </c>
      <c r="J38" t="n">
        <v>406.9</v>
      </c>
      <c r="K38" t="n">
        <v>407.8</v>
      </c>
      <c r="L38" t="n">
        <v>408.6</v>
      </c>
    </row>
    <row r="39">
      <c r="A39" s="1" t="inlineStr">
        <is>
          <t>Weighted Average Diluted Shares Outstanding YoY</t>
        </is>
      </c>
      <c r="C39" t="n">
        <v>1.52</v>
      </c>
      <c r="D39" t="n">
        <v>3.46</v>
      </c>
      <c r="E39" t="n">
        <v>8.609999999999999</v>
      </c>
      <c r="F39" t="n">
        <v>0.5</v>
      </c>
      <c r="G39" t="n">
        <v>4.63</v>
      </c>
      <c r="H39" t="n">
        <v>2.85</v>
      </c>
      <c r="I39" t="n">
        <v>0.91</v>
      </c>
      <c r="J39" t="n">
        <v>2.29</v>
      </c>
      <c r="K39" t="n">
        <v>0.22</v>
      </c>
    </row>
    <row r="40">
      <c r="A40" s="1" t="inlineStr">
        <is>
          <t>Weighted Average Basic Shares Outstanding</t>
        </is>
      </c>
      <c r="B40" t="n">
        <v>319.5</v>
      </c>
      <c r="C40" t="n">
        <v>321.67</v>
      </c>
      <c r="D40" t="n">
        <v>332</v>
      </c>
      <c r="E40" t="n">
        <v>360.58</v>
      </c>
      <c r="F40" t="n">
        <v>363.096</v>
      </c>
      <c r="G40" t="n">
        <v>380.726</v>
      </c>
      <c r="H40" t="n">
        <v>392.2</v>
      </c>
      <c r="I40" t="n">
        <v>396.3</v>
      </c>
      <c r="J40" t="n">
        <v>405.3</v>
      </c>
      <c r="K40" t="n">
        <v>406.3</v>
      </c>
      <c r="L40" t="n">
        <v>407.525</v>
      </c>
    </row>
    <row r="41">
      <c r="A41" s="1" t="inlineStr">
        <is>
          <t>Weighted Average Basic Shares Outstanding YoY</t>
        </is>
      </c>
      <c r="C41" t="n">
        <v>0.68</v>
      </c>
      <c r="D41" t="n">
        <v>3.21</v>
      </c>
      <c r="E41" t="n">
        <v>8.609999999999999</v>
      </c>
      <c r="F41" t="n">
        <v>0.7</v>
      </c>
      <c r="G41" t="n">
        <v>4.86</v>
      </c>
      <c r="H41" t="n">
        <v>3.01</v>
      </c>
      <c r="I41" t="n">
        <v>1.05</v>
      </c>
      <c r="J41" t="n">
        <v>2.27</v>
      </c>
      <c r="K41" t="n">
        <v>0.25</v>
      </c>
    </row>
    <row r="42">
      <c r="A42" s="1" t="inlineStr">
        <is>
          <t>Basic EPS</t>
        </is>
      </c>
      <c r="B42" t="n">
        <v>-0.010845</v>
      </c>
      <c r="C42" t="n">
        <v>0.264466</v>
      </c>
      <c r="D42" t="n">
        <v>0.369563</v>
      </c>
      <c r="E42" t="n">
        <v>0.660973</v>
      </c>
      <c r="F42" t="n">
        <v>0.867437</v>
      </c>
      <c r="G42" t="n">
        <v>0.596565</v>
      </c>
      <c r="H42" t="n">
        <v>0.746047</v>
      </c>
      <c r="I42" t="n">
        <v>0.932374</v>
      </c>
      <c r="J42" t="n">
        <v>0.9245</v>
      </c>
      <c r="K42" t="n">
        <v>0.341373</v>
      </c>
      <c r="L42" t="n">
        <v>0.287589</v>
      </c>
    </row>
    <row r="43">
      <c r="A43" s="1" t="inlineStr">
        <is>
          <t>EBITDA</t>
        </is>
      </c>
      <c r="B43" t="n">
        <v>89.98699999999999</v>
      </c>
      <c r="C43" t="n">
        <v>215.07</v>
      </c>
      <c r="D43" t="n">
        <v>237.459</v>
      </c>
      <c r="E43" t="n">
        <v>351.307</v>
      </c>
      <c r="F43" t="n">
        <v>444.712</v>
      </c>
      <c r="G43" t="n">
        <v>406.146</v>
      </c>
      <c r="H43" t="n">
        <v>571.9</v>
      </c>
      <c r="I43" t="n">
        <v>597.9</v>
      </c>
      <c r="J43" t="n">
        <v>389.8</v>
      </c>
      <c r="K43" t="n">
        <v>151.6</v>
      </c>
      <c r="L43" t="n">
        <v>183.2</v>
      </c>
    </row>
    <row r="44">
      <c r="A44" s="1" t="inlineStr">
        <is>
          <t>EBITDA YoY</t>
        </is>
      </c>
      <c r="C44" t="n">
        <v>139</v>
      </c>
      <c r="D44" t="n">
        <v>10.41</v>
      </c>
      <c r="E44" t="n">
        <v>47.94</v>
      </c>
      <c r="F44" t="n">
        <v>26.59</v>
      </c>
      <c r="G44" t="n">
        <v>-8.67</v>
      </c>
      <c r="H44" t="n">
        <v>40.81</v>
      </c>
      <c r="I44" t="n">
        <v>4.55</v>
      </c>
      <c r="J44" t="n">
        <v>-34.81</v>
      </c>
      <c r="K44" t="n">
        <v>-61.11</v>
      </c>
    </row>
    <row r="45">
      <c r="A45" s="1" t="inlineStr">
        <is>
          <t>EBITDAR</t>
        </is>
      </c>
      <c r="B45" t="n">
        <v>110.987</v>
      </c>
      <c r="C45" t="n">
        <v>237.07</v>
      </c>
      <c r="D45" t="n">
        <v>263.14</v>
      </c>
      <c r="E45" t="n">
        <v>379.425</v>
      </c>
      <c r="F45" t="n">
        <v>472.305</v>
      </c>
      <c r="G45" t="n">
        <v>438.981</v>
      </c>
      <c r="H45" t="n">
        <v>606.7</v>
      </c>
      <c r="I45" t="n">
        <v>631.5</v>
      </c>
      <c r="J45" t="n">
        <v>425.5</v>
      </c>
      <c r="K45" t="n">
        <v>192.6</v>
      </c>
    </row>
    <row r="46">
      <c r="A46" s="1" t="inlineStr">
        <is>
          <t>R&amp;D Expense</t>
        </is>
      </c>
      <c r="B46" t="n">
        <v>65.76000000000001</v>
      </c>
      <c r="C46" t="n">
        <v>76.40000000000001</v>
      </c>
      <c r="D46" t="n">
        <v>88.84999999999999</v>
      </c>
      <c r="E46" t="n">
        <v>100.937</v>
      </c>
      <c r="F46" t="n">
        <v>125.602</v>
      </c>
      <c r="G46" t="n">
        <v>162.916</v>
      </c>
      <c r="H46" t="n">
        <v>201</v>
      </c>
      <c r="I46" t="n">
        <v>220.9</v>
      </c>
      <c r="J46" t="n">
        <v>267.6</v>
      </c>
      <c r="K46" t="n">
        <v>325.3</v>
      </c>
      <c r="L46" t="n">
        <v>337.4</v>
      </c>
    </row>
    <row r="47">
      <c r="A47" s="1" t="inlineStr">
        <is>
          <t>Selling and Marketing Expense</t>
        </is>
      </c>
      <c r="B47" t="n">
        <v>302.226</v>
      </c>
      <c r="C47" t="n">
        <v>296.483</v>
      </c>
      <c r="D47" t="n">
        <v>310.083</v>
      </c>
      <c r="E47" t="n">
        <v>350.79</v>
      </c>
      <c r="F47" t="n">
        <v>399.918</v>
      </c>
      <c r="G47" t="n">
        <v>525.422</v>
      </c>
      <c r="H47" t="n">
        <v>610.1</v>
      </c>
      <c r="I47" t="n">
        <v>671.6</v>
      </c>
      <c r="J47" t="n">
        <v>974.5</v>
      </c>
      <c r="K47" t="n">
        <v>1349.2</v>
      </c>
      <c r="L47" t="n">
        <v>1352</v>
      </c>
    </row>
    <row r="48">
      <c r="A48" s="1" t="inlineStr">
        <is>
          <t>General and Administrative Expense</t>
        </is>
      </c>
      <c r="B48" t="n">
        <v>115.507</v>
      </c>
      <c r="C48" t="n">
        <v>123.297</v>
      </c>
      <c r="D48" t="n">
        <v>141.661</v>
      </c>
      <c r="E48" t="n">
        <v>152.87</v>
      </c>
      <c r="F48" t="n">
        <v>175.441</v>
      </c>
      <c r="G48" t="n">
        <v>294.871</v>
      </c>
      <c r="H48" t="n">
        <v>250.9</v>
      </c>
      <c r="I48" t="n">
        <v>324.3</v>
      </c>
      <c r="J48" t="n">
        <v>377.5</v>
      </c>
      <c r="K48" t="n">
        <v>431.8</v>
      </c>
      <c r="L48" t="n">
        <v>456.9</v>
      </c>
    </row>
    <row r="49">
      <c r="A49" s="1" t="inlineStr">
        <is>
          <t>Effective Tax Rate %</t>
        </is>
      </c>
      <c r="B49" t="n">
        <v>234.2502</v>
      </c>
      <c r="C49" t="n">
        <v>37.7508</v>
      </c>
      <c r="D49" t="n">
        <v>25.6655</v>
      </c>
      <c r="E49" t="n">
        <v>16.084</v>
      </c>
      <c r="F49" t="n">
        <v>19.4362</v>
      </c>
      <c r="G49" t="n">
        <v>16.1827</v>
      </c>
      <c r="H49" t="n">
        <v>27.5742</v>
      </c>
      <c r="I49" t="n">
        <v>24.0493</v>
      </c>
      <c r="J49" t="n">
        <v>25.2543</v>
      </c>
      <c r="K49" t="n">
        <v>33.9838</v>
      </c>
      <c r="L49" t="n">
        <v>38.9265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44"/>
  <sheetViews>
    <sheetView workbookViewId="0">
      <selection activeCell="A1" sqref="A1"/>
    </sheetView>
  </sheetViews>
  <sheetFormatPr baseColWidth="8" defaultRowHeight="15"/>
  <cols>
    <col width="45.7109375" customWidth="1" min="1" max="1"/>
    <col width="15.7109375" customWidth="1" min="3" max="12"/>
  </cols>
  <sheetData>
    <row r="1">
      <c r="A1" t="inlineStr">
        <is>
          <t>CSGP</t>
        </is>
      </c>
      <c r="B1" s="1" t="n">
        <v>2015</v>
      </c>
      <c r="C1" s="1" t="n">
        <v>2016</v>
      </c>
      <c r="D1" s="1" t="n">
        <v>2017</v>
      </c>
      <c r="E1" s="1" t="n">
        <v>2018</v>
      </c>
      <c r="F1" s="1" t="n">
        <v>2019</v>
      </c>
      <c r="G1" s="1" t="n">
        <v>2020</v>
      </c>
      <c r="H1" s="1" t="n">
        <v>2021</v>
      </c>
      <c r="I1" s="1" t="n">
        <v>2022</v>
      </c>
      <c r="J1" s="1" t="n">
        <v>2023</v>
      </c>
      <c r="K1" s="1" t="n">
        <v>2024</v>
      </c>
      <c r="L1" s="1" t="inlineStr">
        <is>
          <t>LTM</t>
        </is>
      </c>
    </row>
    <row r="2">
      <c r="A2" s="1" t="inlineStr">
        <is>
          <t>Net Income</t>
        </is>
      </c>
      <c r="B2" t="n">
        <v>-3.465</v>
      </c>
      <c r="C2" t="n">
        <v>85.071</v>
      </c>
      <c r="D2" t="n">
        <v>122.695</v>
      </c>
      <c r="E2" t="n">
        <v>238.334</v>
      </c>
      <c r="F2" t="n">
        <v>314.963</v>
      </c>
      <c r="G2" t="n">
        <v>227.128</v>
      </c>
      <c r="H2" t="n">
        <v>292.6</v>
      </c>
      <c r="I2" t="n">
        <v>369.5</v>
      </c>
      <c r="J2" t="n">
        <v>374.7</v>
      </c>
      <c r="K2" t="n">
        <v>138.7</v>
      </c>
      <c r="L2" t="n">
        <v>117.2</v>
      </c>
    </row>
    <row r="3">
      <c r="A3" s="1" t="inlineStr">
        <is>
          <t>Depreciation &amp; Amortization</t>
        </is>
      </c>
      <c r="B3" t="n">
        <v>19.532</v>
      </c>
      <c r="C3" t="n">
        <v>24.615</v>
      </c>
      <c r="D3" t="n">
        <v>26.252</v>
      </c>
      <c r="E3" t="n">
        <v>26.276</v>
      </c>
      <c r="F3" t="n">
        <v>25.813</v>
      </c>
      <c r="G3" t="n">
        <v>28.812</v>
      </c>
      <c r="H3" t="n">
        <v>36</v>
      </c>
      <c r="I3" t="n">
        <v>35.3</v>
      </c>
      <c r="J3" t="n">
        <v>33.8</v>
      </c>
      <c r="K3" t="n">
        <v>57.2</v>
      </c>
      <c r="L3" t="n">
        <v>63.3</v>
      </c>
    </row>
    <row r="4">
      <c r="A4" s="1" t="inlineStr">
        <is>
          <t>Amortization of Goodwill and Intangible Assets</t>
        </is>
      </c>
      <c r="B4" t="n">
        <v>59</v>
      </c>
      <c r="C4" t="n">
        <v>45.55</v>
      </c>
      <c r="D4" t="n">
        <v>37.391</v>
      </c>
      <c r="E4" t="n">
        <v>51.467</v>
      </c>
      <c r="F4" t="n">
        <v>55.352</v>
      </c>
      <c r="G4" t="n">
        <v>88.13200000000001</v>
      </c>
      <c r="H4" t="n">
        <v>103.6</v>
      </c>
      <c r="I4" t="n">
        <v>102.6</v>
      </c>
      <c r="J4" t="n">
        <v>73.7</v>
      </c>
      <c r="K4" t="n">
        <v>89.7</v>
      </c>
      <c r="L4" t="n">
        <v>97.59999999999999</v>
      </c>
    </row>
    <row r="5">
      <c r="A5" s="1" t="inlineStr">
        <is>
          <t>Total Depreciation &amp; Amortization</t>
        </is>
      </c>
      <c r="B5" t="n">
        <v>78.532</v>
      </c>
      <c r="C5" t="n">
        <v>70.16500000000001</v>
      </c>
      <c r="D5" t="n">
        <v>63.643</v>
      </c>
      <c r="E5" t="n">
        <v>77.74299999999999</v>
      </c>
      <c r="F5" t="n">
        <v>81.16500000000001</v>
      </c>
      <c r="G5" t="n">
        <v>116.944</v>
      </c>
      <c r="H5" t="n">
        <v>139.6</v>
      </c>
      <c r="I5" t="n">
        <v>137.9</v>
      </c>
      <c r="J5" t="n">
        <v>107.5</v>
      </c>
      <c r="K5" t="n">
        <v>146.9</v>
      </c>
      <c r="L5" t="n">
        <v>160.9</v>
      </c>
    </row>
    <row r="6">
      <c r="A6" s="1" t="inlineStr">
        <is>
          <t>(Gain) Loss From Sale Of Asset</t>
        </is>
      </c>
      <c r="B6" t="n">
        <v>0.681</v>
      </c>
      <c r="C6" t="n">
        <v>0.839</v>
      </c>
      <c r="D6" t="n">
        <v>0.129</v>
      </c>
    </row>
    <row r="7">
      <c r="A7" s="1" t="inlineStr">
        <is>
          <t>(Gain) Loss on Sale of Investments</t>
        </is>
      </c>
      <c r="C7" t="n">
        <v>-0.8080000000000001</v>
      </c>
    </row>
    <row r="8">
      <c r="A8" s="1" t="inlineStr">
        <is>
          <t>Asset Writedown &amp; Restructuring Costs</t>
        </is>
      </c>
      <c r="B8" t="n">
        <v>2.778</v>
      </c>
      <c r="C8" t="n">
        <v>0.023</v>
      </c>
    </row>
    <row r="9">
      <c r="A9" s="1" t="inlineStr">
        <is>
          <t>Stock-Based Compensation</t>
        </is>
      </c>
      <c r="B9" t="n">
        <v>34.537</v>
      </c>
      <c r="C9" t="n">
        <v>36.349</v>
      </c>
      <c r="D9" t="n">
        <v>39.03</v>
      </c>
      <c r="E9" t="n">
        <v>41.214</v>
      </c>
      <c r="F9" t="n">
        <v>52.255</v>
      </c>
      <c r="G9" t="n">
        <v>53.45</v>
      </c>
      <c r="H9" t="n">
        <v>63.7</v>
      </c>
      <c r="I9" t="n">
        <v>75.2</v>
      </c>
      <c r="J9" t="n">
        <v>85</v>
      </c>
      <c r="K9" t="n">
        <v>89</v>
      </c>
      <c r="L9" t="n">
        <v>96.59999999999999</v>
      </c>
    </row>
    <row r="10">
      <c r="A10" s="1" t="inlineStr">
        <is>
          <t>Tax Benefit from Stock Options</t>
        </is>
      </c>
    </row>
    <row r="11">
      <c r="A11" s="1" t="inlineStr">
        <is>
          <t>Net Cash From Discontinued Operations</t>
        </is>
      </c>
    </row>
    <row r="12">
      <c r="A12" s="1" t="inlineStr">
        <is>
          <t>Other Operating Activities</t>
        </is>
      </c>
      <c r="B12" t="n">
        <v>-5.792</v>
      </c>
      <c r="C12" t="n">
        <v>15.635</v>
      </c>
      <c r="D12" t="n">
        <v>0.885</v>
      </c>
      <c r="E12" t="n">
        <v>3.739</v>
      </c>
      <c r="F12" t="n">
        <v>31.073</v>
      </c>
      <c r="G12" t="n">
        <v>15.084</v>
      </c>
      <c r="H12" t="n">
        <v>52</v>
      </c>
      <c r="I12" t="n">
        <v>4.9</v>
      </c>
      <c r="J12" t="n">
        <v>-10.4</v>
      </c>
      <c r="K12" t="n">
        <v>-18.7</v>
      </c>
      <c r="L12" t="n">
        <v>-19.8</v>
      </c>
    </row>
    <row r="13">
      <c r="A13" s="1" t="inlineStr">
        <is>
          <t>Change In Accounts Receivable</t>
        </is>
      </c>
      <c r="B13" t="n">
        <v>-3.999</v>
      </c>
      <c r="C13" t="n">
        <v>-16.044</v>
      </c>
      <c r="D13" t="n">
        <v>-17.524</v>
      </c>
      <c r="E13" t="n">
        <v>-27.819</v>
      </c>
      <c r="F13" t="n">
        <v>-5.014</v>
      </c>
      <c r="G13" t="n">
        <v>-36.118</v>
      </c>
      <c r="H13" t="n">
        <v>-29.6</v>
      </c>
      <c r="I13" t="n">
        <v>-46.4</v>
      </c>
      <c r="J13" t="n">
        <v>-66.59999999999999</v>
      </c>
      <c r="K13" t="n">
        <v>-30.2</v>
      </c>
      <c r="L13" t="n">
        <v>-30.3</v>
      </c>
    </row>
    <row r="14">
      <c r="A14" s="1" t="inlineStr">
        <is>
          <t>Change In Inventories</t>
        </is>
      </c>
    </row>
    <row r="15">
      <c r="A15" s="1" t="inlineStr">
        <is>
          <t>Change In Accounts Payable</t>
        </is>
      </c>
      <c r="B15" t="n">
        <v>9.938000000000001</v>
      </c>
      <c r="C15" t="n">
        <v>-1.52</v>
      </c>
      <c r="D15" t="n">
        <v>11.525</v>
      </c>
      <c r="E15" t="n">
        <v>-14.132</v>
      </c>
      <c r="F15" t="n">
        <v>17.751</v>
      </c>
      <c r="G15" t="n">
        <v>100.846</v>
      </c>
      <c r="H15" t="n">
        <v>-30.2</v>
      </c>
      <c r="I15" t="n">
        <v>23.2</v>
      </c>
      <c r="J15" t="n">
        <v>33.9</v>
      </c>
      <c r="K15" t="n">
        <v>43.5</v>
      </c>
      <c r="L15" t="n">
        <v>-55.8</v>
      </c>
    </row>
    <row r="16">
      <c r="A16" s="1" t="inlineStr">
        <is>
          <t>Change in Unearned Revenues</t>
        </is>
      </c>
      <c r="B16" t="n">
        <v>3.817</v>
      </c>
      <c r="C16" t="n">
        <v>-2.07</v>
      </c>
      <c r="D16" t="n">
        <v>6.004</v>
      </c>
      <c r="E16" t="n">
        <v>7.879</v>
      </c>
      <c r="F16" t="n">
        <v>7.911</v>
      </c>
      <c r="G16" t="n">
        <v>2.188</v>
      </c>
      <c r="H16" t="n">
        <v>17.4</v>
      </c>
      <c r="I16" t="n">
        <v>6.8</v>
      </c>
      <c r="J16" t="n">
        <v>-1.3</v>
      </c>
      <c r="K16" t="n">
        <v>11.2</v>
      </c>
      <c r="L16" t="n">
        <v>10.9</v>
      </c>
    </row>
    <row r="17">
      <c r="A17" s="1" t="inlineStr">
        <is>
          <t>Change In Income Taxes</t>
        </is>
      </c>
      <c r="B17" t="n">
        <v>11.38</v>
      </c>
      <c r="C17" t="n">
        <v>2.816</v>
      </c>
      <c r="D17" t="n">
        <v>3.956</v>
      </c>
      <c r="E17" t="n">
        <v>9.632</v>
      </c>
      <c r="F17" t="n">
        <v>-0.577</v>
      </c>
      <c r="G17" t="n">
        <v>10.352</v>
      </c>
      <c r="H17" t="n">
        <v>5.9</v>
      </c>
      <c r="I17" t="n">
        <v>-19.3</v>
      </c>
      <c r="J17" t="n">
        <v>10.7</v>
      </c>
      <c r="K17" t="n">
        <v>22.4</v>
      </c>
      <c r="L17" t="n">
        <v>23.7</v>
      </c>
    </row>
    <row r="18">
      <c r="A18" s="1" t="inlineStr">
        <is>
          <t>Change in Other Net Operating Assets</t>
        </is>
      </c>
      <c r="B18" t="n">
        <v>1.053</v>
      </c>
      <c r="C18" t="n">
        <v>-0.399</v>
      </c>
      <c r="D18" t="n">
        <v>-3.633</v>
      </c>
      <c r="E18" t="n">
        <v>-56.863</v>
      </c>
      <c r="F18" t="n">
        <v>-107.022</v>
      </c>
      <c r="G18" t="n">
        <v>-91.154</v>
      </c>
      <c r="H18" t="n">
        <v>-118.3</v>
      </c>
      <c r="I18" t="n">
        <v>-169.9</v>
      </c>
      <c r="J18" t="n">
        <v>-176.6</v>
      </c>
      <c r="K18" t="n">
        <v>-166.1</v>
      </c>
      <c r="L18" t="n">
        <v>-158.4</v>
      </c>
    </row>
    <row r="19">
      <c r="A19" s="1" t="inlineStr">
        <is>
          <t>Cash from Operations</t>
        </is>
      </c>
      <c r="B19" t="n">
        <v>139.773</v>
      </c>
      <c r="C19" t="n">
        <v>200.642</v>
      </c>
      <c r="D19" t="n">
        <v>234.703</v>
      </c>
      <c r="E19" t="n">
        <v>335.458</v>
      </c>
      <c r="F19" t="n">
        <v>457.78</v>
      </c>
      <c r="G19" t="n">
        <v>486.106</v>
      </c>
      <c r="H19" t="n">
        <v>469.7</v>
      </c>
      <c r="I19" t="n">
        <v>478.7</v>
      </c>
      <c r="J19" t="n">
        <v>489.5</v>
      </c>
      <c r="K19" t="n">
        <v>392.6</v>
      </c>
      <c r="L19" t="n">
        <v>306.2</v>
      </c>
    </row>
    <row r="20">
      <c r="A20" s="1" t="inlineStr">
        <is>
          <t>Change in Net Working Capital</t>
        </is>
      </c>
      <c r="B20" t="n">
        <v>22.189</v>
      </c>
      <c r="C20" t="n">
        <v>-17.217</v>
      </c>
      <c r="D20" t="n">
        <v>0.328</v>
      </c>
      <c r="E20" t="n">
        <v>-81.303</v>
      </c>
      <c r="F20" t="n">
        <v>-86.95099999999999</v>
      </c>
      <c r="G20" t="n">
        <v>-13.886</v>
      </c>
      <c r="H20" t="n">
        <v>-154.8</v>
      </c>
      <c r="I20" t="n">
        <v>-205.6</v>
      </c>
      <c r="J20" t="n">
        <v>-199.9</v>
      </c>
      <c r="K20" t="n">
        <v>-119.2</v>
      </c>
      <c r="L20" t="n">
        <v>-209.9</v>
      </c>
    </row>
    <row r="21">
      <c r="A21" s="1" t="inlineStr">
        <is>
          <t>Capital Expenditure</t>
        </is>
      </c>
      <c r="B21" t="n">
        <v>-35.061</v>
      </c>
      <c r="C21" t="n">
        <v>-18.766</v>
      </c>
      <c r="D21" t="n">
        <v>-24.499</v>
      </c>
      <c r="E21" t="n">
        <v>-29.632</v>
      </c>
      <c r="F21" t="n">
        <v>-46.197</v>
      </c>
      <c r="G21" t="n">
        <v>-48.347</v>
      </c>
      <c r="H21" t="n">
        <v>-188.9</v>
      </c>
      <c r="I21" t="n">
        <v>-93.8</v>
      </c>
      <c r="J21" t="n">
        <v>-142.8</v>
      </c>
      <c r="K21" t="n">
        <v>-637.9</v>
      </c>
      <c r="L21" t="n">
        <v>-336.8</v>
      </c>
    </row>
    <row r="22">
      <c r="A22" s="1" t="inlineStr">
        <is>
          <t>Sale of Property, Plant, and Equipment</t>
        </is>
      </c>
      <c r="H22" t="n">
        <v>0.6</v>
      </c>
      <c r="I22" t="n">
        <v>30.1</v>
      </c>
      <c r="K22" t="n">
        <v>1.7</v>
      </c>
      <c r="L22" t="n">
        <v>1.8</v>
      </c>
    </row>
    <row r="23">
      <c r="A23" s="1" t="inlineStr">
        <is>
          <t>Cash Acquisitions</t>
        </is>
      </c>
      <c r="B23" t="n">
        <v>-182.341</v>
      </c>
      <c r="C23" t="n">
        <v>-10.443</v>
      </c>
      <c r="D23" t="n">
        <v>-47.768</v>
      </c>
      <c r="E23" t="n">
        <v>-418.369</v>
      </c>
      <c r="F23" t="n">
        <v>-437.556</v>
      </c>
      <c r="G23" t="n">
        <v>-426.075</v>
      </c>
      <c r="H23" t="n">
        <v>-193</v>
      </c>
      <c r="I23" t="n">
        <v>-6.3</v>
      </c>
      <c r="J23" t="n">
        <v>-99.59999999999999</v>
      </c>
      <c r="K23" t="n">
        <v>-276.7</v>
      </c>
      <c r="L23" t="n">
        <v>-1026.8</v>
      </c>
    </row>
    <row r="24">
      <c r="A24" s="1" t="inlineStr">
        <is>
          <t>Divestitures</t>
        </is>
      </c>
    </row>
    <row r="25">
      <c r="A25" s="1" t="inlineStr">
        <is>
          <t>Sale (Purchase) of Intangible assets</t>
        </is>
      </c>
    </row>
    <row r="26">
      <c r="A26" s="1" t="inlineStr">
        <is>
          <t>Investment in Marketable and Equity Securities</t>
        </is>
      </c>
      <c r="B26" t="n">
        <v>1.9</v>
      </c>
      <c r="C26" t="n">
        <v>5.95</v>
      </c>
      <c r="G26" t="n">
        <v>10.259</v>
      </c>
      <c r="I26" t="n">
        <v>0.9</v>
      </c>
      <c r="J26" t="n">
        <v>3.8</v>
      </c>
      <c r="L26" t="n">
        <v>-81.40000000000001</v>
      </c>
    </row>
    <row r="27">
      <c r="A27" s="1" t="inlineStr">
        <is>
          <t>Other Investing Activities</t>
        </is>
      </c>
    </row>
    <row r="28">
      <c r="A28" s="1" t="inlineStr">
        <is>
          <t>Cash from Investing</t>
        </is>
      </c>
      <c r="B28" t="n">
        <v>-215.502</v>
      </c>
      <c r="C28" t="n">
        <v>-23.259</v>
      </c>
      <c r="D28" t="n">
        <v>-72.267</v>
      </c>
      <c r="E28" t="n">
        <v>-448.001</v>
      </c>
      <c r="F28" t="n">
        <v>-483.753</v>
      </c>
      <c r="G28" t="n">
        <v>-464.163</v>
      </c>
      <c r="H28" t="n">
        <v>-381.3</v>
      </c>
      <c r="I28" t="n">
        <v>-69.09999999999999</v>
      </c>
      <c r="J28" t="n">
        <v>-238.6</v>
      </c>
      <c r="K28" t="n">
        <v>-912.9</v>
      </c>
      <c r="L28" t="n">
        <v>-1443.2</v>
      </c>
    </row>
    <row r="29">
      <c r="A29" s="1" t="inlineStr">
        <is>
          <t>Total Debt Issued</t>
        </is>
      </c>
      <c r="G29" t="n">
        <v>1744.21</v>
      </c>
    </row>
    <row r="30">
      <c r="A30" s="1" t="inlineStr">
        <is>
          <t>Total Debt Repaid</t>
        </is>
      </c>
      <c r="B30" t="n">
        <v>-20</v>
      </c>
      <c r="C30" t="n">
        <v>-20</v>
      </c>
      <c r="D30" t="n">
        <v>-345</v>
      </c>
      <c r="G30" t="n">
        <v>-745</v>
      </c>
      <c r="I30" t="n">
        <v>-2.2</v>
      </c>
      <c r="J30" t="n">
        <v>-0.7</v>
      </c>
      <c r="K30" t="n">
        <v>-5.1</v>
      </c>
      <c r="L30" t="n">
        <v>-5.8</v>
      </c>
    </row>
    <row r="31">
      <c r="A31" s="1" t="inlineStr">
        <is>
          <t>Issuance of Common Stock</t>
        </is>
      </c>
      <c r="B31" t="n">
        <v>7.404</v>
      </c>
      <c r="C31" t="n">
        <v>5.861</v>
      </c>
      <c r="D31" t="n">
        <v>843.799</v>
      </c>
      <c r="E31" t="n">
        <v>27.071</v>
      </c>
      <c r="F31" t="n">
        <v>25.08</v>
      </c>
      <c r="G31" t="n">
        <v>1720.251</v>
      </c>
      <c r="H31" t="n">
        <v>18</v>
      </c>
      <c r="I31" t="n">
        <v>759.2</v>
      </c>
      <c r="J31" t="n">
        <v>23.4</v>
      </c>
      <c r="K31" t="n">
        <v>24.5</v>
      </c>
      <c r="L31" t="n">
        <v>26.5</v>
      </c>
    </row>
    <row r="32">
      <c r="A32" s="1" t="inlineStr">
        <is>
          <t>Repurchase of Common Stock</t>
        </is>
      </c>
      <c r="B32" t="n">
        <v>-16.436</v>
      </c>
      <c r="C32" t="n">
        <v>-16.424</v>
      </c>
      <c r="D32" t="n">
        <v>-14.902</v>
      </c>
      <c r="E32" t="n">
        <v>-24.327</v>
      </c>
      <c r="F32" t="n">
        <v>-27.577</v>
      </c>
      <c r="G32" t="n">
        <v>-38.867</v>
      </c>
      <c r="H32" t="n">
        <v>-33.3</v>
      </c>
      <c r="I32" t="n">
        <v>-23</v>
      </c>
      <c r="J32" t="n">
        <v>-26.4</v>
      </c>
      <c r="K32" t="n">
        <v>-29.5</v>
      </c>
      <c r="L32" t="n">
        <v>-56.7</v>
      </c>
    </row>
    <row r="33">
      <c r="A33" s="1" t="inlineStr">
        <is>
          <t>Other Financing Activities</t>
        </is>
      </c>
      <c r="D33" t="n">
        <v>-3.467</v>
      </c>
      <c r="F33" t="n">
        <v>-1.657</v>
      </c>
      <c r="G33" t="n">
        <v>-18.297</v>
      </c>
      <c r="H33" t="n">
        <v>-0.4</v>
      </c>
      <c r="K33" t="n">
        <v>-3.6</v>
      </c>
      <c r="L33" t="n">
        <v>-2.5</v>
      </c>
    </row>
    <row r="34">
      <c r="A34" s="1" t="inlineStr">
        <is>
          <t>Cash from Financing</t>
        </is>
      </c>
      <c r="B34" t="n">
        <v>-29.032</v>
      </c>
      <c r="C34" t="n">
        <v>-30.563</v>
      </c>
      <c r="D34" t="n">
        <v>480.43</v>
      </c>
      <c r="E34" t="n">
        <v>2.744</v>
      </c>
      <c r="F34" t="n">
        <v>-4.154</v>
      </c>
      <c r="G34" t="n">
        <v>2662.297</v>
      </c>
      <c r="H34" t="n">
        <v>-15.7</v>
      </c>
      <c r="I34" t="n">
        <v>734</v>
      </c>
      <c r="J34" t="n">
        <v>-3.7</v>
      </c>
      <c r="K34" t="n">
        <v>-13.7</v>
      </c>
      <c r="L34" t="n">
        <v>-38.5</v>
      </c>
    </row>
    <row r="35">
      <c r="A35" s="1" t="inlineStr">
        <is>
          <t>Foreign Exchange Rate Adjustments</t>
        </is>
      </c>
      <c r="B35" t="n">
        <v>-0.433</v>
      </c>
      <c r="C35" t="n">
        <v>-1.415</v>
      </c>
      <c r="D35" t="n">
        <v>1.374</v>
      </c>
      <c r="E35" t="n">
        <v>-1.248</v>
      </c>
      <c r="F35" t="n">
        <v>0.442</v>
      </c>
      <c r="G35" t="n">
        <v>0.9409999999999999</v>
      </c>
      <c r="H35" t="n">
        <v>-1.5</v>
      </c>
      <c r="I35" t="n">
        <v>-2.7</v>
      </c>
      <c r="J35" t="n">
        <v>0.7</v>
      </c>
      <c r="K35" t="n">
        <v>-0.9</v>
      </c>
      <c r="L35" t="n">
        <v>2.1</v>
      </c>
    </row>
    <row r="36">
      <c r="A36" s="1" t="inlineStr">
        <is>
          <t>Net Change in Cash</t>
        </is>
      </c>
      <c r="B36" t="n">
        <v>-105.194</v>
      </c>
      <c r="C36" t="n">
        <v>145.405</v>
      </c>
      <c r="D36" t="n">
        <v>644.24</v>
      </c>
      <c r="E36" t="n">
        <v>-111.047</v>
      </c>
      <c r="F36" t="n">
        <v>-29.685</v>
      </c>
      <c r="G36" t="n">
        <v>2685.181</v>
      </c>
      <c r="H36" t="n">
        <v>71.2</v>
      </c>
      <c r="I36" t="n">
        <v>1140.9</v>
      </c>
      <c r="J36" t="n">
        <v>247.9</v>
      </c>
      <c r="K36" t="n">
        <v>-534.9</v>
      </c>
      <c r="L36" t="n">
        <v>-1173.4</v>
      </c>
    </row>
    <row r="37">
      <c r="A37" s="1" t="inlineStr">
        <is>
          <t>Free Cash Flow</t>
        </is>
      </c>
      <c r="B37" t="n">
        <v>104.712</v>
      </c>
      <c r="C37" t="n">
        <v>181.876</v>
      </c>
      <c r="D37" t="n">
        <v>210.204</v>
      </c>
      <c r="E37" t="n">
        <v>305.826</v>
      </c>
      <c r="F37" t="n">
        <v>411.583</v>
      </c>
      <c r="G37" t="n">
        <v>437.759</v>
      </c>
      <c r="H37" t="n">
        <v>280.8</v>
      </c>
      <c r="I37" t="n">
        <v>384.9</v>
      </c>
      <c r="J37" t="n">
        <v>346.7</v>
      </c>
      <c r="K37" t="n">
        <v>-245.3</v>
      </c>
      <c r="L37" t="n">
        <v>-30.60000000000002</v>
      </c>
    </row>
    <row r="38">
      <c r="A38" s="1" t="inlineStr">
        <is>
          <t>Free Cash Flow YoY</t>
        </is>
      </c>
      <c r="C38" t="n">
        <v>73.69</v>
      </c>
      <c r="D38" t="n">
        <v>15.58</v>
      </c>
      <c r="E38" t="n">
        <v>45.49</v>
      </c>
      <c r="F38" t="n">
        <v>34.58</v>
      </c>
      <c r="G38" t="n">
        <v>6.36</v>
      </c>
      <c r="H38" t="n">
        <v>-35.86</v>
      </c>
      <c r="I38" t="n">
        <v>37.07</v>
      </c>
      <c r="J38" t="n">
        <v>-9.92</v>
      </c>
      <c r="K38" t="n">
        <v>-170.75</v>
      </c>
    </row>
    <row r="39">
      <c r="A39" s="1" t="inlineStr">
        <is>
          <t>% Free Cash Flow Margins</t>
        </is>
      </c>
      <c r="B39" t="n">
        <v>14.7116178958194</v>
      </c>
      <c r="C39" t="n">
        <v>21.7131669114048</v>
      </c>
      <c r="D39" t="n">
        <v>21.77760740963294</v>
      </c>
      <c r="E39" t="n">
        <v>25.66016015680062</v>
      </c>
      <c r="F39" t="n">
        <v>29.40468765516507</v>
      </c>
      <c r="G39" t="n">
        <v>26.38661763367388</v>
      </c>
      <c r="H39" t="n">
        <v>14.44370145568643</v>
      </c>
      <c r="I39" t="n">
        <v>17.63654692082111</v>
      </c>
      <c r="J39" t="n">
        <v>14.12219959266803</v>
      </c>
      <c r="K39" t="n">
        <v>-8.964987939478107</v>
      </c>
      <c r="L39" t="n">
        <v>-1.08819345661451</v>
      </c>
    </row>
    <row r="40">
      <c r="A40" s="1" t="inlineStr">
        <is>
          <t>Cash and Cash Equivalents, Beginning of Period</t>
        </is>
      </c>
      <c r="B40" t="n">
        <v>527.0119999999999</v>
      </c>
      <c r="C40" t="n">
        <v>421.818</v>
      </c>
      <c r="D40" t="n">
        <v>567.223</v>
      </c>
      <c r="E40" t="n">
        <v>1211.463</v>
      </c>
      <c r="F40" t="n">
        <v>1100.416</v>
      </c>
      <c r="G40" t="n">
        <v>1070.731</v>
      </c>
      <c r="H40" t="n">
        <v>3755.9</v>
      </c>
      <c r="I40" t="n">
        <v>3827.1</v>
      </c>
      <c r="J40" t="n">
        <v>4968</v>
      </c>
      <c r="K40" t="n">
        <v>5215.9</v>
      </c>
      <c r="L40" t="n">
        <v>4681</v>
      </c>
    </row>
    <row r="41">
      <c r="A41" s="1" t="inlineStr">
        <is>
          <t>Cash and Cash Equivalents, End of Period</t>
        </is>
      </c>
      <c r="B41" t="n">
        <v>421.818</v>
      </c>
      <c r="C41" t="n">
        <v>567.223</v>
      </c>
      <c r="D41" t="n">
        <v>1211.463</v>
      </c>
      <c r="E41" t="n">
        <v>1100.416</v>
      </c>
      <c r="F41" t="n">
        <v>1070.731</v>
      </c>
      <c r="G41" t="n">
        <v>3755.912</v>
      </c>
      <c r="H41" t="n">
        <v>3827.1</v>
      </c>
      <c r="I41" t="n">
        <v>4968</v>
      </c>
      <c r="J41" t="n">
        <v>5215.9</v>
      </c>
      <c r="K41" t="n">
        <v>4681</v>
      </c>
      <c r="L41" t="n">
        <v>3778.2</v>
      </c>
    </row>
    <row r="42">
      <c r="A42" s="1" t="inlineStr">
        <is>
          <t>Cash Interest Paid</t>
        </is>
      </c>
      <c r="B42" t="n">
        <v>6</v>
      </c>
      <c r="C42" t="n">
        <v>6.712</v>
      </c>
      <c r="D42" t="n">
        <v>6.445</v>
      </c>
      <c r="E42" t="n">
        <v>1.421</v>
      </c>
      <c r="F42" t="n">
        <v>1.998</v>
      </c>
      <c r="G42" t="n">
        <v>5.948</v>
      </c>
      <c r="H42" t="n">
        <v>31.5</v>
      </c>
      <c r="I42" t="n">
        <v>29.9</v>
      </c>
      <c r="J42" t="n">
        <v>30.7</v>
      </c>
      <c r="K42" t="n">
        <v>31</v>
      </c>
      <c r="L42" t="n">
        <v>30.9</v>
      </c>
    </row>
    <row r="43">
      <c r="A43" s="1" t="inlineStr">
        <is>
          <t>Cash Taxes Paid</t>
        </is>
      </c>
      <c r="B43" t="n">
        <v>1</v>
      </c>
      <c r="C43" t="n">
        <v>34.132</v>
      </c>
      <c r="D43" t="n">
        <v>41.283</v>
      </c>
      <c r="E43" t="n">
        <v>35.98</v>
      </c>
      <c r="F43" t="n">
        <v>68.935</v>
      </c>
      <c r="G43" t="n">
        <v>45.783</v>
      </c>
      <c r="H43" t="n">
        <v>82.09999999999999</v>
      </c>
      <c r="I43" t="n">
        <v>169.2</v>
      </c>
      <c r="J43" t="n">
        <v>163.2</v>
      </c>
      <c r="K43" t="n">
        <v>99.8</v>
      </c>
      <c r="L43" t="n">
        <v>99.59999999999999</v>
      </c>
    </row>
    <row r="44">
      <c r="A44" s="1" t="inlineStr">
        <is>
          <t>Cash Flow per Share</t>
        </is>
      </c>
      <c r="B44" t="n">
        <v>0.327737</v>
      </c>
      <c r="C44" t="n">
        <v>0.565411</v>
      </c>
      <c r="D44" t="n">
        <v>0.633144</v>
      </c>
      <c r="E44" t="n">
        <v>0.84815</v>
      </c>
      <c r="F44" t="n">
        <v>1.133537</v>
      </c>
      <c r="G44" t="n">
        <v>1.1498</v>
      </c>
      <c r="H44" t="n">
        <v>0.715961</v>
      </c>
      <c r="I44" t="n">
        <v>0.971233</v>
      </c>
      <c r="J44" t="n">
        <v>0.855415</v>
      </c>
      <c r="K44" t="n">
        <v>-0.603741</v>
      </c>
      <c r="L44" t="n">
        <v>-0.075087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0"/>
  <sheetViews>
    <sheetView workbookViewId="0">
      <selection activeCell="A1" sqref="A1"/>
    </sheetView>
  </sheetViews>
  <sheetFormatPr baseColWidth="8" defaultRowHeight="15"/>
  <cols>
    <col width="45.7109375" customWidth="1" min="1" max="1"/>
    <col width="15.7109375" customWidth="1" min="3" max="12"/>
  </cols>
  <sheetData>
    <row r="1">
      <c r="A1" t="inlineStr">
        <is>
          <t>CSGP</t>
        </is>
      </c>
      <c r="B1" s="1" t="n">
        <v>2015</v>
      </c>
      <c r="C1" s="1" t="n">
        <v>2016</v>
      </c>
      <c r="D1" s="1" t="n">
        <v>2017</v>
      </c>
      <c r="E1" s="1" t="n">
        <v>2018</v>
      </c>
      <c r="F1" s="1" t="n">
        <v>2019</v>
      </c>
      <c r="G1" s="1" t="n">
        <v>2020</v>
      </c>
      <c r="H1" s="1" t="n">
        <v>2021</v>
      </c>
      <c r="I1" s="1" t="n">
        <v>2022</v>
      </c>
      <c r="J1" s="1" t="n">
        <v>2023</v>
      </c>
      <c r="K1" s="1" t="n">
        <v>2024</v>
      </c>
      <c r="L1" s="1" t="inlineStr">
        <is>
          <t>LTM</t>
        </is>
      </c>
    </row>
    <row r="2">
      <c r="A2" s="1" t="inlineStr">
        <is>
          <t>Cash And Equivalents</t>
        </is>
      </c>
      <c r="B2" t="n">
        <v>421.818</v>
      </c>
      <c r="C2" t="n">
        <v>567.223</v>
      </c>
      <c r="D2" t="n">
        <v>1211.463</v>
      </c>
      <c r="E2" t="n">
        <v>1100.416</v>
      </c>
      <c r="F2" t="n">
        <v>1070.731</v>
      </c>
      <c r="G2" t="n">
        <v>3693.813</v>
      </c>
      <c r="H2" t="n">
        <v>3827.126</v>
      </c>
      <c r="I2" t="n">
        <v>4968</v>
      </c>
      <c r="J2" t="n">
        <v>5215.9</v>
      </c>
      <c r="K2" t="n">
        <v>4681</v>
      </c>
      <c r="L2" t="n">
        <v>3680.8</v>
      </c>
    </row>
    <row r="3">
      <c r="A3" s="1" t="inlineStr">
        <is>
          <t xml:space="preserve">Short Term Investments </t>
        </is>
      </c>
      <c r="L3" t="n">
        <v>285.6</v>
      </c>
    </row>
    <row r="4">
      <c r="A4" s="1" t="inlineStr">
        <is>
          <t xml:space="preserve">Total Cash And Short Term Investments </t>
        </is>
      </c>
      <c r="B4" t="n">
        <v>421.818</v>
      </c>
      <c r="C4" t="n">
        <v>567.223</v>
      </c>
      <c r="D4" t="n">
        <v>1211.463</v>
      </c>
      <c r="E4" t="n">
        <v>1100.416</v>
      </c>
      <c r="F4" t="n">
        <v>1070.731</v>
      </c>
      <c r="G4" t="n">
        <v>3693.813</v>
      </c>
      <c r="H4" t="n">
        <v>3827.126</v>
      </c>
      <c r="I4" t="n">
        <v>4968</v>
      </c>
      <c r="J4" t="n">
        <v>5215.9</v>
      </c>
      <c r="K4" t="n">
        <v>4681</v>
      </c>
      <c r="L4" t="n">
        <v>3966.4</v>
      </c>
    </row>
    <row r="5">
      <c r="A5" s="1" t="inlineStr">
        <is>
          <t>Accounts Receivable</t>
        </is>
      </c>
      <c r="B5" t="n">
        <v>40.276</v>
      </c>
      <c r="C5" t="n">
        <v>48.537</v>
      </c>
      <c r="D5" t="n">
        <v>60.9</v>
      </c>
      <c r="E5" t="n">
        <v>89.19199999999999</v>
      </c>
      <c r="F5" t="n">
        <v>92.23999999999999</v>
      </c>
      <c r="G5" t="n">
        <v>103.949</v>
      </c>
      <c r="H5" t="n">
        <v>124.817</v>
      </c>
      <c r="I5" t="n">
        <v>157.9</v>
      </c>
      <c r="J5" t="n">
        <v>195.8</v>
      </c>
      <c r="K5" t="n">
        <v>193.7</v>
      </c>
      <c r="L5" t="n">
        <v>213.5</v>
      </c>
    </row>
    <row r="6">
      <c r="A6" s="1" t="inlineStr">
        <is>
          <t xml:space="preserve">Other Receivables </t>
        </is>
      </c>
      <c r="B6" t="n">
        <v>0.43</v>
      </c>
      <c r="C6" t="n">
        <v>0.129</v>
      </c>
    </row>
    <row r="7">
      <c r="A7" s="1" t="inlineStr">
        <is>
          <t>Notes Receivable</t>
        </is>
      </c>
    </row>
    <row r="8">
      <c r="A8" s="1" t="inlineStr">
        <is>
          <t>Total Receivables</t>
        </is>
      </c>
      <c r="B8" t="n">
        <v>40.706</v>
      </c>
      <c r="C8" t="n">
        <v>48.666</v>
      </c>
      <c r="D8" t="n">
        <v>60.9</v>
      </c>
      <c r="E8" t="n">
        <v>89.19199999999999</v>
      </c>
      <c r="F8" t="n">
        <v>92.23999999999999</v>
      </c>
      <c r="G8" t="n">
        <v>103.949</v>
      </c>
      <c r="H8" t="n">
        <v>124.817</v>
      </c>
      <c r="I8" t="n">
        <v>157.9</v>
      </c>
      <c r="J8" t="n">
        <v>195.8</v>
      </c>
      <c r="K8" t="n">
        <v>193.7</v>
      </c>
      <c r="L8" t="n">
        <v>213.5</v>
      </c>
    </row>
    <row r="9">
      <c r="A9" s="1" t="inlineStr">
        <is>
          <t xml:space="preserve">Inventory </t>
        </is>
      </c>
    </row>
    <row r="10">
      <c r="A10" s="1" t="inlineStr">
        <is>
          <t>Prepaid Expenses</t>
        </is>
      </c>
      <c r="B10" t="n">
        <v>10.209</v>
      </c>
      <c r="C10" t="n">
        <v>11.602</v>
      </c>
      <c r="D10" t="n">
        <v>15.572</v>
      </c>
      <c r="E10" t="n">
        <v>23.69</v>
      </c>
      <c r="F10" t="n">
        <v>36.194</v>
      </c>
      <c r="G10" t="n">
        <v>28.651</v>
      </c>
      <c r="H10" t="n">
        <v>36.182</v>
      </c>
      <c r="I10" t="n">
        <v>60</v>
      </c>
      <c r="J10" t="n">
        <v>64.40000000000001</v>
      </c>
      <c r="K10" t="n">
        <v>75.5</v>
      </c>
      <c r="L10" t="n">
        <v>76</v>
      </c>
    </row>
    <row r="11">
      <c r="A11" s="1" t="inlineStr">
        <is>
          <t>Deferred Tax Assets Current</t>
        </is>
      </c>
    </row>
    <row r="12">
      <c r="A12" s="1" t="inlineStr">
        <is>
          <t>Restricted Cash</t>
        </is>
      </c>
      <c r="G12" t="n">
        <v>62.099</v>
      </c>
      <c r="L12" t="n">
        <v>97.40000000000001</v>
      </c>
    </row>
    <row r="13">
      <c r="A13" s="1" t="inlineStr">
        <is>
          <t xml:space="preserve">Other Current Assets </t>
        </is>
      </c>
    </row>
    <row r="14">
      <c r="A14" s="1" t="inlineStr">
        <is>
          <t xml:space="preserve">Total Current Assets </t>
        </is>
      </c>
      <c r="B14" t="n">
        <v>472.733</v>
      </c>
      <c r="C14" t="n">
        <v>627.491</v>
      </c>
      <c r="D14" t="n">
        <v>1287.935</v>
      </c>
      <c r="E14" t="n">
        <v>1213.298</v>
      </c>
      <c r="F14" t="n">
        <v>1199.165</v>
      </c>
      <c r="G14" t="n">
        <v>3888.512</v>
      </c>
      <c r="H14" t="n">
        <v>3988.125</v>
      </c>
      <c r="I14" t="n">
        <v>5185.9</v>
      </c>
      <c r="J14" t="n">
        <v>5476.1</v>
      </c>
      <c r="K14" t="n">
        <v>4950.2</v>
      </c>
      <c r="L14" t="n">
        <v>4353.3</v>
      </c>
    </row>
    <row r="15">
      <c r="A15" s="1" t="inlineStr">
        <is>
          <t>Gross Property Plant And Equipment</t>
        </is>
      </c>
      <c r="B15" t="n">
        <v>144.537</v>
      </c>
      <c r="C15" t="n">
        <v>162.685</v>
      </c>
      <c r="D15" t="n">
        <v>182.891</v>
      </c>
      <c r="E15" t="n">
        <v>193.094</v>
      </c>
      <c r="F15" t="n">
        <v>358.374</v>
      </c>
      <c r="G15" t="n">
        <v>401.218</v>
      </c>
      <c r="H15" t="n">
        <v>457.973</v>
      </c>
      <c r="I15" t="n">
        <v>487.2</v>
      </c>
      <c r="J15" t="n">
        <v>657.5</v>
      </c>
      <c r="K15" t="n">
        <v>1252.8</v>
      </c>
    </row>
    <row r="16">
      <c r="A16" s="1" t="inlineStr">
        <is>
          <t>Accumulated Depreciation</t>
        </is>
      </c>
      <c r="B16" t="n">
        <v>-56.226</v>
      </c>
      <c r="C16" t="n">
        <v>-75.117</v>
      </c>
      <c r="D16" t="n">
        <v>-98.395</v>
      </c>
      <c r="E16" t="n">
        <v>-109.791</v>
      </c>
      <c r="F16" t="n">
        <v>-135.761</v>
      </c>
      <c r="G16" t="n">
        <v>-166.153</v>
      </c>
      <c r="H16" t="n">
        <v>-85.86199999999999</v>
      </c>
      <c r="I16" t="n">
        <v>-85.5</v>
      </c>
      <c r="J16" t="n">
        <v>-105.5</v>
      </c>
      <c r="K16" t="n">
        <v>-134.9</v>
      </c>
    </row>
    <row r="17">
      <c r="A17" s="1" t="inlineStr">
        <is>
          <t xml:space="preserve">Net Property Plant And Equipment </t>
        </is>
      </c>
      <c r="B17" t="n">
        <v>88.31100000000001</v>
      </c>
      <c r="C17" t="n">
        <v>87.568</v>
      </c>
      <c r="D17" t="n">
        <v>84.496</v>
      </c>
      <c r="E17" t="n">
        <v>83.303</v>
      </c>
      <c r="F17" t="n">
        <v>222.613</v>
      </c>
      <c r="G17" t="n">
        <v>235.065</v>
      </c>
      <c r="H17" t="n">
        <v>372.111</v>
      </c>
      <c r="I17" t="n">
        <v>401.7</v>
      </c>
      <c r="J17" t="n">
        <v>552</v>
      </c>
      <c r="K17" t="n">
        <v>1117.9</v>
      </c>
      <c r="L17" t="n">
        <v>1194.3</v>
      </c>
    </row>
    <row r="18">
      <c r="A18" s="1" t="inlineStr">
        <is>
          <t xml:space="preserve">Long-term Investments </t>
        </is>
      </c>
      <c r="B18" t="n">
        <v>15.507</v>
      </c>
      <c r="C18" t="n">
        <v>9.952</v>
      </c>
      <c r="D18" t="n">
        <v>10.07</v>
      </c>
      <c r="E18" t="n">
        <v>10.07</v>
      </c>
      <c r="F18" t="n">
        <v>10.07</v>
      </c>
    </row>
    <row r="19">
      <c r="A19" s="1" t="inlineStr">
        <is>
          <t>Goodwill</t>
        </is>
      </c>
      <c r="B19" t="n">
        <v>1252.945</v>
      </c>
      <c r="C19" t="n">
        <v>1254.866</v>
      </c>
      <c r="D19" t="n">
        <v>1283.457</v>
      </c>
      <c r="E19" t="n">
        <v>1611.535</v>
      </c>
      <c r="F19" t="n">
        <v>1882.02</v>
      </c>
      <c r="G19" t="n">
        <v>2235.999</v>
      </c>
      <c r="H19" t="n">
        <v>2321.015</v>
      </c>
      <c r="I19" t="n">
        <v>2314.8</v>
      </c>
      <c r="J19" t="n">
        <v>2386.2</v>
      </c>
      <c r="K19" t="n">
        <v>2527.6</v>
      </c>
      <c r="L19" t="n">
        <v>3673.2</v>
      </c>
    </row>
    <row r="20">
      <c r="A20" s="1" t="inlineStr">
        <is>
          <t>Other Intangibles</t>
        </is>
      </c>
      <c r="B20" t="n">
        <v>238.247</v>
      </c>
      <c r="C20" t="n">
        <v>195.907</v>
      </c>
      <c r="D20" t="n">
        <v>182.879</v>
      </c>
      <c r="E20" t="n">
        <v>288.911</v>
      </c>
      <c r="F20" t="n">
        <v>421.196</v>
      </c>
      <c r="G20" t="n">
        <v>426.745</v>
      </c>
      <c r="H20" t="n">
        <v>435.662</v>
      </c>
      <c r="I20" t="n">
        <v>329.3</v>
      </c>
      <c r="J20" t="n">
        <v>313.7</v>
      </c>
      <c r="K20" t="n">
        <v>433.2</v>
      </c>
      <c r="L20" t="n">
        <v>957.2</v>
      </c>
    </row>
    <row r="21">
      <c r="A21" s="1" t="inlineStr">
        <is>
          <t xml:space="preserve">Loans Receivable Long-Term </t>
        </is>
      </c>
    </row>
    <row r="22">
      <c r="A22" s="1" t="inlineStr">
        <is>
          <t xml:space="preserve">Deferred Tax Assets Long-Term </t>
        </is>
      </c>
      <c r="B22" t="n">
        <v>9.106999999999999</v>
      </c>
      <c r="C22" t="n">
        <v>7.273</v>
      </c>
      <c r="D22" t="n">
        <v>5.431</v>
      </c>
      <c r="E22" t="n">
        <v>7.469</v>
      </c>
      <c r="F22" t="n">
        <v>5.408</v>
      </c>
      <c r="G22" t="n">
        <v>4.983</v>
      </c>
      <c r="H22" t="n">
        <v>5.034</v>
      </c>
      <c r="I22" t="n">
        <v>9.699999999999999</v>
      </c>
      <c r="J22" t="n">
        <v>4.3</v>
      </c>
      <c r="K22" t="n">
        <v>30.6</v>
      </c>
      <c r="L22" t="n">
        <v>49.8</v>
      </c>
    </row>
    <row r="23">
      <c r="A23" s="1" t="inlineStr">
        <is>
          <t xml:space="preserve">Other Long-Term Assets </t>
        </is>
      </c>
      <c r="B23" t="n">
        <v>2.65</v>
      </c>
      <c r="C23" t="n">
        <v>1.948</v>
      </c>
      <c r="D23" t="n">
        <v>15.16</v>
      </c>
      <c r="E23" t="n">
        <v>19.34</v>
      </c>
      <c r="F23" t="n">
        <v>21.64</v>
      </c>
      <c r="G23" t="n">
        <v>25.942</v>
      </c>
      <c r="H23" t="n">
        <v>29.245</v>
      </c>
      <c r="I23" t="n">
        <v>7.5</v>
      </c>
      <c r="J23" t="n">
        <v>10.1</v>
      </c>
      <c r="K23" t="n">
        <v>17.9</v>
      </c>
      <c r="L23" t="n">
        <v>18</v>
      </c>
    </row>
    <row r="24">
      <c r="A24" s="1" t="inlineStr">
        <is>
          <t xml:space="preserve">Total Assets </t>
        </is>
      </c>
      <c r="B24" t="n">
        <v>2079.571</v>
      </c>
      <c r="C24" t="n">
        <v>2185.063</v>
      </c>
      <c r="D24" t="n">
        <v>2873.441</v>
      </c>
      <c r="E24" t="n">
        <v>3312.957</v>
      </c>
      <c r="F24" t="n">
        <v>3853.986</v>
      </c>
      <c r="G24" t="n">
        <v>6915.42</v>
      </c>
      <c r="H24" t="n">
        <v>7256.871</v>
      </c>
      <c r="I24" t="n">
        <v>8402.5</v>
      </c>
      <c r="J24" t="n">
        <v>8919.700000000001</v>
      </c>
      <c r="K24" t="n">
        <v>9256.799999999999</v>
      </c>
      <c r="L24" t="n">
        <v>10428.1</v>
      </c>
    </row>
    <row r="25">
      <c r="A25" s="1" t="inlineStr">
        <is>
          <t>Accounts Payable</t>
        </is>
      </c>
      <c r="B25" t="n">
        <v>9.673</v>
      </c>
      <c r="C25" t="n">
        <v>11.478</v>
      </c>
      <c r="D25" t="n">
        <v>9.262</v>
      </c>
      <c r="E25" t="n">
        <v>6.327</v>
      </c>
      <c r="F25" t="n">
        <v>7.64</v>
      </c>
      <c r="G25" t="n">
        <v>15.732</v>
      </c>
      <c r="H25" t="n">
        <v>22.244</v>
      </c>
      <c r="I25" t="n">
        <v>28.6</v>
      </c>
      <c r="J25" t="n">
        <v>23.1</v>
      </c>
      <c r="K25" t="n">
        <v>47</v>
      </c>
      <c r="L25" t="n">
        <v>38.7</v>
      </c>
    </row>
    <row r="26">
      <c r="A26" s="1" t="inlineStr">
        <is>
          <t>Accrued Expenses</t>
        </is>
      </c>
      <c r="B26" t="n">
        <v>62.468</v>
      </c>
      <c r="C26" t="n">
        <v>64.895</v>
      </c>
      <c r="D26" t="n">
        <v>76.297</v>
      </c>
      <c r="E26" t="n">
        <v>75.40900000000001</v>
      </c>
      <c r="F26" t="n">
        <v>91.767</v>
      </c>
      <c r="G26" t="n">
        <v>191.303</v>
      </c>
      <c r="H26" t="n">
        <v>163.47</v>
      </c>
      <c r="I26" t="n">
        <v>194.1</v>
      </c>
      <c r="J26" t="n">
        <v>280.8</v>
      </c>
      <c r="K26" t="n">
        <v>308.5</v>
      </c>
      <c r="L26" t="n">
        <v>332.4</v>
      </c>
    </row>
    <row r="27">
      <c r="A27" s="1" t="inlineStr">
        <is>
          <t xml:space="preserve">Short-term Borrowings </t>
        </is>
      </c>
    </row>
    <row r="28">
      <c r="A28" s="1" t="inlineStr">
        <is>
          <t>Current Portion of Long-Term Debt</t>
        </is>
      </c>
      <c r="B28" t="n">
        <v>16.746</v>
      </c>
      <c r="C28" t="n">
        <v>31.866</v>
      </c>
    </row>
    <row r="29">
      <c r="A29" s="1" t="inlineStr">
        <is>
          <t>Current Portion of Capital Lease Obligations</t>
        </is>
      </c>
      <c r="F29" t="n">
        <v>29.67</v>
      </c>
      <c r="G29" t="n">
        <v>32.648</v>
      </c>
      <c r="H29" t="n">
        <v>26.268</v>
      </c>
      <c r="I29" t="n">
        <v>36</v>
      </c>
      <c r="J29" t="n">
        <v>40</v>
      </c>
      <c r="K29" t="n">
        <v>32</v>
      </c>
      <c r="L29" t="n">
        <v>28.2</v>
      </c>
    </row>
    <row r="30">
      <c r="A30" s="1" t="inlineStr">
        <is>
          <t xml:space="preserve">Current Income Taxes Payable </t>
        </is>
      </c>
      <c r="B30" t="n">
        <v>0.046</v>
      </c>
      <c r="C30" t="n">
        <v>3.814</v>
      </c>
      <c r="D30" t="n">
        <v>8.166</v>
      </c>
      <c r="E30" t="n">
        <v>14.288</v>
      </c>
      <c r="F30" t="n">
        <v>10.705</v>
      </c>
      <c r="G30" t="n">
        <v>16.316</v>
      </c>
      <c r="H30" t="n">
        <v>31.236</v>
      </c>
      <c r="I30" t="n">
        <v>10.4</v>
      </c>
      <c r="J30" t="n">
        <v>7.7</v>
      </c>
      <c r="K30" t="n">
        <v>23.2</v>
      </c>
      <c r="L30" t="n">
        <v>28.5</v>
      </c>
    </row>
    <row r="31">
      <c r="A31" s="1" t="inlineStr">
        <is>
          <t xml:space="preserve">Unearned Revenue Current </t>
        </is>
      </c>
      <c r="B31" t="n">
        <v>44.661</v>
      </c>
      <c r="C31" t="n">
        <v>41.687</v>
      </c>
      <c r="D31" t="n">
        <v>48.209</v>
      </c>
      <c r="E31" t="n">
        <v>53.982</v>
      </c>
      <c r="F31" t="n">
        <v>67.274</v>
      </c>
      <c r="G31" t="n">
        <v>74.851</v>
      </c>
      <c r="H31" t="n">
        <v>95.471</v>
      </c>
      <c r="I31" t="n">
        <v>103.6</v>
      </c>
      <c r="J31" t="n">
        <v>104.2</v>
      </c>
      <c r="K31" t="n">
        <v>141.6</v>
      </c>
      <c r="L31" t="n">
        <v>187.3</v>
      </c>
    </row>
    <row r="32">
      <c r="A32" s="1" t="inlineStr">
        <is>
          <t xml:space="preserve">Other Current Liabilities </t>
        </is>
      </c>
      <c r="B32" t="n">
        <v>1.687</v>
      </c>
      <c r="C32" t="n">
        <v>1.206</v>
      </c>
      <c r="D32" t="n">
        <v>4.732</v>
      </c>
      <c r="E32" t="n">
        <v>4.153</v>
      </c>
      <c r="L32" t="n">
        <v>109.3</v>
      </c>
    </row>
    <row r="33">
      <c r="A33" s="1" t="inlineStr">
        <is>
          <t xml:space="preserve">Total Current Liabilities </t>
        </is>
      </c>
      <c r="B33" t="n">
        <v>135.281</v>
      </c>
      <c r="C33" t="n">
        <v>154.946</v>
      </c>
      <c r="D33" t="n">
        <v>146.666</v>
      </c>
      <c r="E33" t="n">
        <v>154.159</v>
      </c>
      <c r="F33" t="n">
        <v>207.056</v>
      </c>
      <c r="G33" t="n">
        <v>330.85</v>
      </c>
      <c r="H33" t="n">
        <v>338.689</v>
      </c>
      <c r="I33" t="n">
        <v>372.7</v>
      </c>
      <c r="J33" t="n">
        <v>455.8</v>
      </c>
      <c r="K33" t="n">
        <v>552.3</v>
      </c>
      <c r="L33" t="n">
        <v>724.4</v>
      </c>
    </row>
    <row r="34">
      <c r="A34" s="1" t="inlineStr">
        <is>
          <t xml:space="preserve">Long-Term Debt </t>
        </is>
      </c>
      <c r="B34" t="n">
        <v>338.366</v>
      </c>
      <c r="C34" t="n">
        <v>306.473</v>
      </c>
      <c r="G34" t="n">
        <v>986.715</v>
      </c>
      <c r="H34" t="n">
        <v>987.944</v>
      </c>
      <c r="I34" t="n">
        <v>989.2</v>
      </c>
      <c r="J34" t="n">
        <v>990.5</v>
      </c>
      <c r="K34" t="n">
        <v>991.9</v>
      </c>
      <c r="L34" t="n">
        <v>992.2</v>
      </c>
    </row>
    <row r="35">
      <c r="A35" s="1" t="inlineStr">
        <is>
          <t>Capital Leases</t>
        </is>
      </c>
      <c r="F35" t="n">
        <v>120.153</v>
      </c>
      <c r="G35" t="n">
        <v>105.329</v>
      </c>
      <c r="H35" t="n">
        <v>99.37</v>
      </c>
      <c r="I35" t="n">
        <v>76.09999999999999</v>
      </c>
      <c r="J35" t="n">
        <v>75.90000000000001</v>
      </c>
      <c r="K35" t="n">
        <v>103.7</v>
      </c>
      <c r="L35" t="n">
        <v>99.2</v>
      </c>
    </row>
    <row r="36">
      <c r="A36" s="1" t="inlineStr">
        <is>
          <t>Unearned Revenue Non Current</t>
        </is>
      </c>
      <c r="B36" t="n">
        <v>21.239</v>
      </c>
      <c r="C36" t="n">
        <v>18.715</v>
      </c>
      <c r="D36" t="n">
        <v>16.192</v>
      </c>
      <c r="E36" t="n">
        <v>13.669</v>
      </c>
      <c r="F36" t="n">
        <v>3.346</v>
      </c>
      <c r="G36" t="n">
        <v>2.512</v>
      </c>
      <c r="H36" t="n">
        <v>1.253</v>
      </c>
      <c r="I36" t="n">
        <v>0.2</v>
      </c>
      <c r="J36" t="n">
        <v>0.1</v>
      </c>
      <c r="K36" t="n">
        <v>18.7</v>
      </c>
      <c r="L36" t="n">
        <v>9.1</v>
      </c>
    </row>
    <row r="37">
      <c r="A37" s="1" t="inlineStr">
        <is>
          <t xml:space="preserve">Deferred Tax Liability Non Current </t>
        </is>
      </c>
      <c r="B37" t="n">
        <v>4.585</v>
      </c>
      <c r="C37" t="n">
        <v>18.386</v>
      </c>
      <c r="D37" t="n">
        <v>12.07</v>
      </c>
      <c r="E37" t="n">
        <v>69.857</v>
      </c>
      <c r="F37" t="n">
        <v>87.096</v>
      </c>
      <c r="G37" t="n">
        <v>72.991</v>
      </c>
      <c r="H37" t="n">
        <v>98.65600000000001</v>
      </c>
      <c r="I37" t="n">
        <v>76.2</v>
      </c>
      <c r="J37" t="n">
        <v>36.7</v>
      </c>
      <c r="K37" t="n">
        <v>7.6</v>
      </c>
      <c r="L37" t="n">
        <v>7.9</v>
      </c>
    </row>
    <row r="38">
      <c r="A38" s="1" t="inlineStr">
        <is>
          <t xml:space="preserve">Other Non Current Liabilities </t>
        </is>
      </c>
      <c r="B38" t="n">
        <v>36.32</v>
      </c>
      <c r="C38" t="n">
        <v>32.33</v>
      </c>
      <c r="D38" t="n">
        <v>47.263</v>
      </c>
      <c r="E38" t="n">
        <v>53.33</v>
      </c>
      <c r="F38" t="n">
        <v>30.742</v>
      </c>
      <c r="G38" t="n">
        <v>41.664</v>
      </c>
      <c r="H38" t="n">
        <v>19.287</v>
      </c>
      <c r="I38" t="n">
        <v>18.1</v>
      </c>
      <c r="J38" t="n">
        <v>22.1</v>
      </c>
      <c r="K38" t="n">
        <v>29.1</v>
      </c>
      <c r="L38" t="n">
        <v>39.1</v>
      </c>
    </row>
    <row r="39">
      <c r="A39" s="1" t="inlineStr">
        <is>
          <t xml:space="preserve">Total Liabilities </t>
        </is>
      </c>
      <c r="B39" t="n">
        <v>535.7910000000001</v>
      </c>
      <c r="C39" t="n">
        <v>530.85</v>
      </c>
      <c r="D39" t="n">
        <v>222.191</v>
      </c>
      <c r="E39" t="n">
        <v>291.015</v>
      </c>
      <c r="F39" t="n">
        <v>448.393</v>
      </c>
      <c r="G39" t="n">
        <v>1540.061</v>
      </c>
      <c r="H39" t="n">
        <v>1545.199</v>
      </c>
      <c r="I39" t="n">
        <v>1532.5</v>
      </c>
      <c r="J39" t="n">
        <v>1581.1</v>
      </c>
      <c r="K39" t="n">
        <v>1703.3</v>
      </c>
      <c r="L39" t="n">
        <v>1871.9</v>
      </c>
    </row>
    <row r="40">
      <c r="A40" s="1" t="inlineStr">
        <is>
          <t xml:space="preserve">Preferred Stock Convertible </t>
        </is>
      </c>
    </row>
    <row r="41">
      <c r="A41" s="1" t="inlineStr">
        <is>
          <t xml:space="preserve">Preferred Stock - Others </t>
        </is>
      </c>
    </row>
    <row r="42">
      <c r="A42" s="1" t="inlineStr">
        <is>
          <t xml:space="preserve">Total Preferred Equity </t>
        </is>
      </c>
    </row>
    <row r="43">
      <c r="A43" s="1" t="inlineStr">
        <is>
          <t>Common Stock</t>
        </is>
      </c>
      <c r="B43" t="n">
        <v>0.325</v>
      </c>
      <c r="C43" t="n">
        <v>0.326</v>
      </c>
      <c r="D43" t="n">
        <v>0.361</v>
      </c>
      <c r="E43" t="n">
        <v>0.364</v>
      </c>
      <c r="F43" t="n">
        <v>0.366</v>
      </c>
      <c r="G43" t="n">
        <v>3.943</v>
      </c>
      <c r="H43" t="n">
        <v>3.946</v>
      </c>
      <c r="I43" t="n">
        <v>4.1</v>
      </c>
      <c r="J43" t="n">
        <v>4.1</v>
      </c>
      <c r="K43" t="n">
        <v>4.1</v>
      </c>
      <c r="L43" t="n">
        <v>4.2</v>
      </c>
    </row>
    <row r="44">
      <c r="A44" s="1" t="inlineStr">
        <is>
          <t>Additional Paid In Capital</t>
        </is>
      </c>
      <c r="B44" t="n">
        <v>1440.321</v>
      </c>
      <c r="C44" t="n">
        <v>1471.127</v>
      </c>
      <c r="D44" t="n">
        <v>2339.253</v>
      </c>
      <c r="E44" t="n">
        <v>2419.812</v>
      </c>
      <c r="F44" t="n">
        <v>2473.338</v>
      </c>
      <c r="G44" t="n">
        <v>4204.703</v>
      </c>
      <c r="H44" t="n">
        <v>4253.318</v>
      </c>
      <c r="I44" t="n">
        <v>5065.4</v>
      </c>
      <c r="J44" t="n">
        <v>5147.8</v>
      </c>
      <c r="K44" t="n">
        <v>5231.9</v>
      </c>
      <c r="L44" t="n">
        <v>6259</v>
      </c>
    </row>
    <row r="45">
      <c r="A45" s="1" t="inlineStr">
        <is>
          <t>Retained Earnings</t>
        </is>
      </c>
      <c r="B45" t="n">
        <v>110.728</v>
      </c>
      <c r="C45" t="n">
        <v>195.799</v>
      </c>
      <c r="D45" t="n">
        <v>320.656</v>
      </c>
      <c r="E45" t="n">
        <v>613.454</v>
      </c>
      <c r="F45" t="n">
        <v>940.474</v>
      </c>
      <c r="G45" t="n">
        <v>1167.602</v>
      </c>
      <c r="H45" t="n">
        <v>1460.166</v>
      </c>
      <c r="I45" t="n">
        <v>1829.6</v>
      </c>
      <c r="J45" t="n">
        <v>2204.3</v>
      </c>
      <c r="K45" t="n">
        <v>2343</v>
      </c>
      <c r="L45" t="n">
        <v>2328.2</v>
      </c>
    </row>
    <row r="46">
      <c r="A46" s="1" t="inlineStr">
        <is>
          <t xml:space="preserve">Comprehensive Income and Other </t>
        </is>
      </c>
      <c r="B46" t="n">
        <v>-7.594</v>
      </c>
      <c r="C46" t="n">
        <v>-13.039</v>
      </c>
      <c r="D46" t="n">
        <v>-9.02</v>
      </c>
      <c r="E46" t="n">
        <v>-11.688</v>
      </c>
      <c r="F46" t="n">
        <v>-8.585000000000001</v>
      </c>
      <c r="G46" t="n">
        <v>-0.889</v>
      </c>
      <c r="H46" t="n">
        <v>-5.758</v>
      </c>
      <c r="I46" t="n">
        <v>-29.1</v>
      </c>
      <c r="J46" t="n">
        <v>-17.6</v>
      </c>
      <c r="K46" t="n">
        <v>-25.5</v>
      </c>
      <c r="L46" t="n">
        <v>-16.7</v>
      </c>
    </row>
    <row r="47">
      <c r="A47" s="1" t="inlineStr">
        <is>
          <t xml:space="preserve">Total Common Equity </t>
        </is>
      </c>
      <c r="B47" t="n">
        <v>1543.78</v>
      </c>
      <c r="C47" t="n">
        <v>1654.213</v>
      </c>
      <c r="D47" t="n">
        <v>2651.25</v>
      </c>
      <c r="E47" t="n">
        <v>3021.942</v>
      </c>
      <c r="F47" t="n">
        <v>3405.593</v>
      </c>
      <c r="G47" t="n">
        <v>5375.359</v>
      </c>
      <c r="H47" t="n">
        <v>5711.672</v>
      </c>
      <c r="I47" t="n">
        <v>6870</v>
      </c>
      <c r="J47" t="n">
        <v>7338.6</v>
      </c>
      <c r="K47" t="n">
        <v>7553.5</v>
      </c>
      <c r="L47" t="n">
        <v>8556.200000000001</v>
      </c>
    </row>
    <row r="48">
      <c r="A48" s="1" t="inlineStr">
        <is>
          <t xml:space="preserve">Total Equity </t>
        </is>
      </c>
      <c r="B48" t="n">
        <v>1543.78</v>
      </c>
      <c r="C48" t="n">
        <v>1654.213</v>
      </c>
      <c r="D48" t="n">
        <v>2651.25</v>
      </c>
      <c r="E48" t="n">
        <v>3021.942</v>
      </c>
      <c r="F48" t="n">
        <v>3405.593</v>
      </c>
      <c r="G48" t="n">
        <v>5375.359</v>
      </c>
      <c r="H48" t="n">
        <v>5711.672</v>
      </c>
      <c r="I48" t="n">
        <v>6870</v>
      </c>
      <c r="J48" t="n">
        <v>7338.6</v>
      </c>
      <c r="K48" t="n">
        <v>7553.5</v>
      </c>
      <c r="L48" t="n">
        <v>8556.200000000001</v>
      </c>
    </row>
    <row r="49">
      <c r="A49" s="1" t="inlineStr">
        <is>
          <t xml:space="preserve">Total Liabilities And Equity </t>
        </is>
      </c>
      <c r="B49" t="n">
        <v>2079.571</v>
      </c>
      <c r="C49" t="n">
        <v>2185.063</v>
      </c>
      <c r="D49" t="n">
        <v>2873.441</v>
      </c>
      <c r="E49" t="n">
        <v>3312.957</v>
      </c>
      <c r="F49" t="n">
        <v>3853.986</v>
      </c>
      <c r="G49" t="n">
        <v>6915.42</v>
      </c>
      <c r="H49" t="n">
        <v>7256.871</v>
      </c>
      <c r="I49" t="n">
        <v>8402.5</v>
      </c>
      <c r="J49" t="n">
        <v>8919.700000000001</v>
      </c>
      <c r="K49" t="n">
        <v>9256.799999999999</v>
      </c>
      <c r="L49" t="n">
        <v>10428.1</v>
      </c>
    </row>
    <row r="50">
      <c r="A50" s="1" t="inlineStr">
        <is>
          <t xml:space="preserve">Total Shares Out. on Filing Date </t>
        </is>
      </c>
      <c r="B50" t="n">
        <v>325.13536</v>
      </c>
      <c r="C50" t="n">
        <v>325.99696</v>
      </c>
      <c r="D50" t="n">
        <v>360.94701</v>
      </c>
      <c r="E50" t="n">
        <v>364.51829</v>
      </c>
      <c r="F50" t="n">
        <v>366.44734</v>
      </c>
      <c r="G50" t="n">
        <v>394.10441</v>
      </c>
      <c r="H50" t="n">
        <v>394.987704</v>
      </c>
      <c r="I50" t="n">
        <v>406.772431</v>
      </c>
      <c r="J50" t="n">
        <v>408.409321</v>
      </c>
      <c r="K50" t="n">
        <v>410.12561</v>
      </c>
      <c r="L50" t="n">
        <v>421.886653</v>
      </c>
    </row>
    <row r="51">
      <c r="A51" s="1" t="inlineStr">
        <is>
          <t xml:space="preserve">Book Value/Share </t>
        </is>
      </c>
      <c r="B51" t="n">
        <v>4.748777</v>
      </c>
      <c r="C51" t="n">
        <v>5.073339</v>
      </c>
      <c r="D51" t="n">
        <v>7.342759</v>
      </c>
      <c r="E51" t="n">
        <v>8.29156</v>
      </c>
      <c r="F51" t="n">
        <v>9.287642999999999</v>
      </c>
      <c r="G51" t="n">
        <v>13.638197</v>
      </c>
      <c r="H51" t="n">
        <v>14.462272</v>
      </c>
      <c r="I51" t="n">
        <v>16.893262</v>
      </c>
      <c r="J51" t="n">
        <v>17.982357</v>
      </c>
      <c r="K51" t="n">
        <v>18.445665</v>
      </c>
      <c r="L51" t="n">
        <v>20.219775</v>
      </c>
    </row>
    <row r="52">
      <c r="A52" s="1" t="inlineStr">
        <is>
          <t>Tangible Book Value</t>
        </is>
      </c>
      <c r="B52" t="n">
        <v>52.588</v>
      </c>
      <c r="C52" t="n">
        <v>203.44</v>
      </c>
      <c r="D52" t="n">
        <v>1184.914</v>
      </c>
      <c r="E52" t="n">
        <v>1121.496</v>
      </c>
      <c r="F52" t="n">
        <v>1102.377</v>
      </c>
      <c r="G52" t="n">
        <v>2712.615</v>
      </c>
      <c r="H52" t="n">
        <v>2954.995</v>
      </c>
      <c r="I52" t="n">
        <v>4225.9</v>
      </c>
      <c r="J52" t="n">
        <v>4638.7</v>
      </c>
      <c r="K52" t="n">
        <v>4592.7</v>
      </c>
      <c r="L52" t="n">
        <v>3925.8</v>
      </c>
    </row>
    <row r="53">
      <c r="A53" s="1" t="inlineStr">
        <is>
          <t xml:space="preserve">Tangible Book Value/Share </t>
        </is>
      </c>
      <c r="B53" t="n">
        <v>0.161764</v>
      </c>
      <c r="C53" t="n">
        <v>0.623934</v>
      </c>
      <c r="D53" t="n">
        <v>3.281673</v>
      </c>
      <c r="E53" t="n">
        <v>3.077144</v>
      </c>
      <c r="F53" t="n">
        <v>3.006373</v>
      </c>
      <c r="G53" t="n">
        <v>6.882364</v>
      </c>
      <c r="H53" t="n">
        <v>7.482212</v>
      </c>
      <c r="I53" t="n">
        <v>10.391446</v>
      </c>
      <c r="J53" t="n">
        <v>11.366576</v>
      </c>
      <c r="K53" t="n">
        <v>11.215384</v>
      </c>
      <c r="L53" t="n">
        <v>9.277341</v>
      </c>
    </row>
    <row r="54">
      <c r="A54" s="1" t="inlineStr">
        <is>
          <t xml:space="preserve">Total Debt </t>
        </is>
      </c>
      <c r="B54" t="n">
        <v>355.112</v>
      </c>
      <c r="C54" t="n">
        <v>338.339</v>
      </c>
      <c r="D54" t="n">
        <v>0</v>
      </c>
      <c r="E54" t="n">
        <v>0</v>
      </c>
      <c r="F54" t="n">
        <v>149.823</v>
      </c>
      <c r="G54" t="n">
        <v>1124.692</v>
      </c>
      <c r="H54" t="n">
        <v>1113.582</v>
      </c>
      <c r="I54" t="n">
        <v>1101.3</v>
      </c>
      <c r="J54" t="n">
        <v>1106.4</v>
      </c>
      <c r="K54" t="n">
        <v>1127.6</v>
      </c>
      <c r="L54" t="n">
        <v>1119.6</v>
      </c>
    </row>
    <row r="55">
      <c r="A55" s="1" t="inlineStr">
        <is>
          <t>Net Debt</t>
        </is>
      </c>
      <c r="B55" t="n">
        <v>-66.706</v>
      </c>
      <c r="C55" t="n">
        <v>-228.884</v>
      </c>
      <c r="D55" t="n">
        <v>-1211.463</v>
      </c>
      <c r="E55" t="n">
        <v>-1100.416</v>
      </c>
      <c r="F55" t="n">
        <v>-920.908</v>
      </c>
      <c r="G55" t="n">
        <v>-2569.121</v>
      </c>
      <c r="H55" t="n">
        <v>-2713.544</v>
      </c>
      <c r="I55" t="n">
        <v>-3866.7</v>
      </c>
      <c r="J55" t="n">
        <v>-4109.5</v>
      </c>
      <c r="K55" t="n">
        <v>-3553.4</v>
      </c>
      <c r="L55" t="n">
        <v>-2846.8</v>
      </c>
    </row>
    <row r="56">
      <c r="A56" s="1" t="inlineStr">
        <is>
          <t xml:space="preserve">Equity Method Investments </t>
        </is>
      </c>
    </row>
    <row r="57">
      <c r="A57" s="1" t="inlineStr">
        <is>
          <t xml:space="preserve">Land </t>
        </is>
      </c>
    </row>
    <row r="58">
      <c r="A58" s="1" t="inlineStr">
        <is>
          <t xml:space="preserve">Buildings </t>
        </is>
      </c>
    </row>
    <row r="59">
      <c r="A59" s="1" t="inlineStr">
        <is>
          <t xml:space="preserve">Construction In Progress </t>
        </is>
      </c>
    </row>
    <row r="60">
      <c r="A60" s="1" t="inlineStr">
        <is>
          <t>Full Time Employees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28"/>
  <sheetViews>
    <sheetView workbookViewId="0">
      <selection activeCell="A1" sqref="A1"/>
    </sheetView>
  </sheetViews>
  <sheetFormatPr baseColWidth="8" defaultRowHeight="15"/>
  <cols>
    <col width="27.83203125" customWidth="1" min="1" max="1"/>
    <col width="6.33203125" customWidth="1" min="12" max="12"/>
    <col width="19.5" customWidth="1" min="14" max="14"/>
    <col width="18.83203125" customWidth="1" min="15" max="15"/>
  </cols>
  <sheetData>
    <row r="1">
      <c r="A1" s="2" t="n"/>
      <c r="B1" s="3" t="inlineStr">
        <is>
          <t>Base year</t>
        </is>
      </c>
      <c r="C1" s="2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5" t="inlineStr">
        <is>
          <t>Terminal year</t>
        </is>
      </c>
    </row>
    <row r="2">
      <c r="A2" s="6" t="inlineStr">
        <is>
          <t>Revenue growth rate</t>
        </is>
      </c>
      <c r="C2" s="7">
        <f>$O$11</f>
        <v/>
      </c>
      <c r="D2" s="7">
        <f>$O$11</f>
        <v/>
      </c>
      <c r="E2" s="7">
        <f>$O$11</f>
        <v/>
      </c>
      <c r="F2" s="7">
        <f>$O$11</f>
        <v/>
      </c>
      <c r="G2" s="7">
        <f>$O$11</f>
        <v/>
      </c>
      <c r="H2" s="7">
        <f>G2-((G2- $O$13)/5)</f>
        <v/>
      </c>
      <c r="I2" s="7">
        <f>H2-((H2- $O$13)/5)</f>
        <v/>
      </c>
      <c r="J2" s="7">
        <f>I2-((I2- $O$13)/5)</f>
        <v/>
      </c>
      <c r="K2" s="7">
        <f>J2-((J2- $O$13)/5)</f>
        <v/>
      </c>
      <c r="L2" s="7">
        <f>K2-((K2- $O$13)/5)</f>
        <v/>
      </c>
      <c r="M2" s="7">
        <f>L2-((L2- $O$13)/5)</f>
        <v/>
      </c>
    </row>
    <row r="3">
      <c r="A3" s="8" t="inlineStr">
        <is>
          <t>Revenues</t>
        </is>
      </c>
      <c r="B3" s="9">
        <f>O18</f>
        <v/>
      </c>
      <c r="C3" s="10">
        <f>B3*(1+C2)</f>
        <v/>
      </c>
      <c r="D3" s="10">
        <f>C3*(1+D2)</f>
        <v/>
      </c>
      <c r="E3" s="10">
        <f>D3*(1+E2)</f>
        <v/>
      </c>
      <c r="F3" s="10">
        <f>E3*(1+F2)</f>
        <v/>
      </c>
      <c r="G3" s="10">
        <f>F3*(1+G2)</f>
        <v/>
      </c>
      <c r="H3" s="10">
        <f>G3*(1+H2)</f>
        <v/>
      </c>
      <c r="I3" s="10">
        <f>H3*(1+I2)</f>
        <v/>
      </c>
      <c r="J3" s="10">
        <f>I3*(1+J2)</f>
        <v/>
      </c>
      <c r="K3" s="10">
        <f>J3*(1+K2)</f>
        <v/>
      </c>
      <c r="L3" s="10">
        <f>K3*(1+L2)</f>
        <v/>
      </c>
      <c r="M3" s="10">
        <f>L3*(1+M2)</f>
        <v/>
      </c>
    </row>
    <row r="4">
      <c r="A4" s="8" t="inlineStr">
        <is>
          <t>EBIT (Operating) margin</t>
        </is>
      </c>
      <c r="C4" s="11">
        <f>$O$12</f>
        <v/>
      </c>
      <c r="D4" s="11">
        <f>$O$12</f>
        <v/>
      </c>
      <c r="E4" s="11">
        <f>$O$12</f>
        <v/>
      </c>
      <c r="F4" s="11">
        <f>$O$12</f>
        <v/>
      </c>
      <c r="G4" s="11">
        <f>$O$12</f>
        <v/>
      </c>
      <c r="H4" s="11">
        <f>$O$12</f>
        <v/>
      </c>
      <c r="I4" s="11">
        <f>$O$12</f>
        <v/>
      </c>
      <c r="J4" s="11">
        <f>$O$12</f>
        <v/>
      </c>
      <c r="K4" s="11">
        <f>$O$12</f>
        <v/>
      </c>
      <c r="L4" s="11">
        <f>$O$12</f>
        <v/>
      </c>
      <c r="M4" s="11">
        <f>$O$12</f>
        <v/>
      </c>
    </row>
    <row r="5">
      <c r="A5" s="8" t="inlineStr">
        <is>
          <t>EBIT (Operating income)</t>
        </is>
      </c>
      <c r="B5" s="12" t="n"/>
      <c r="C5" s="10">
        <f>C3*C4</f>
        <v/>
      </c>
      <c r="D5" s="10">
        <f>D3*D4</f>
        <v/>
      </c>
      <c r="E5" s="10">
        <f>E3*E4</f>
        <v/>
      </c>
      <c r="F5" s="10">
        <f>F3*F4</f>
        <v/>
      </c>
      <c r="G5" s="10">
        <f>G3*G4</f>
        <v/>
      </c>
      <c r="H5" s="10">
        <f>H3*H4</f>
        <v/>
      </c>
      <c r="I5" s="10">
        <f>I3*I4</f>
        <v/>
      </c>
      <c r="J5" s="10">
        <f>J3*J4</f>
        <v/>
      </c>
      <c r="K5" s="10">
        <f>K3*K4</f>
        <v/>
      </c>
      <c r="L5" s="10">
        <f>L3*L4</f>
        <v/>
      </c>
      <c r="M5" s="10">
        <f>M3*M4</f>
        <v/>
      </c>
    </row>
    <row r="6">
      <c r="A6" s="6" t="inlineStr">
        <is>
          <t>Tax rate</t>
        </is>
      </c>
      <c r="B6" s="12" t="n"/>
      <c r="C6" s="7">
        <f>O14</f>
        <v/>
      </c>
      <c r="D6" s="7">
        <f>C6+(($O$16-$O$14)/10)</f>
        <v/>
      </c>
      <c r="E6" s="7">
        <f>D6+(($O$16-$O$14)/10)</f>
        <v/>
      </c>
      <c r="F6" s="7">
        <f>E6+(($O$16-$O$14)/10)</f>
        <v/>
      </c>
      <c r="G6" s="7">
        <f>F6+(($O$16-$O$14)/10)</f>
        <v/>
      </c>
      <c r="H6" s="7">
        <f>G6+(($O$16-$O$14)/10)</f>
        <v/>
      </c>
      <c r="I6" s="7">
        <f>H6+(($O$16-$O$14)/10)</f>
        <v/>
      </c>
      <c r="J6" s="7">
        <f>I6+(($O$16-$O$14)/10)</f>
        <v/>
      </c>
      <c r="K6" s="7">
        <f>J6+(($O$16-$O$14)/10)</f>
        <v/>
      </c>
      <c r="L6" s="7">
        <f>K6+(($O$16-$O$14)/10)</f>
        <v/>
      </c>
      <c r="M6" s="7">
        <f>L6+(($O$16-$O$14)/10)</f>
        <v/>
      </c>
    </row>
    <row r="7">
      <c r="A7" s="8" t="inlineStr">
        <is>
          <t>EBIT(1-t)</t>
        </is>
      </c>
      <c r="B7" s="12" t="n"/>
      <c r="C7" s="10">
        <f>C5*(1-C6)</f>
        <v/>
      </c>
      <c r="D7" s="10">
        <f>D5*(1-D6)</f>
        <v/>
      </c>
      <c r="E7" s="10">
        <f>E5*(1-E6)</f>
        <v/>
      </c>
      <c r="F7" s="10">
        <f>F5*(1-F6)</f>
        <v/>
      </c>
      <c r="G7" s="10">
        <f>G5*(1-G6)</f>
        <v/>
      </c>
      <c r="H7" s="10">
        <f>H5*(1-H6)</f>
        <v/>
      </c>
      <c r="I7" s="10">
        <f>I5*(1-I6)</f>
        <v/>
      </c>
      <c r="J7" s="10">
        <f>J5*(1-J6)</f>
        <v/>
      </c>
      <c r="K7" s="10">
        <f>K5*(1-K6)</f>
        <v/>
      </c>
      <c r="L7" s="10">
        <f>L5*(1-L6)</f>
        <v/>
      </c>
      <c r="M7" s="10">
        <f>M5*(1-M6)</f>
        <v/>
      </c>
    </row>
    <row r="8">
      <c r="A8" s="8" t="inlineStr">
        <is>
          <t>- Reinvestment</t>
        </is>
      </c>
      <c r="B8" s="12" t="n"/>
      <c r="C8" s="10">
        <f>(C3-B3)/$O$15</f>
        <v/>
      </c>
      <c r="D8" s="10">
        <f>(D3-C3)/$O$15</f>
        <v/>
      </c>
      <c r="E8" s="10">
        <f>(E3-D3)/$O$15</f>
        <v/>
      </c>
      <c r="F8" s="10">
        <f>(F3-E3)/$O$15</f>
        <v/>
      </c>
      <c r="G8" s="10">
        <f>(G3-F3)/$O$15</f>
        <v/>
      </c>
      <c r="H8" s="10">
        <f>(H3-G3)/$O$15</f>
        <v/>
      </c>
      <c r="I8" s="10">
        <f>(I3-H3)/$O$15</f>
        <v/>
      </c>
      <c r="J8" s="10">
        <f>(J3-I3)/$O$15</f>
        <v/>
      </c>
      <c r="K8" s="10">
        <f>(K3-J3)/$O$15</f>
        <v/>
      </c>
      <c r="L8" s="10">
        <f>(L3-K3)/$O$15</f>
        <v/>
      </c>
      <c r="M8" s="10">
        <f>(M3-L3)/$O$15</f>
        <v/>
      </c>
    </row>
    <row r="9">
      <c r="A9" s="13" t="inlineStr">
        <is>
          <t>FCFF</t>
        </is>
      </c>
      <c r="B9" s="12" t="n"/>
      <c r="C9" s="10">
        <f>C7-C8</f>
        <v/>
      </c>
      <c r="D9" s="10">
        <f>D7-D8</f>
        <v/>
      </c>
      <c r="E9" s="10">
        <f>E7-E8</f>
        <v/>
      </c>
      <c r="F9" s="10">
        <f>F7-F8</f>
        <v/>
      </c>
      <c r="G9" s="10">
        <f>G7-G8</f>
        <v/>
      </c>
      <c r="H9" s="10">
        <f>H7-H8</f>
        <v/>
      </c>
      <c r="I9" s="10">
        <f>I7-I8</f>
        <v/>
      </c>
      <c r="J9" s="10">
        <f>J7-J8</f>
        <v/>
      </c>
      <c r="K9" s="10">
        <f>K7-K8</f>
        <v/>
      </c>
      <c r="L9" s="10">
        <f>L7-L8</f>
        <v/>
      </c>
      <c r="M9" s="10">
        <f>M7-M8</f>
        <v/>
      </c>
    </row>
    <row r="10">
      <c r="B10" s="12" t="n"/>
    </row>
    <row r="11">
      <c r="A11" s="14" t="inlineStr">
        <is>
          <t>Terminal cash flow</t>
        </is>
      </c>
      <c r="B11" s="15">
        <f>M9</f>
        <v/>
      </c>
      <c r="N11" s="14" t="inlineStr">
        <is>
          <t>Growth Rate</t>
        </is>
      </c>
      <c r="O11" s="16" t="n">
        <v>0.04</v>
      </c>
    </row>
    <row r="12">
      <c r="A12" s="13" t="inlineStr">
        <is>
          <t>Terminal value</t>
        </is>
      </c>
      <c r="B12" s="17">
        <f>B11/(O20-O13)</f>
        <v/>
      </c>
      <c r="N12" s="14" t="inlineStr">
        <is>
          <t>Operating Margin</t>
        </is>
      </c>
      <c r="O12" s="16">
        <f>AVERAGE(income_statement!H14:K14)/100</f>
        <v/>
      </c>
    </row>
    <row r="13">
      <c r="A13" s="13" t="inlineStr">
        <is>
          <t>PV(Terminal value)</t>
        </is>
      </c>
      <c r="B13" s="17">
        <f>B12/(1+O20)^10</f>
        <v/>
      </c>
      <c r="N13" s="14" t="inlineStr">
        <is>
          <t>RiskFreeRate</t>
        </is>
      </c>
      <c r="O13" s="16" t="n">
        <v>0.046</v>
      </c>
    </row>
    <row r="14">
      <c r="A14" s="13" t="inlineStr">
        <is>
          <t>PV (CF over next 10 years)</t>
        </is>
      </c>
      <c r="B14" s="17">
        <f>NPV(O20,C9:L9)</f>
        <v/>
      </c>
      <c r="N14" s="14" t="inlineStr">
        <is>
          <t>Tax Effective</t>
        </is>
      </c>
      <c r="O14" s="16">
        <f>AVERAGE(income_statement!H49:K49)/100</f>
        <v/>
      </c>
    </row>
    <row r="15">
      <c r="A15" s="13" t="inlineStr">
        <is>
          <t>Sum of PV</t>
        </is>
      </c>
      <c r="B15" s="17">
        <f>SUM(B13:B14)</f>
        <v/>
      </c>
      <c r="N15" s="14" t="inlineStr">
        <is>
          <t>Sales to Capital Ratio</t>
        </is>
      </c>
      <c r="O15" s="18">
        <f>1</f>
        <v/>
      </c>
    </row>
    <row r="16">
      <c r="A16" s="13" t="inlineStr">
        <is>
          <t>Value of operating assets =</t>
        </is>
      </c>
      <c r="B16" s="17">
        <f>B15</f>
        <v/>
      </c>
      <c r="F16" s="9" t="n"/>
      <c r="N16" s="14" t="inlineStr">
        <is>
          <t>Tax Marginal</t>
        </is>
      </c>
      <c r="O16" s="16">
        <f>AVERAGE(income_statement!H49:K49)/100</f>
        <v/>
      </c>
    </row>
    <row r="17">
      <c r="A17" s="13" t="inlineStr">
        <is>
          <t>Value of equity</t>
        </is>
      </c>
      <c r="B17" s="17">
        <f>B16-O23-O24+O25+O26</f>
        <v/>
      </c>
      <c r="E17" s="9" t="n"/>
      <c r="O17" s="19" t="n"/>
    </row>
    <row r="18">
      <c r="A18" s="13" t="inlineStr">
        <is>
          <t>Value of equity in common stock</t>
        </is>
      </c>
      <c r="B18" s="17">
        <f>B17-O27</f>
        <v/>
      </c>
      <c r="F18" s="11" t="n"/>
      <c r="I18" s="7" t="n"/>
      <c r="N18" s="8" t="inlineStr">
        <is>
          <t>Revenue</t>
        </is>
      </c>
      <c r="O18" s="20">
        <f>income_statement!K3</f>
        <v/>
      </c>
    </row>
    <row r="19">
      <c r="A19" s="13" t="inlineStr">
        <is>
          <t>Estimated value /share</t>
        </is>
      </c>
      <c r="B19" s="21">
        <f>B18/O28</f>
        <v/>
      </c>
      <c r="I19" s="9" t="n"/>
      <c r="N19" s="8" t="inlineStr">
        <is>
          <t>Price Currently</t>
        </is>
      </c>
      <c r="O19" s="22" t="n">
        <v>1</v>
      </c>
    </row>
    <row r="20">
      <c r="A20" s="13" t="inlineStr">
        <is>
          <t>Price</t>
        </is>
      </c>
      <c r="B20" s="23">
        <f>O19</f>
        <v/>
      </c>
      <c r="F20" s="12" t="n"/>
      <c r="N20" s="8" t="inlineStr">
        <is>
          <t>Discount Rate</t>
        </is>
      </c>
      <c r="O20" s="24">
        <f>10%</f>
        <v/>
      </c>
    </row>
    <row r="21">
      <c r="A21" s="13" t="inlineStr">
        <is>
          <t>Price as % of value</t>
        </is>
      </c>
      <c r="B21" s="23">
        <f>B19/B20</f>
        <v/>
      </c>
      <c r="F21" s="11" t="n"/>
      <c r="I21" s="9" t="n"/>
      <c r="N21" s="8" t="inlineStr">
        <is>
          <t>Probability of failure =</t>
        </is>
      </c>
      <c r="O21" s="25" t="n">
        <v>0</v>
      </c>
    </row>
    <row r="22">
      <c r="F22" s="9" t="n"/>
      <c r="H22" s="26" t="n"/>
      <c r="N22" s="8" t="inlineStr">
        <is>
          <t>Proceeds if firm fails =</t>
        </is>
      </c>
      <c r="O22" s="25" t="n">
        <v>0</v>
      </c>
    </row>
    <row r="23">
      <c r="F23" s="9" t="n"/>
      <c r="N23" s="8" t="inlineStr">
        <is>
          <t>- Debt</t>
        </is>
      </c>
      <c r="O23" s="27">
        <f>balancesheet_statement!L54</f>
        <v/>
      </c>
    </row>
    <row r="24">
      <c r="N24" s="8" t="inlineStr">
        <is>
          <t>- Minority interests</t>
        </is>
      </c>
      <c r="O24" s="27" t="n">
        <v>0</v>
      </c>
    </row>
    <row r="25">
      <c r="N25" s="8">
        <f>"+Cash"</f>
        <v/>
      </c>
      <c r="O25" s="27">
        <f>balancesheet_statement!L2</f>
        <v/>
      </c>
    </row>
    <row r="26">
      <c r="N26" s="8">
        <f>"+Non-operating assets"</f>
        <v/>
      </c>
      <c r="O26" s="27" t="n">
        <v>0</v>
      </c>
    </row>
    <row r="27">
      <c r="N27" s="8" t="inlineStr">
        <is>
          <t>- Value of options</t>
        </is>
      </c>
      <c r="O27" s="25" t="n">
        <v>0</v>
      </c>
    </row>
    <row r="28">
      <c r="N28" s="8" t="inlineStr">
        <is>
          <t>Number of shares</t>
        </is>
      </c>
      <c r="O28" s="27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2025-05-30T20:17:05Z</dcterms:created>
  <dcterms:modified xsi:type="dcterms:W3CDTF">2025-05-30T20:17:05Z</dcterms:modified>
</cp:coreProperties>
</file>