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come_statement" sheetId="1" state="visible" r:id="rId1"/>
    <sheet name="cashflow_statement" sheetId="2" state="visible" r:id="rId2"/>
    <sheet name="balancesheet_statement" sheetId="3" state="visible" r:id="rId3"/>
    <sheet name="yahoo_finance_realtime" sheetId="4" state="visible" r:id="rId4"/>
    <sheet name="sales_to_capital" sheetId="5" state="visible" r:id="rId5"/>
    <sheet name="valuation_bas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\(#,##0.00\)"/>
    <numFmt numFmtId="165" formatCode="m/d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"/>
      <i val="1"/>
      <color theme="1"/>
      <sz val="12"/>
    </font>
    <font>
      <name val="Times"/>
      <color theme="1"/>
      <sz val="12"/>
    </font>
    <font>
      <name val="Aptos Narrow"/>
      <family val="2"/>
      <color theme="1"/>
      <sz val="10"/>
      <scheme val="minor"/>
    </font>
    <font>
      <name val="Aptos Narrow"/>
      <family val="2"/>
      <color theme="1"/>
      <sz val="12"/>
      <scheme val="minor"/>
    </font>
    <font>
      <name val="Times New Roman"/>
      <family val="1"/>
      <color theme="1"/>
      <sz val="12"/>
    </font>
    <font>
      <name val="Times"/>
      <color rgb="FFFF0000"/>
      <sz val="12"/>
    </font>
  </fonts>
  <fills count="5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10" fontId="3" fillId="0" borderId="2" pivotButton="0" quotePrefix="0" xfId="0"/>
    <xf numFmtId="10" fontId="4" fillId="0" borderId="0" pivotButton="0" quotePrefix="0" xfId="0"/>
    <xf numFmtId="0" fontId="3" fillId="0" borderId="2" pivotButton="0" quotePrefix="0" xfId="0"/>
    <xf numFmtId="0" fontId="4" fillId="0" borderId="0" pivotButton="0" quotePrefix="0" xfId="0"/>
    <xf numFmtId="3" fontId="4" fillId="0" borderId="0" pivotButton="0" quotePrefix="0" xfId="0"/>
    <xf numFmtId="9" fontId="4" fillId="0" borderId="0" pivotButton="0" quotePrefix="0" xfId="0"/>
    <xf numFmtId="4" fontId="4" fillId="0" borderId="0" pivotButton="0" quotePrefix="0" xfId="0"/>
    <xf numFmtId="0" fontId="3" fillId="0" borderId="4" pivotButton="0" quotePrefix="0" xfId="0"/>
    <xf numFmtId="0" fontId="3" fillId="0" borderId="5" pivotButton="0" quotePrefix="0" xfId="0"/>
    <xf numFmtId="3" fontId="3" fillId="2" borderId="3" applyAlignment="1" pivotButton="0" quotePrefix="0" xfId="0">
      <alignment horizontal="right"/>
    </xf>
    <xf numFmtId="10" fontId="3" fillId="2" borderId="3" applyAlignment="1" pivotButton="0" quotePrefix="0" xfId="0">
      <alignment horizontal="right"/>
    </xf>
    <xf numFmtId="3" fontId="3" fillId="2" borderId="6" applyAlignment="1" pivotButton="0" quotePrefix="0" xfId="0">
      <alignment horizontal="right"/>
    </xf>
    <xf numFmtId="4" fontId="3" fillId="2" borderId="3" applyAlignment="1" pivotButton="0" quotePrefix="0" xfId="0">
      <alignment horizontal="right"/>
    </xf>
    <xf numFmtId="0" fontId="5" fillId="3" borderId="0" pivotButton="0" quotePrefix="0" xfId="0"/>
    <xf numFmtId="164" fontId="6" fillId="4" borderId="2" pivotButton="0" quotePrefix="0" xfId="0"/>
    <xf numFmtId="4" fontId="7" fillId="2" borderId="6" applyAlignment="1" pivotButton="0" quotePrefix="0" xfId="0">
      <alignment horizontal="right"/>
    </xf>
    <xf numFmtId="0" fontId="5" fillId="3" borderId="2" pivotButton="0" quotePrefix="0" xfId="0"/>
    <xf numFmtId="4" fontId="3" fillId="2" borderId="6" applyAlignment="1" pivotButton="0" quotePrefix="0" xfId="0">
      <alignment horizontal="right"/>
    </xf>
    <xf numFmtId="10" fontId="3" fillId="2" borderId="2" applyAlignment="1" pivotButton="0" quotePrefix="0" xfId="0">
      <alignment horizontal="right"/>
    </xf>
    <xf numFmtId="4" fontId="3" fillId="2" borderId="2" applyAlignment="1" pivotButton="0" quotePrefix="0" xfId="0">
      <alignment horizontal="right"/>
    </xf>
    <xf numFmtId="165" fontId="4" fillId="0" borderId="0" pivotButton="0" quotePrefix="0" xfId="0"/>
    <xf numFmtId="3" fontId="3" fillId="2" borderId="2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9"/>
  <sheetViews>
    <sheetView tabSelected="1"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GOOGL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Revenues</t>
        </is>
      </c>
      <c r="B2" t="n">
        <v>74989</v>
      </c>
      <c r="C2" t="n">
        <v>90272</v>
      </c>
      <c r="D2" t="n">
        <v>110855</v>
      </c>
      <c r="E2" t="n">
        <v>136819</v>
      </c>
      <c r="F2" t="n">
        <v>161857</v>
      </c>
      <c r="G2" t="n">
        <v>182527</v>
      </c>
      <c r="H2" t="n">
        <v>257637</v>
      </c>
      <c r="I2" t="n">
        <v>282836</v>
      </c>
      <c r="J2" t="n">
        <v>307394</v>
      </c>
      <c r="K2" t="n">
        <v>350018</v>
      </c>
      <c r="L2" t="n">
        <v>359713</v>
      </c>
    </row>
    <row r="3">
      <c r="A3" s="1" t="inlineStr">
        <is>
          <t>Total Revenues</t>
        </is>
      </c>
      <c r="B3" t="n">
        <v>74989</v>
      </c>
      <c r="C3" t="n">
        <v>90272</v>
      </c>
      <c r="D3" t="n">
        <v>110855</v>
      </c>
      <c r="E3" t="n">
        <v>136819</v>
      </c>
      <c r="F3" t="n">
        <v>161857</v>
      </c>
      <c r="G3" t="n">
        <v>182527</v>
      </c>
      <c r="H3" t="n">
        <v>257637</v>
      </c>
      <c r="I3" t="n">
        <v>282836</v>
      </c>
      <c r="J3" t="n">
        <v>307394</v>
      </c>
      <c r="K3" t="n">
        <v>350018</v>
      </c>
      <c r="L3" t="n">
        <v>359713</v>
      </c>
    </row>
    <row r="4">
      <c r="A4" s="1" t="inlineStr">
        <is>
          <t>Total Revenues YoY</t>
        </is>
      </c>
      <c r="C4" t="n">
        <v>20.38</v>
      </c>
      <c r="D4" t="n">
        <v>22.8</v>
      </c>
      <c r="E4" t="n">
        <v>23.42</v>
      </c>
      <c r="F4" t="n">
        <v>18.3</v>
      </c>
      <c r="G4" t="n">
        <v>12.77</v>
      </c>
      <c r="H4" t="n">
        <v>41.15</v>
      </c>
      <c r="I4" t="n">
        <v>9.779999999999999</v>
      </c>
      <c r="J4" t="n">
        <v>8.68</v>
      </c>
      <c r="K4" t="n">
        <v>13.87</v>
      </c>
    </row>
    <row r="5">
      <c r="A5" s="1" t="inlineStr">
        <is>
          <t>Cost of Goods Sold</t>
        </is>
      </c>
      <c r="B5" t="n">
        <v>28164</v>
      </c>
      <c r="C5" t="n">
        <v>35138</v>
      </c>
      <c r="D5" t="n">
        <v>45583</v>
      </c>
      <c r="E5" t="n">
        <v>59549</v>
      </c>
      <c r="F5" t="n">
        <v>71896</v>
      </c>
      <c r="G5" t="n">
        <v>84732</v>
      </c>
      <c r="H5" t="n">
        <v>110939</v>
      </c>
      <c r="I5" t="n">
        <v>126203</v>
      </c>
      <c r="J5" t="n">
        <v>133332</v>
      </c>
      <c r="K5" t="n">
        <v>146306</v>
      </c>
      <c r="L5" t="n">
        <v>148955</v>
      </c>
    </row>
    <row r="6">
      <c r="A6" s="1" t="inlineStr">
        <is>
          <t>Gross Profit</t>
        </is>
      </c>
      <c r="B6" t="n">
        <v>46825</v>
      </c>
      <c r="C6" t="n">
        <v>55134</v>
      </c>
      <c r="D6" t="n">
        <v>65272</v>
      </c>
      <c r="E6" t="n">
        <v>77270</v>
      </c>
      <c r="F6" t="n">
        <v>89961</v>
      </c>
      <c r="G6" t="n">
        <v>97795</v>
      </c>
      <c r="H6" t="n">
        <v>146698</v>
      </c>
      <c r="I6" t="n">
        <v>156633</v>
      </c>
      <c r="J6" t="n">
        <v>174062</v>
      </c>
      <c r="K6" t="n">
        <v>203712</v>
      </c>
      <c r="L6" t="n">
        <v>210758</v>
      </c>
    </row>
    <row r="7">
      <c r="A7" s="1" t="inlineStr">
        <is>
          <t>Gross Profit YoY</t>
        </is>
      </c>
      <c r="C7" t="n">
        <v>17.74</v>
      </c>
      <c r="D7" t="n">
        <v>18.39</v>
      </c>
      <c r="E7" t="n">
        <v>18.38</v>
      </c>
      <c r="F7" t="n">
        <v>16.42</v>
      </c>
      <c r="G7" t="n">
        <v>8.710000000000001</v>
      </c>
      <c r="H7" t="n">
        <v>50.01</v>
      </c>
      <c r="I7" t="n">
        <v>6.77</v>
      </c>
      <c r="J7" t="n">
        <v>11.13</v>
      </c>
      <c r="K7" t="n">
        <v>17.03</v>
      </c>
    </row>
    <row r="8">
      <c r="A8" s="1" t="inlineStr">
        <is>
          <t>% Gross Margins</t>
        </is>
      </c>
      <c r="B8" t="n">
        <v>62.4424</v>
      </c>
      <c r="C8" t="n">
        <v>61.0754</v>
      </c>
      <c r="D8" t="n">
        <v>58.8805</v>
      </c>
      <c r="E8" t="n">
        <v>56.476</v>
      </c>
      <c r="F8" t="n">
        <v>55.5805</v>
      </c>
      <c r="G8" t="n">
        <v>53.5783</v>
      </c>
      <c r="H8" t="n">
        <v>56.9398</v>
      </c>
      <c r="I8" t="n">
        <v>55.3794</v>
      </c>
      <c r="J8" t="n">
        <v>56.625</v>
      </c>
      <c r="K8" t="n">
        <v>58.2004</v>
      </c>
      <c r="L8" t="n">
        <v>58.5905</v>
      </c>
    </row>
    <row r="9">
      <c r="A9" s="1" t="inlineStr">
        <is>
          <t>Selling General &amp; Admin Expenses</t>
        </is>
      </c>
      <c r="B9" t="n">
        <v>15183</v>
      </c>
      <c r="C9" t="n">
        <v>17470</v>
      </c>
      <c r="D9" t="n">
        <v>19733</v>
      </c>
      <c r="E9" t="n">
        <v>23256</v>
      </c>
      <c r="F9" t="n">
        <v>28015</v>
      </c>
      <c r="G9" t="n">
        <v>28998</v>
      </c>
      <c r="H9" t="n">
        <v>36422</v>
      </c>
      <c r="I9" t="n">
        <v>42291</v>
      </c>
      <c r="J9" t="n">
        <v>44342</v>
      </c>
      <c r="K9" t="n">
        <v>41996</v>
      </c>
      <c r="L9" t="n">
        <v>42255</v>
      </c>
    </row>
    <row r="10">
      <c r="A10" s="1" t="inlineStr">
        <is>
          <t>R&amp;D Expenses</t>
        </is>
      </c>
      <c r="B10" t="n">
        <v>12282</v>
      </c>
      <c r="C10" t="n">
        <v>13948</v>
      </c>
      <c r="D10" t="n">
        <v>16625</v>
      </c>
      <c r="E10" t="n">
        <v>21419</v>
      </c>
      <c r="F10" t="n">
        <v>26018</v>
      </c>
      <c r="G10" t="n">
        <v>27573</v>
      </c>
      <c r="H10" t="n">
        <v>31562</v>
      </c>
      <c r="I10" t="n">
        <v>39500</v>
      </c>
      <c r="J10" t="n">
        <v>45427</v>
      </c>
      <c r="K10" t="n">
        <v>49326</v>
      </c>
      <c r="L10" t="n">
        <v>50979</v>
      </c>
    </row>
    <row r="11">
      <c r="A11" s="1" t="inlineStr">
        <is>
          <t>Total Operating Expenses</t>
        </is>
      </c>
      <c r="B11" t="n">
        <v>27465</v>
      </c>
      <c r="C11" t="n">
        <v>31418</v>
      </c>
      <c r="D11" t="n">
        <v>36358</v>
      </c>
      <c r="E11" t="n">
        <v>44675</v>
      </c>
      <c r="F11" t="n">
        <v>54033</v>
      </c>
      <c r="G11" t="n">
        <v>56571</v>
      </c>
      <c r="H11" t="n">
        <v>67984</v>
      </c>
      <c r="I11" t="n">
        <v>81791</v>
      </c>
      <c r="J11" t="n">
        <v>89769</v>
      </c>
      <c r="K11" t="n">
        <v>89526</v>
      </c>
      <c r="L11" t="n">
        <v>91438</v>
      </c>
    </row>
    <row r="12">
      <c r="A12" s="1" t="inlineStr">
        <is>
          <t>Operating Income</t>
        </is>
      </c>
      <c r="B12" t="n">
        <v>19360</v>
      </c>
      <c r="C12" t="n">
        <v>23716</v>
      </c>
      <c r="D12" t="n">
        <v>28914</v>
      </c>
      <c r="E12" t="n">
        <v>32595</v>
      </c>
      <c r="F12" t="n">
        <v>35928</v>
      </c>
      <c r="G12" t="n">
        <v>41224</v>
      </c>
      <c r="H12" t="n">
        <v>78714</v>
      </c>
      <c r="I12" t="n">
        <v>74842</v>
      </c>
      <c r="J12" t="n">
        <v>84293</v>
      </c>
      <c r="K12" t="n">
        <v>114186</v>
      </c>
      <c r="L12" t="n">
        <v>119320</v>
      </c>
    </row>
    <row r="13">
      <c r="A13" s="1" t="inlineStr">
        <is>
          <t>Operating Income YoY</t>
        </is>
      </c>
      <c r="C13" t="n">
        <v>22.5</v>
      </c>
      <c r="D13" t="n">
        <v>21.92</v>
      </c>
      <c r="E13" t="n">
        <v>12.73</v>
      </c>
      <c r="F13" t="n">
        <v>10.23</v>
      </c>
      <c r="G13" t="n">
        <v>14.74</v>
      </c>
      <c r="H13" t="n">
        <v>90.94</v>
      </c>
      <c r="I13" t="n">
        <v>-4.92</v>
      </c>
      <c r="J13" t="n">
        <v>12.63</v>
      </c>
      <c r="K13" t="n">
        <v>35.46</v>
      </c>
    </row>
    <row r="14">
      <c r="A14" s="1" t="inlineStr">
        <is>
          <t>% Operating Margins</t>
        </is>
      </c>
      <c r="B14" t="n">
        <v>25.8171</v>
      </c>
      <c r="C14" t="n">
        <v>26.2717</v>
      </c>
      <c r="D14" t="n">
        <v>26.0827</v>
      </c>
      <c r="E14" t="n">
        <v>23.8234</v>
      </c>
      <c r="F14" t="n">
        <v>22.1973</v>
      </c>
      <c r="G14" t="n">
        <v>22.5851</v>
      </c>
      <c r="H14" t="n">
        <v>30.5522</v>
      </c>
      <c r="I14" t="n">
        <v>26.4612</v>
      </c>
      <c r="J14" t="n">
        <v>27.4218</v>
      </c>
      <c r="K14" t="n">
        <v>32.6228</v>
      </c>
      <c r="L14" t="n">
        <v>33.1708</v>
      </c>
    </row>
    <row r="15">
      <c r="A15" s="1" t="inlineStr">
        <is>
          <t>Interest Expense</t>
        </is>
      </c>
      <c r="B15" t="n">
        <v>-104</v>
      </c>
      <c r="C15" t="n">
        <v>-124</v>
      </c>
      <c r="D15" t="n">
        <v>-109</v>
      </c>
      <c r="E15" t="n">
        <v>-114</v>
      </c>
      <c r="F15" t="n">
        <v>-100</v>
      </c>
      <c r="G15" t="n">
        <v>-135</v>
      </c>
      <c r="H15" t="n">
        <v>-346</v>
      </c>
      <c r="I15" t="n">
        <v>-357</v>
      </c>
      <c r="J15" t="n">
        <v>-308</v>
      </c>
      <c r="K15" t="n">
        <v>-268</v>
      </c>
      <c r="L15" t="n">
        <v>-208</v>
      </c>
    </row>
    <row r="16">
      <c r="A16" s="1" t="inlineStr">
        <is>
          <t>Interest And Investment Income</t>
        </is>
      </c>
      <c r="B16" t="n">
        <v>999</v>
      </c>
      <c r="C16" t="n">
        <v>1220</v>
      </c>
      <c r="D16" t="n">
        <v>1312</v>
      </c>
      <c r="E16" t="n">
        <v>1878</v>
      </c>
      <c r="F16" t="n">
        <v>2427</v>
      </c>
      <c r="G16" t="n">
        <v>1865</v>
      </c>
      <c r="H16" t="n">
        <v>1499</v>
      </c>
      <c r="I16" t="n">
        <v>2174</v>
      </c>
      <c r="J16" t="n">
        <v>3865</v>
      </c>
      <c r="K16" t="n">
        <v>4482</v>
      </c>
      <c r="L16" t="n">
        <v>4422</v>
      </c>
    </row>
    <row r="17">
      <c r="A17" s="1" t="inlineStr">
        <is>
          <t>Currency Exchange Gains (Loss)</t>
        </is>
      </c>
      <c r="B17" t="n">
        <v>-422</v>
      </c>
      <c r="C17" t="n">
        <v>-475</v>
      </c>
      <c r="D17" t="n">
        <v>-121</v>
      </c>
      <c r="E17" t="n">
        <v>-80</v>
      </c>
      <c r="F17" t="n">
        <v>103</v>
      </c>
      <c r="G17" t="n">
        <v>-344</v>
      </c>
      <c r="H17" t="n">
        <v>-240</v>
      </c>
      <c r="I17" t="n">
        <v>-654</v>
      </c>
      <c r="J17" t="n">
        <v>-1238</v>
      </c>
      <c r="K17" t="n">
        <v>-409</v>
      </c>
      <c r="L17" t="n">
        <v>-277</v>
      </c>
    </row>
    <row r="18">
      <c r="A18" s="1" t="inlineStr">
        <is>
          <t>Other Non Operating Income (Expenses)</t>
        </is>
      </c>
      <c r="B18" t="n">
        <v>152</v>
      </c>
      <c r="C18" t="n">
        <v>88</v>
      </c>
      <c r="D18" t="n">
        <v>126</v>
      </c>
      <c r="E18" t="n">
        <v>-825</v>
      </c>
      <c r="F18" t="n">
        <v>-224</v>
      </c>
      <c r="G18" t="n">
        <v>-1246</v>
      </c>
      <c r="H18" t="n">
        <v>-1497</v>
      </c>
      <c r="I18" t="n">
        <v>1179</v>
      </c>
      <c r="J18" t="n">
        <v>556</v>
      </c>
      <c r="K18" t="n">
        <v>1137</v>
      </c>
      <c r="L18" t="n">
        <v>1162</v>
      </c>
    </row>
    <row r="19">
      <c r="A19" s="1" t="inlineStr">
        <is>
          <t>EBT Excl. Unusual Items</t>
        </is>
      </c>
      <c r="B19" t="n">
        <v>19985</v>
      </c>
      <c r="C19" t="n">
        <v>24425</v>
      </c>
      <c r="D19" t="n">
        <v>30122</v>
      </c>
      <c r="E19" t="n">
        <v>33454</v>
      </c>
      <c r="F19" t="n">
        <v>38134</v>
      </c>
      <c r="G19" t="n">
        <v>41765</v>
      </c>
      <c r="H19" t="n">
        <v>78464</v>
      </c>
      <c r="I19" t="n">
        <v>76847</v>
      </c>
      <c r="J19" t="n">
        <v>86540</v>
      </c>
      <c r="K19" t="n">
        <v>118940</v>
      </c>
      <c r="L19" t="n">
        <v>124235</v>
      </c>
    </row>
    <row r="20">
      <c r="A20" s="1" t="inlineStr">
        <is>
          <t>Gain (Loss) On Sale Of Investments</t>
        </is>
      </c>
      <c r="B20" t="n">
        <v>-334</v>
      </c>
      <c r="C20" t="n">
        <v>-275</v>
      </c>
      <c r="D20" t="n">
        <v>-193</v>
      </c>
      <c r="E20" t="n">
        <v>6530</v>
      </c>
      <c r="F20" t="n">
        <v>3188</v>
      </c>
      <c r="G20" t="n">
        <v>6317</v>
      </c>
      <c r="H20" t="n">
        <v>12270</v>
      </c>
      <c r="I20" t="n">
        <v>-5519</v>
      </c>
      <c r="J20" t="n">
        <v>-823</v>
      </c>
      <c r="K20" t="n">
        <v>2671</v>
      </c>
      <c r="L20" t="n">
        <v>10850</v>
      </c>
    </row>
    <row r="21">
      <c r="A21" s="1" t="inlineStr">
        <is>
          <t>Gain (Loss) On Sale Of Assets</t>
        </is>
      </c>
    </row>
    <row r="22">
      <c r="A22" s="1" t="inlineStr">
        <is>
          <t>Asset Writedown</t>
        </is>
      </c>
      <c r="B22" t="n">
        <v>39</v>
      </c>
      <c r="C22" t="n">
        <v>44</v>
      </c>
      <c r="D22" t="n">
        <v>16</v>
      </c>
      <c r="E22" t="n">
        <v>6</v>
      </c>
      <c r="F22" t="n">
        <v>130</v>
      </c>
      <c r="G22" t="n">
        <v>18</v>
      </c>
    </row>
    <row r="23">
      <c r="A23" s="1" t="inlineStr">
        <is>
          <t>In Process R&amp;D Expenses</t>
        </is>
      </c>
    </row>
    <row r="24">
      <c r="A24" s="1" t="inlineStr">
        <is>
          <t>Legal Settlements</t>
        </is>
      </c>
      <c r="D24" t="n">
        <v>-2736</v>
      </c>
      <c r="E24" t="n">
        <v>-5071</v>
      </c>
      <c r="F24" t="n">
        <v>-1697</v>
      </c>
    </row>
    <row r="25">
      <c r="A25" s="1" t="inlineStr">
        <is>
          <t>Other Unusual Items</t>
        </is>
      </c>
    </row>
    <row r="26">
      <c r="A26" s="1" t="inlineStr">
        <is>
          <t>EBT Incl. Unusual Items</t>
        </is>
      </c>
      <c r="B26" t="n">
        <v>19651</v>
      </c>
      <c r="C26" t="n">
        <v>24150</v>
      </c>
      <c r="D26" t="n">
        <v>27193</v>
      </c>
      <c r="E26" t="n">
        <v>34913</v>
      </c>
      <c r="F26" t="n">
        <v>39625</v>
      </c>
      <c r="G26" t="n">
        <v>48082</v>
      </c>
      <c r="H26" t="n">
        <v>90734</v>
      </c>
      <c r="I26" t="n">
        <v>71328</v>
      </c>
      <c r="J26" t="n">
        <v>85717</v>
      </c>
      <c r="K26" t="n">
        <v>119815</v>
      </c>
      <c r="L26" t="n">
        <v>133289</v>
      </c>
    </row>
    <row r="27">
      <c r="A27" s="1" t="inlineStr">
        <is>
          <t>Income Tax Expense</t>
        </is>
      </c>
      <c r="B27" t="n">
        <v>-3303</v>
      </c>
      <c r="C27" t="n">
        <v>-4672</v>
      </c>
      <c r="D27" t="n">
        <v>-14531</v>
      </c>
      <c r="E27" t="n">
        <v>-4177</v>
      </c>
      <c r="F27" t="n">
        <v>-5282</v>
      </c>
      <c r="G27" t="n">
        <v>-7813</v>
      </c>
      <c r="H27" t="n">
        <v>-14701</v>
      </c>
      <c r="I27" t="n">
        <v>-11356</v>
      </c>
      <c r="J27" t="n">
        <v>-11922</v>
      </c>
      <c r="K27" t="n">
        <v>-19697</v>
      </c>
      <c r="L27" t="n">
        <v>-22293</v>
      </c>
    </row>
    <row r="28">
      <c r="A28" s="1" t="inlineStr">
        <is>
          <t>Earnings From Continuing Operations</t>
        </is>
      </c>
      <c r="B28" t="n">
        <v>16348</v>
      </c>
      <c r="C28" t="n">
        <v>19478</v>
      </c>
      <c r="D28" t="n">
        <v>12662</v>
      </c>
      <c r="E28" t="n">
        <v>30736</v>
      </c>
      <c r="F28" t="n">
        <v>34343</v>
      </c>
      <c r="G28" t="n">
        <v>40269</v>
      </c>
      <c r="H28" t="n">
        <v>76033</v>
      </c>
      <c r="I28" t="n">
        <v>59972</v>
      </c>
      <c r="J28" t="n">
        <v>73795</v>
      </c>
      <c r="K28" t="n">
        <v>100118</v>
      </c>
      <c r="L28" t="n">
        <v>110996</v>
      </c>
    </row>
    <row r="29">
      <c r="A29" s="1" t="inlineStr">
        <is>
          <t>Earnings Of Discontinued Operations</t>
        </is>
      </c>
    </row>
    <row r="30">
      <c r="A30" s="1" t="inlineStr">
        <is>
          <t>Net Income to Company</t>
        </is>
      </c>
      <c r="B30" t="n">
        <v>16348</v>
      </c>
      <c r="C30" t="n">
        <v>19478</v>
      </c>
      <c r="D30" t="n">
        <v>12662</v>
      </c>
      <c r="E30" t="n">
        <v>30736</v>
      </c>
      <c r="F30" t="n">
        <v>34343</v>
      </c>
      <c r="G30" t="n">
        <v>40269</v>
      </c>
      <c r="H30" t="n">
        <v>76033</v>
      </c>
      <c r="I30" t="n">
        <v>59972</v>
      </c>
      <c r="J30" t="n">
        <v>73795</v>
      </c>
      <c r="K30" t="n">
        <v>100118</v>
      </c>
      <c r="L30" t="n">
        <v>110996</v>
      </c>
    </row>
    <row r="31">
      <c r="A31" s="1" t="inlineStr">
        <is>
          <t>Net Income</t>
        </is>
      </c>
      <c r="B31" t="n">
        <v>16348</v>
      </c>
      <c r="C31" t="n">
        <v>19478</v>
      </c>
      <c r="D31" t="n">
        <v>12662</v>
      </c>
      <c r="E31" t="n">
        <v>30736</v>
      </c>
      <c r="F31" t="n">
        <v>34343</v>
      </c>
      <c r="G31" t="n">
        <v>40269</v>
      </c>
      <c r="H31" t="n">
        <v>76033</v>
      </c>
      <c r="I31" t="n">
        <v>59972</v>
      </c>
      <c r="J31" t="n">
        <v>73795</v>
      </c>
      <c r="K31" t="n">
        <v>100118</v>
      </c>
      <c r="L31" t="n">
        <v>110996</v>
      </c>
    </row>
    <row r="32">
      <c r="A32" s="1" t="inlineStr">
        <is>
          <t>Net Income to Common Incl Extra Items</t>
        </is>
      </c>
      <c r="B32" t="n">
        <v>16348</v>
      </c>
      <c r="C32" t="n">
        <v>19478</v>
      </c>
      <c r="D32" t="n">
        <v>12662</v>
      </c>
      <c r="E32" t="n">
        <v>30736</v>
      </c>
      <c r="F32" t="n">
        <v>34343</v>
      </c>
      <c r="G32" t="n">
        <v>40269</v>
      </c>
      <c r="H32" t="n">
        <v>76033</v>
      </c>
      <c r="I32" t="n">
        <v>59972</v>
      </c>
      <c r="J32" t="n">
        <v>73795</v>
      </c>
      <c r="K32" t="n">
        <v>100118</v>
      </c>
      <c r="L32" t="n">
        <v>110996</v>
      </c>
    </row>
    <row r="33">
      <c r="A33" s="1" t="inlineStr">
        <is>
          <t>% Net Income to Common Incl Extra Items Margins</t>
        </is>
      </c>
      <c r="B33" t="n">
        <v>21.8005</v>
      </c>
      <c r="C33" t="n">
        <v>21.577</v>
      </c>
      <c r="D33" t="n">
        <v>11.4221</v>
      </c>
      <c r="E33" t="n">
        <v>22.4647</v>
      </c>
      <c r="F33" t="n">
        <v>21.2181</v>
      </c>
      <c r="G33" t="n">
        <v>22.0619</v>
      </c>
      <c r="H33" t="n">
        <v>29.5116</v>
      </c>
      <c r="I33" t="n">
        <v>21.2038</v>
      </c>
      <c r="J33" t="n">
        <v>24.0066</v>
      </c>
      <c r="K33" t="n">
        <v>28.6036</v>
      </c>
      <c r="L33" t="n">
        <v>30.8568</v>
      </c>
    </row>
    <row r="34">
      <c r="A34" s="1" t="inlineStr">
        <is>
          <t>Net Income to Common Excl. Extra Items</t>
        </is>
      </c>
      <c r="B34" t="n">
        <v>16348</v>
      </c>
      <c r="C34" t="n">
        <v>19478</v>
      </c>
      <c r="D34" t="n">
        <v>12662</v>
      </c>
      <c r="E34" t="n">
        <v>30736</v>
      </c>
      <c r="F34" t="n">
        <v>34343</v>
      </c>
      <c r="G34" t="n">
        <v>40269</v>
      </c>
      <c r="H34" t="n">
        <v>76033</v>
      </c>
      <c r="I34" t="n">
        <v>59972</v>
      </c>
      <c r="J34" t="n">
        <v>73795</v>
      </c>
      <c r="K34" t="n">
        <v>100118</v>
      </c>
      <c r="L34" t="n">
        <v>110996</v>
      </c>
    </row>
    <row r="35">
      <c r="A35" s="1" t="inlineStr">
        <is>
          <t>% Net Income to Common Excl. Extra Items Margins</t>
        </is>
      </c>
      <c r="B35" t="n">
        <v>21.8005</v>
      </c>
      <c r="C35" t="n">
        <v>21.577</v>
      </c>
      <c r="D35" t="n">
        <v>11.4221</v>
      </c>
      <c r="E35" t="n">
        <v>22.4647</v>
      </c>
      <c r="F35" t="n">
        <v>21.2181</v>
      </c>
      <c r="G35" t="n">
        <v>22.0619</v>
      </c>
      <c r="H35" t="n">
        <v>29.5116</v>
      </c>
      <c r="I35" t="n">
        <v>21.2038</v>
      </c>
      <c r="J35" t="n">
        <v>24.0066</v>
      </c>
      <c r="K35" t="n">
        <v>28.6036</v>
      </c>
      <c r="L35" t="n">
        <v>30.8568</v>
      </c>
    </row>
    <row r="36">
      <c r="A36" s="1" t="inlineStr">
        <is>
          <t>Diluted EPS Excl Extra Items</t>
        </is>
      </c>
      <c r="B36" t="n">
        <v>1.179628</v>
      </c>
      <c r="C36" t="n">
        <v>1.393862</v>
      </c>
      <c r="D36" t="n">
        <v>0.899821</v>
      </c>
      <c r="E36" t="n">
        <v>2.185173</v>
      </c>
      <c r="F36" t="n">
        <v>2.458142</v>
      </c>
      <c r="G36" t="n">
        <v>2.930572</v>
      </c>
      <c r="H36" t="n">
        <v>5.610049</v>
      </c>
      <c r="I36" t="n">
        <v>4.557489</v>
      </c>
      <c r="J36" t="n">
        <v>5.800581</v>
      </c>
      <c r="K36" t="n">
        <v>8.043544000000001</v>
      </c>
      <c r="L36" t="n">
        <v>8.959961</v>
      </c>
    </row>
    <row r="37">
      <c r="A37" s="1" t="inlineStr">
        <is>
          <t>Diluted EPS Excl Extra Items YoY</t>
        </is>
      </c>
      <c r="C37" t="n">
        <v>18.16</v>
      </c>
      <c r="D37" t="n">
        <v>-35.44</v>
      </c>
      <c r="E37" t="n">
        <v>142.85</v>
      </c>
      <c r="F37" t="n">
        <v>12.49</v>
      </c>
      <c r="G37" t="n">
        <v>19.22</v>
      </c>
      <c r="H37" t="n">
        <v>91.43000000000001</v>
      </c>
      <c r="I37" t="n">
        <v>-18.76</v>
      </c>
      <c r="J37" t="n">
        <v>27.28</v>
      </c>
      <c r="K37" t="n">
        <v>38.67</v>
      </c>
    </row>
    <row r="38">
      <c r="A38" s="1" t="inlineStr">
        <is>
          <t>Weighted Average Diluted Shares Outstanding</t>
        </is>
      </c>
      <c r="B38" t="n">
        <v>13858.6</v>
      </c>
      <c r="C38" t="n">
        <v>13974.12</v>
      </c>
      <c r="D38" t="n">
        <v>14071.68</v>
      </c>
      <c r="E38" t="n">
        <v>14065.7</v>
      </c>
      <c r="F38" t="n">
        <v>13971.12</v>
      </c>
      <c r="G38" t="n">
        <v>13741</v>
      </c>
      <c r="H38" t="n">
        <v>13553</v>
      </c>
      <c r="I38" t="n">
        <v>13159</v>
      </c>
      <c r="J38" t="n">
        <v>12722</v>
      </c>
      <c r="K38" t="n">
        <v>12447</v>
      </c>
      <c r="L38" t="n">
        <v>12388</v>
      </c>
    </row>
    <row r="39">
      <c r="A39" s="1" t="inlineStr">
        <is>
          <t>Weighted Average Diluted Shares Outstanding YoY</t>
        </is>
      </c>
      <c r="C39" t="n">
        <v>0.83</v>
      </c>
      <c r="D39" t="n">
        <v>0.7</v>
      </c>
      <c r="E39" t="n">
        <v>-0.04</v>
      </c>
      <c r="F39" t="n">
        <v>-0.67</v>
      </c>
      <c r="G39" t="n">
        <v>-1.65</v>
      </c>
      <c r="H39" t="n">
        <v>-1.37</v>
      </c>
      <c r="I39" t="n">
        <v>-2.91</v>
      </c>
      <c r="J39" t="n">
        <v>-3.32</v>
      </c>
      <c r="K39" t="n">
        <v>-2.16</v>
      </c>
    </row>
    <row r="40">
      <c r="A40" s="1" t="inlineStr">
        <is>
          <t>Weighted Average Basic Shares Outstanding</t>
        </is>
      </c>
      <c r="B40" t="n">
        <v>13692.52</v>
      </c>
      <c r="C40" t="n">
        <v>13755.56</v>
      </c>
      <c r="D40" t="n">
        <v>13858.02</v>
      </c>
      <c r="E40" t="n">
        <v>13902.8</v>
      </c>
      <c r="F40" t="n">
        <v>13851.92</v>
      </c>
      <c r="G40" t="n">
        <v>13616</v>
      </c>
      <c r="H40" t="n">
        <v>13353</v>
      </c>
      <c r="I40" t="n">
        <v>13063</v>
      </c>
      <c r="J40" t="n">
        <v>12630</v>
      </c>
      <c r="K40" t="n">
        <v>12319</v>
      </c>
      <c r="L40" t="n">
        <v>12261</v>
      </c>
    </row>
    <row r="41">
      <c r="A41" s="1" t="inlineStr">
        <is>
          <t>Weighted Average Basic Shares Outstanding YoY</t>
        </is>
      </c>
      <c r="C41" t="n">
        <v>0.46</v>
      </c>
      <c r="D41" t="n">
        <v>0.74</v>
      </c>
      <c r="E41" t="n">
        <v>0.32</v>
      </c>
      <c r="F41" t="n">
        <v>-0.37</v>
      </c>
      <c r="G41" t="n">
        <v>-1.7</v>
      </c>
      <c r="H41" t="n">
        <v>-1.93</v>
      </c>
      <c r="I41" t="n">
        <v>-2.17</v>
      </c>
      <c r="J41" t="n">
        <v>-3.31</v>
      </c>
      <c r="K41" t="n">
        <v>-2.46</v>
      </c>
    </row>
    <row r="42">
      <c r="A42" s="1" t="inlineStr">
        <is>
          <t>Basic EPS</t>
        </is>
      </c>
      <c r="B42" t="n">
        <v>1.193936</v>
      </c>
      <c r="C42" t="n">
        <v>1.416009</v>
      </c>
      <c r="D42" t="n">
        <v>0.913694</v>
      </c>
      <c r="E42" t="n">
        <v>2.210777</v>
      </c>
      <c r="F42" t="n">
        <v>2.479295</v>
      </c>
      <c r="G42" t="n">
        <v>2.957476</v>
      </c>
      <c r="H42" t="n">
        <v>5.694076</v>
      </c>
      <c r="I42" t="n">
        <v>4.590982</v>
      </c>
      <c r="J42" t="n">
        <v>5.842834</v>
      </c>
      <c r="K42" t="n">
        <v>8.12712</v>
      </c>
      <c r="L42" t="n">
        <v>9.052768</v>
      </c>
    </row>
    <row r="43">
      <c r="A43" s="1" t="inlineStr">
        <is>
          <t>EBITDA</t>
        </is>
      </c>
      <c r="B43" t="n">
        <v>24384</v>
      </c>
      <c r="C43" t="n">
        <v>29816</v>
      </c>
      <c r="D43" t="n">
        <v>35813</v>
      </c>
      <c r="E43" t="n">
        <v>41624</v>
      </c>
      <c r="F43" t="n">
        <v>47579</v>
      </c>
      <c r="G43" t="n">
        <v>54903</v>
      </c>
      <c r="H43" t="n">
        <v>88987</v>
      </c>
      <c r="I43" t="n">
        <v>88317</v>
      </c>
      <c r="J43" t="n">
        <v>96239</v>
      </c>
      <c r="K43" t="n">
        <v>129497</v>
      </c>
      <c r="L43" t="n">
        <v>135705</v>
      </c>
    </row>
    <row r="44">
      <c r="A44" s="1" t="inlineStr">
        <is>
          <t>EBITDA YoY</t>
        </is>
      </c>
      <c r="C44" t="n">
        <v>22.28</v>
      </c>
      <c r="D44" t="n">
        <v>20.11</v>
      </c>
      <c r="E44" t="n">
        <v>16.23</v>
      </c>
      <c r="F44" t="n">
        <v>14.31</v>
      </c>
      <c r="G44" t="n">
        <v>15.39</v>
      </c>
      <c r="H44" t="n">
        <v>62.08</v>
      </c>
      <c r="I44" t="n">
        <v>-0.75</v>
      </c>
      <c r="J44" t="n">
        <v>8.970000000000001</v>
      </c>
      <c r="K44" t="n">
        <v>34.56</v>
      </c>
    </row>
    <row r="45">
      <c r="A45" s="1" t="inlineStr">
        <is>
          <t>EBITDAR</t>
        </is>
      </c>
      <c r="B45" t="n">
        <v>25118</v>
      </c>
      <c r="C45" t="n">
        <v>30713</v>
      </c>
      <c r="D45" t="n">
        <v>36913</v>
      </c>
      <c r="G45" t="n">
        <v>57789</v>
      </c>
      <c r="H45" t="n">
        <v>92412</v>
      </c>
      <c r="I45" t="n">
        <v>92055</v>
      </c>
      <c r="J45" t="n">
        <v>100783</v>
      </c>
      <c r="K45" t="n">
        <v>134226</v>
      </c>
    </row>
    <row r="46">
      <c r="A46" s="1" t="inlineStr">
        <is>
          <t>R&amp;D Expense</t>
        </is>
      </c>
      <c r="B46" t="n">
        <v>12282</v>
      </c>
      <c r="C46" t="n">
        <v>13948</v>
      </c>
      <c r="D46" t="n">
        <v>16625</v>
      </c>
      <c r="E46" t="n">
        <v>21419</v>
      </c>
      <c r="F46" t="n">
        <v>26018</v>
      </c>
      <c r="G46" t="n">
        <v>27573</v>
      </c>
      <c r="H46" t="n">
        <v>31562</v>
      </c>
      <c r="I46" t="n">
        <v>39500</v>
      </c>
      <c r="J46" t="n">
        <v>45427</v>
      </c>
      <c r="K46" t="n">
        <v>49326</v>
      </c>
      <c r="L46" t="n">
        <v>50979</v>
      </c>
    </row>
    <row r="47">
      <c r="A47" s="1" t="inlineStr">
        <is>
          <t>Selling and Marketing Expense</t>
        </is>
      </c>
      <c r="B47" t="n">
        <v>9047</v>
      </c>
      <c r="C47" t="n">
        <v>10485</v>
      </c>
      <c r="D47" t="n">
        <v>12893</v>
      </c>
      <c r="E47" t="n">
        <v>16333</v>
      </c>
      <c r="F47" t="n">
        <v>18464</v>
      </c>
      <c r="G47" t="n">
        <v>17946</v>
      </c>
      <c r="H47" t="n">
        <v>22912</v>
      </c>
      <c r="I47" t="n">
        <v>26567</v>
      </c>
      <c r="J47" t="n">
        <v>27917</v>
      </c>
      <c r="K47" t="n">
        <v>27808</v>
      </c>
      <c r="L47" t="n">
        <v>27554</v>
      </c>
    </row>
    <row r="48">
      <c r="A48" s="1" t="inlineStr">
        <is>
          <t>General and Administrative Expense</t>
        </is>
      </c>
      <c r="B48" t="n">
        <v>6136</v>
      </c>
      <c r="C48" t="n">
        <v>6985</v>
      </c>
      <c r="D48" t="n">
        <v>6840</v>
      </c>
      <c r="E48" t="n">
        <v>6923</v>
      </c>
      <c r="F48" t="n">
        <v>9551</v>
      </c>
      <c r="G48" t="n">
        <v>11052</v>
      </c>
      <c r="H48" t="n">
        <v>13510</v>
      </c>
      <c r="I48" t="n">
        <v>15724</v>
      </c>
      <c r="J48" t="n">
        <v>16425</v>
      </c>
      <c r="K48" t="n">
        <v>14188</v>
      </c>
      <c r="L48" t="n">
        <v>14701</v>
      </c>
    </row>
    <row r="49">
      <c r="A49" s="1" t="inlineStr">
        <is>
          <t>Effective Tax Rate %</t>
        </is>
      </c>
      <c r="B49" t="n">
        <v>16.8083</v>
      </c>
      <c r="C49" t="n">
        <v>19.3457</v>
      </c>
      <c r="D49" t="n">
        <v>53.4365</v>
      </c>
      <c r="E49" t="n">
        <v>11.964</v>
      </c>
      <c r="F49" t="n">
        <v>13.3299</v>
      </c>
      <c r="G49" t="n">
        <v>16.2493</v>
      </c>
      <c r="H49" t="n">
        <v>16.2023</v>
      </c>
      <c r="I49" t="n">
        <v>15.9208</v>
      </c>
      <c r="J49" t="n">
        <v>13.9085</v>
      </c>
      <c r="K49" t="n">
        <v>16.4395</v>
      </c>
      <c r="L49" t="n">
        <v>16.7253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4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GOOGL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Net Income</t>
        </is>
      </c>
      <c r="B2" t="n">
        <v>16348</v>
      </c>
      <c r="C2" t="n">
        <v>19478</v>
      </c>
      <c r="D2" t="n">
        <v>12662</v>
      </c>
      <c r="E2" t="n">
        <v>30736</v>
      </c>
      <c r="F2" t="n">
        <v>34343</v>
      </c>
      <c r="G2" t="n">
        <v>40269</v>
      </c>
      <c r="H2" t="n">
        <v>76033</v>
      </c>
      <c r="I2" t="n">
        <v>59972</v>
      </c>
      <c r="J2" t="n">
        <v>73795</v>
      </c>
      <c r="K2" t="n">
        <v>100118</v>
      </c>
      <c r="L2" t="n">
        <v>110996</v>
      </c>
    </row>
    <row r="3">
      <c r="A3" s="1" t="inlineStr">
        <is>
          <t>Depreciation &amp; Amortization</t>
        </is>
      </c>
      <c r="B3" t="n">
        <v>4132</v>
      </c>
      <c r="C3" t="n">
        <v>5267</v>
      </c>
      <c r="D3" t="n">
        <v>6103</v>
      </c>
      <c r="E3" t="n">
        <v>8164</v>
      </c>
      <c r="F3" t="n">
        <v>10856</v>
      </c>
      <c r="G3" t="n">
        <v>12905</v>
      </c>
      <c r="H3" t="n">
        <v>10273</v>
      </c>
      <c r="I3" t="n">
        <v>13475</v>
      </c>
      <c r="J3" t="n">
        <v>11946</v>
      </c>
      <c r="K3" t="n">
        <v>15311</v>
      </c>
      <c r="L3" t="n">
        <v>16385</v>
      </c>
    </row>
    <row r="4">
      <c r="A4" s="1" t="inlineStr">
        <is>
          <t>Amortization of Goodwill and Intangible Assets</t>
        </is>
      </c>
      <c r="B4" t="n">
        <v>892</v>
      </c>
      <c r="C4" t="n">
        <v>833</v>
      </c>
      <c r="D4" t="n">
        <v>796</v>
      </c>
      <c r="E4" t="n">
        <v>865</v>
      </c>
      <c r="F4" t="n">
        <v>795</v>
      </c>
      <c r="G4" t="n">
        <v>774</v>
      </c>
    </row>
    <row r="5">
      <c r="A5" s="1" t="inlineStr">
        <is>
          <t>Total Depreciation &amp; Amortization</t>
        </is>
      </c>
      <c r="B5" t="n">
        <v>5024</v>
      </c>
      <c r="C5" t="n">
        <v>6100</v>
      </c>
      <c r="D5" t="n">
        <v>6899</v>
      </c>
      <c r="E5" t="n">
        <v>9029</v>
      </c>
      <c r="F5" t="n">
        <v>11651</v>
      </c>
      <c r="G5" t="n">
        <v>13679</v>
      </c>
      <c r="H5" t="n">
        <v>10273</v>
      </c>
      <c r="I5" t="n">
        <v>13475</v>
      </c>
      <c r="J5" t="n">
        <v>11946</v>
      </c>
      <c r="K5" t="n">
        <v>15311</v>
      </c>
      <c r="L5" t="n">
        <v>16385</v>
      </c>
    </row>
    <row r="6">
      <c r="A6" s="1" t="inlineStr">
        <is>
          <t>(Gain) Loss From Sale Of Asset</t>
        </is>
      </c>
    </row>
    <row r="7">
      <c r="A7" s="1" t="inlineStr">
        <is>
          <t>(Gain) Loss on Sale of Investments</t>
        </is>
      </c>
      <c r="B7" t="n">
        <v>334</v>
      </c>
      <c r="C7" t="n">
        <v>73</v>
      </c>
      <c r="D7" t="n">
        <v>37</v>
      </c>
      <c r="E7" t="n">
        <v>-6650</v>
      </c>
      <c r="F7" t="n">
        <v>-2798</v>
      </c>
      <c r="G7" t="n">
        <v>-6317</v>
      </c>
      <c r="H7" t="n">
        <v>-12270</v>
      </c>
      <c r="I7" t="n">
        <v>5519</v>
      </c>
      <c r="J7" t="n">
        <v>823</v>
      </c>
      <c r="K7" t="n">
        <v>-2671</v>
      </c>
      <c r="L7" t="n">
        <v>-10850</v>
      </c>
    </row>
    <row r="8">
      <c r="A8" s="1" t="inlineStr">
        <is>
          <t>Asset Writedown &amp; Restructuring Costs</t>
        </is>
      </c>
      <c r="B8" t="n">
        <v>39</v>
      </c>
      <c r="C8" t="n">
        <v>44</v>
      </c>
      <c r="D8" t="n">
        <v>16</v>
      </c>
      <c r="E8" t="n">
        <v>6</v>
      </c>
      <c r="F8" t="n">
        <v>130</v>
      </c>
      <c r="G8" t="n">
        <v>18</v>
      </c>
    </row>
    <row r="9">
      <c r="A9" s="1" t="inlineStr">
        <is>
          <t>Stock-Based Compensation</t>
        </is>
      </c>
      <c r="B9" t="n">
        <v>5203</v>
      </c>
      <c r="C9" t="n">
        <v>6703</v>
      </c>
      <c r="D9" t="n">
        <v>7679</v>
      </c>
      <c r="E9" t="n">
        <v>9353</v>
      </c>
      <c r="F9" t="n">
        <v>10794</v>
      </c>
      <c r="G9" t="n">
        <v>12991</v>
      </c>
      <c r="H9" t="n">
        <v>15376</v>
      </c>
      <c r="I9" t="n">
        <v>19362</v>
      </c>
      <c r="J9" t="n">
        <v>22460</v>
      </c>
      <c r="K9" t="n">
        <v>22785</v>
      </c>
      <c r="L9" t="n">
        <v>23037</v>
      </c>
    </row>
    <row r="10">
      <c r="A10" s="1" t="inlineStr">
        <is>
          <t>Tax Benefit from Stock Options</t>
        </is>
      </c>
    </row>
    <row r="11">
      <c r="A11" s="1" t="inlineStr">
        <is>
          <t>Net Cash From Discontinued Operations</t>
        </is>
      </c>
    </row>
    <row r="12">
      <c r="A12" s="1" t="inlineStr">
        <is>
          <t>Other Operating Activities</t>
        </is>
      </c>
      <c r="B12" t="n">
        <v>33</v>
      </c>
      <c r="C12" t="n">
        <v>338</v>
      </c>
      <c r="D12" t="n">
        <v>552</v>
      </c>
      <c r="E12" t="n">
        <v>589</v>
      </c>
      <c r="F12" t="n">
        <v>-419</v>
      </c>
      <c r="G12" t="n">
        <v>2657</v>
      </c>
      <c r="H12" t="n">
        <v>3763</v>
      </c>
      <c r="I12" t="n">
        <v>-4598</v>
      </c>
      <c r="J12" t="n">
        <v>-3433</v>
      </c>
      <c r="K12" t="n">
        <v>-1838</v>
      </c>
      <c r="L12" t="n">
        <v>-3262</v>
      </c>
    </row>
    <row r="13">
      <c r="A13" s="1" t="inlineStr">
        <is>
          <t>Change In Accounts Receivable</t>
        </is>
      </c>
      <c r="B13" t="n">
        <v>-2094</v>
      </c>
      <c r="C13" t="n">
        <v>-2578</v>
      </c>
      <c r="D13" t="n">
        <v>-3768</v>
      </c>
      <c r="E13" t="n">
        <v>-2169</v>
      </c>
      <c r="F13" t="n">
        <v>-4340</v>
      </c>
      <c r="G13" t="n">
        <v>-6524</v>
      </c>
      <c r="H13" t="n">
        <v>-9095</v>
      </c>
      <c r="I13" t="n">
        <v>-2317</v>
      </c>
      <c r="J13" t="n">
        <v>-7833</v>
      </c>
      <c r="K13" t="n">
        <v>-5891</v>
      </c>
      <c r="L13" t="n">
        <v>-7420</v>
      </c>
    </row>
    <row r="14">
      <c r="A14" s="1" t="inlineStr">
        <is>
          <t>Change In Inventories</t>
        </is>
      </c>
    </row>
    <row r="15">
      <c r="A15" s="1" t="inlineStr">
        <is>
          <t>Change In Accounts Payable</t>
        </is>
      </c>
      <c r="B15" t="n">
        <v>203</v>
      </c>
      <c r="C15" t="n">
        <v>110</v>
      </c>
      <c r="D15" t="n">
        <v>731</v>
      </c>
      <c r="E15" t="n">
        <v>1067</v>
      </c>
      <c r="F15" t="n">
        <v>428</v>
      </c>
      <c r="G15" t="n">
        <v>694</v>
      </c>
      <c r="H15" t="n">
        <v>283</v>
      </c>
      <c r="I15" t="n">
        <v>707</v>
      </c>
      <c r="J15" t="n">
        <v>664</v>
      </c>
      <c r="K15" t="n">
        <v>359</v>
      </c>
      <c r="L15" t="n">
        <v>1603</v>
      </c>
    </row>
    <row r="16">
      <c r="A16" s="1" t="inlineStr">
        <is>
          <t>Change in Unearned Revenues</t>
        </is>
      </c>
      <c r="B16" t="n">
        <v>43</v>
      </c>
      <c r="C16" t="n">
        <v>223</v>
      </c>
      <c r="D16" t="n">
        <v>390</v>
      </c>
      <c r="E16" t="n">
        <v>371</v>
      </c>
      <c r="F16" t="n">
        <v>37</v>
      </c>
      <c r="G16" t="n">
        <v>635</v>
      </c>
      <c r="H16" t="n">
        <v>774</v>
      </c>
      <c r="I16" t="n">
        <v>367</v>
      </c>
      <c r="J16" t="n">
        <v>525</v>
      </c>
      <c r="K16" t="n">
        <v>1043</v>
      </c>
      <c r="L16" t="n">
        <v>1684</v>
      </c>
    </row>
    <row r="17">
      <c r="A17" s="1" t="inlineStr">
        <is>
          <t>Change In Income Taxes</t>
        </is>
      </c>
      <c r="B17" t="n">
        <v>-179</v>
      </c>
      <c r="C17" t="n">
        <v>3125</v>
      </c>
      <c r="D17" t="n">
        <v>8211</v>
      </c>
      <c r="E17" t="n">
        <v>-2251</v>
      </c>
      <c r="F17" t="n">
        <v>-3128</v>
      </c>
      <c r="G17" t="n">
        <v>1209</v>
      </c>
      <c r="H17" t="n">
        <v>-625</v>
      </c>
      <c r="I17" t="n">
        <v>584</v>
      </c>
      <c r="J17" t="n">
        <v>523</v>
      </c>
      <c r="K17" t="n">
        <v>-2418</v>
      </c>
      <c r="L17" t="n">
        <v>1768</v>
      </c>
    </row>
    <row r="18">
      <c r="A18" s="1" t="inlineStr">
        <is>
          <t>Change in Other Net Operating Assets</t>
        </is>
      </c>
      <c r="B18" t="n">
        <v>1618</v>
      </c>
      <c r="C18" t="n">
        <v>2420</v>
      </c>
      <c r="D18" t="n">
        <v>3682</v>
      </c>
      <c r="E18" t="n">
        <v>7890</v>
      </c>
      <c r="F18" t="n">
        <v>7822</v>
      </c>
      <c r="G18" t="n">
        <v>5813</v>
      </c>
      <c r="H18" t="n">
        <v>7140</v>
      </c>
      <c r="I18" t="n">
        <v>-1576</v>
      </c>
      <c r="J18" t="n">
        <v>2276</v>
      </c>
      <c r="K18" t="n">
        <v>-1499</v>
      </c>
      <c r="L18" t="n">
        <v>-1340</v>
      </c>
    </row>
    <row r="19">
      <c r="A19" s="1" t="inlineStr">
        <is>
          <t>Cash from Operations</t>
        </is>
      </c>
      <c r="B19" t="n">
        <v>26572</v>
      </c>
      <c r="C19" t="n">
        <v>36036</v>
      </c>
      <c r="D19" t="n">
        <v>37091</v>
      </c>
      <c r="E19" t="n">
        <v>47971</v>
      </c>
      <c r="F19" t="n">
        <v>54520</v>
      </c>
      <c r="G19" t="n">
        <v>65124</v>
      </c>
      <c r="H19" t="n">
        <v>91652</v>
      </c>
      <c r="I19" t="n">
        <v>91495</v>
      </c>
      <c r="J19" t="n">
        <v>101746</v>
      </c>
      <c r="K19" t="n">
        <v>125299</v>
      </c>
      <c r="L19" t="n">
        <v>132601</v>
      </c>
    </row>
    <row r="20">
      <c r="A20" s="1" t="inlineStr">
        <is>
          <t>Change in Net Working Capital</t>
        </is>
      </c>
      <c r="B20" t="n">
        <v>-409</v>
      </c>
      <c r="C20" t="n">
        <v>3300</v>
      </c>
      <c r="D20" t="n">
        <v>9246</v>
      </c>
      <c r="E20" t="n">
        <v>4908</v>
      </c>
      <c r="F20" t="n">
        <v>819</v>
      </c>
      <c r="G20" t="n">
        <v>1827</v>
      </c>
      <c r="H20" t="n">
        <v>-1523</v>
      </c>
      <c r="I20" t="n">
        <v>-2235</v>
      </c>
      <c r="J20" t="n">
        <v>-3845</v>
      </c>
      <c r="K20" t="n">
        <v>-8406</v>
      </c>
      <c r="L20" t="n">
        <v>-3705</v>
      </c>
    </row>
    <row r="21">
      <c r="A21" s="1" t="inlineStr">
        <is>
          <t>Capital Expenditure</t>
        </is>
      </c>
      <c r="B21" t="n">
        <v>-9950</v>
      </c>
      <c r="C21" t="n">
        <v>-10212</v>
      </c>
      <c r="D21" t="n">
        <v>-13184</v>
      </c>
      <c r="E21" t="n">
        <v>-25139</v>
      </c>
      <c r="F21" t="n">
        <v>-23548</v>
      </c>
      <c r="G21" t="n">
        <v>-22281</v>
      </c>
      <c r="H21" t="n">
        <v>-24640</v>
      </c>
      <c r="I21" t="n">
        <v>-31485</v>
      </c>
      <c r="J21" t="n">
        <v>-32251</v>
      </c>
      <c r="K21" t="n">
        <v>-52535</v>
      </c>
      <c r="L21" t="n">
        <v>-57720</v>
      </c>
    </row>
    <row r="22">
      <c r="A22" s="1" t="inlineStr">
        <is>
          <t>Sale of Property, Plant, and Equipment</t>
        </is>
      </c>
      <c r="B22" t="n">
        <v>35</v>
      </c>
      <c r="C22" t="n">
        <v>240</v>
      </c>
      <c r="D22" t="n">
        <v>99</v>
      </c>
    </row>
    <row r="23">
      <c r="A23" s="1" t="inlineStr">
        <is>
          <t>Cash Acquisitions</t>
        </is>
      </c>
      <c r="B23" t="n">
        <v>-236</v>
      </c>
      <c r="C23" t="n">
        <v>-986</v>
      </c>
      <c r="D23" t="n">
        <v>-287</v>
      </c>
      <c r="E23" t="n">
        <v>-1491</v>
      </c>
      <c r="F23" t="n">
        <v>-2515</v>
      </c>
      <c r="G23" t="n">
        <v>-738</v>
      </c>
      <c r="H23" t="n">
        <v>-2618</v>
      </c>
      <c r="I23" t="n">
        <v>-6969</v>
      </c>
      <c r="J23" t="n">
        <v>-495</v>
      </c>
      <c r="K23" t="n">
        <v>-2931</v>
      </c>
      <c r="L23" t="n">
        <v>-3210</v>
      </c>
    </row>
    <row r="24">
      <c r="A24" s="1" t="inlineStr">
        <is>
          <t>Divestitures</t>
        </is>
      </c>
    </row>
    <row r="25">
      <c r="A25" s="1" t="inlineStr">
        <is>
          <t>Sale (Purchase) of Intangible assets</t>
        </is>
      </c>
    </row>
    <row r="26">
      <c r="A26" s="1" t="inlineStr">
        <is>
          <t>Investment in Marketable and Equity Securities</t>
        </is>
      </c>
      <c r="B26" t="n">
        <v>-13635</v>
      </c>
      <c r="C26" t="n">
        <v>-18229</v>
      </c>
      <c r="D26" t="n">
        <v>-19448</v>
      </c>
      <c r="E26" t="n">
        <v>-1972</v>
      </c>
      <c r="F26" t="n">
        <v>-4017</v>
      </c>
      <c r="G26" t="n">
        <v>-9822</v>
      </c>
      <c r="H26" t="n">
        <v>-8806</v>
      </c>
      <c r="I26" t="n">
        <v>16567</v>
      </c>
      <c r="J26" t="n">
        <v>6734</v>
      </c>
      <c r="K26" t="n">
        <v>12597</v>
      </c>
      <c r="L26" t="n">
        <v>10382</v>
      </c>
    </row>
    <row r="27">
      <c r="A27" s="1" t="inlineStr">
        <is>
          <t>Other Investing Activities</t>
        </is>
      </c>
      <c r="B27" t="n">
        <v>75</v>
      </c>
      <c r="C27" t="n">
        <v>-1978</v>
      </c>
      <c r="D27" t="n">
        <v>1419</v>
      </c>
      <c r="E27" t="n">
        <v>98</v>
      </c>
      <c r="F27" t="n">
        <v>589</v>
      </c>
      <c r="G27" t="n">
        <v>68</v>
      </c>
      <c r="H27" t="n">
        <v>541</v>
      </c>
      <c r="I27" t="n">
        <v>1589</v>
      </c>
      <c r="J27" t="n">
        <v>-1051</v>
      </c>
      <c r="K27" t="n">
        <v>-2667</v>
      </c>
      <c r="L27" t="n">
        <v>-2618</v>
      </c>
    </row>
    <row r="28">
      <c r="A28" s="1" t="inlineStr">
        <is>
          <t>Cash from Investing</t>
        </is>
      </c>
      <c r="B28" t="n">
        <v>-23711</v>
      </c>
      <c r="C28" t="n">
        <v>-31165</v>
      </c>
      <c r="D28" t="n">
        <v>-31401</v>
      </c>
      <c r="E28" t="n">
        <v>-28504</v>
      </c>
      <c r="F28" t="n">
        <v>-29491</v>
      </c>
      <c r="G28" t="n">
        <v>-32773</v>
      </c>
      <c r="H28" t="n">
        <v>-35523</v>
      </c>
      <c r="I28" t="n">
        <v>-20298</v>
      </c>
      <c r="J28" t="n">
        <v>-27063</v>
      </c>
      <c r="K28" t="n">
        <v>-45536</v>
      </c>
      <c r="L28" t="n">
        <v>-53166</v>
      </c>
    </row>
    <row r="29">
      <c r="A29" s="1" t="inlineStr">
        <is>
          <t>Total Debt Issued</t>
        </is>
      </c>
      <c r="B29" t="n">
        <v>13705</v>
      </c>
      <c r="C29" t="n">
        <v>8729</v>
      </c>
      <c r="D29" t="n">
        <v>4291</v>
      </c>
      <c r="E29" t="n">
        <v>6766</v>
      </c>
      <c r="F29" t="n">
        <v>317</v>
      </c>
      <c r="G29" t="n">
        <v>11761</v>
      </c>
      <c r="H29" t="n">
        <v>20199</v>
      </c>
      <c r="I29" t="n">
        <v>52872</v>
      </c>
      <c r="J29" t="n">
        <v>10790</v>
      </c>
      <c r="K29" t="n">
        <v>13589</v>
      </c>
      <c r="L29" t="n">
        <v>16139</v>
      </c>
    </row>
    <row r="30">
      <c r="A30" s="1" t="inlineStr">
        <is>
          <t>Total Debt Repaid</t>
        </is>
      </c>
      <c r="B30" t="n">
        <v>-13728</v>
      </c>
      <c r="C30" t="n">
        <v>-10064</v>
      </c>
      <c r="D30" t="n">
        <v>-4377</v>
      </c>
      <c r="E30" t="n">
        <v>-6827</v>
      </c>
      <c r="F30" t="n">
        <v>-585</v>
      </c>
      <c r="G30" t="n">
        <v>-2100</v>
      </c>
      <c r="H30" t="n">
        <v>-21435</v>
      </c>
      <c r="I30" t="n">
        <v>-54068</v>
      </c>
      <c r="J30" t="n">
        <v>-11550</v>
      </c>
      <c r="K30" t="n">
        <v>-12701</v>
      </c>
      <c r="L30" t="n">
        <v>-14143</v>
      </c>
    </row>
    <row r="31">
      <c r="A31" s="1" t="inlineStr">
        <is>
          <t>Issuance of Common Stock</t>
        </is>
      </c>
    </row>
    <row r="32">
      <c r="A32" s="1" t="inlineStr">
        <is>
          <t>Repurchase of Common Stock</t>
        </is>
      </c>
      <c r="B32" t="n">
        <v>-1780</v>
      </c>
      <c r="C32" t="n">
        <v>-3693</v>
      </c>
      <c r="D32" t="n">
        <v>-4846</v>
      </c>
      <c r="E32" t="n">
        <v>-9075</v>
      </c>
      <c r="F32" t="n">
        <v>-18396</v>
      </c>
      <c r="G32" t="n">
        <v>-31149</v>
      </c>
      <c r="H32" t="n">
        <v>-50274</v>
      </c>
      <c r="I32" t="n">
        <v>-59296</v>
      </c>
      <c r="J32" t="n">
        <v>-61504</v>
      </c>
      <c r="K32" t="n">
        <v>-62222</v>
      </c>
      <c r="L32" t="n">
        <v>-61594</v>
      </c>
    </row>
    <row r="33">
      <c r="A33" s="1" t="inlineStr">
        <is>
          <t>Other Financing Activities</t>
        </is>
      </c>
      <c r="B33" t="n">
        <v>-2422</v>
      </c>
      <c r="C33" t="n">
        <v>-3304</v>
      </c>
      <c r="D33" t="n">
        <v>-3366</v>
      </c>
      <c r="E33" t="n">
        <v>-4043</v>
      </c>
      <c r="F33" t="n">
        <v>-4545</v>
      </c>
      <c r="G33" t="n">
        <v>-2920</v>
      </c>
      <c r="H33" t="n">
        <v>-9852</v>
      </c>
      <c r="I33" t="n">
        <v>-9265</v>
      </c>
      <c r="J33" t="n">
        <v>-9829</v>
      </c>
      <c r="K33" t="n">
        <v>-11036</v>
      </c>
      <c r="L33" t="n">
        <v>-10825</v>
      </c>
    </row>
    <row r="34">
      <c r="A34" s="1" t="inlineStr">
        <is>
          <t>Cash from Financing</t>
        </is>
      </c>
      <c r="B34" t="n">
        <v>-4225</v>
      </c>
      <c r="C34" t="n">
        <v>-8332</v>
      </c>
      <c r="D34" t="n">
        <v>-8298</v>
      </c>
      <c r="E34" t="n">
        <v>-13179</v>
      </c>
      <c r="F34" t="n">
        <v>-23209</v>
      </c>
      <c r="G34" t="n">
        <v>-24408</v>
      </c>
      <c r="H34" t="n">
        <v>-61362</v>
      </c>
      <c r="I34" t="n">
        <v>-69757</v>
      </c>
      <c r="J34" t="n">
        <v>-72093</v>
      </c>
      <c r="K34" t="n">
        <v>-79733</v>
      </c>
      <c r="L34" t="n">
        <v>-80220</v>
      </c>
    </row>
    <row r="35">
      <c r="A35" s="1" t="inlineStr">
        <is>
          <t>Foreign Exchange Rate Adjustments</t>
        </is>
      </c>
      <c r="B35" t="n">
        <v>-434</v>
      </c>
      <c r="C35" t="n">
        <v>-170</v>
      </c>
      <c r="D35" t="n">
        <v>405</v>
      </c>
      <c r="E35" t="n">
        <v>-302</v>
      </c>
      <c r="F35" t="n">
        <v>-23</v>
      </c>
      <c r="G35" t="n">
        <v>24</v>
      </c>
      <c r="H35" t="n">
        <v>-287</v>
      </c>
      <c r="I35" t="n">
        <v>-506</v>
      </c>
      <c r="J35" t="n">
        <v>-421</v>
      </c>
      <c r="K35" t="n">
        <v>-612</v>
      </c>
      <c r="L35" t="n">
        <v>-444</v>
      </c>
    </row>
    <row r="36">
      <c r="A36" s="1" t="inlineStr">
        <is>
          <t>Net Change in Cash</t>
        </is>
      </c>
      <c r="B36" t="n">
        <v>-1798</v>
      </c>
      <c r="C36" t="n">
        <v>-3631</v>
      </c>
      <c r="D36" t="n">
        <v>-2203</v>
      </c>
      <c r="E36" t="n">
        <v>5986</v>
      </c>
      <c r="F36" t="n">
        <v>1797</v>
      </c>
      <c r="G36" t="n">
        <v>7967</v>
      </c>
      <c r="H36" t="n">
        <v>-5520</v>
      </c>
      <c r="I36" t="n">
        <v>934</v>
      </c>
      <c r="J36" t="n">
        <v>2169</v>
      </c>
      <c r="K36" t="n">
        <v>-582</v>
      </c>
      <c r="L36" t="n">
        <v>-1229</v>
      </c>
    </row>
    <row r="37">
      <c r="A37" s="1" t="inlineStr">
        <is>
          <t>Free Cash Flow</t>
        </is>
      </c>
      <c r="B37" t="n">
        <v>16622</v>
      </c>
      <c r="C37" t="n">
        <v>25824</v>
      </c>
      <c r="D37" t="n">
        <v>23907</v>
      </c>
      <c r="E37" t="n">
        <v>22832</v>
      </c>
      <c r="F37" t="n">
        <v>30972</v>
      </c>
      <c r="G37" t="n">
        <v>42843</v>
      </c>
      <c r="H37" t="n">
        <v>67012</v>
      </c>
      <c r="I37" t="n">
        <v>60010</v>
      </c>
      <c r="J37" t="n">
        <v>69495</v>
      </c>
      <c r="K37" t="n">
        <v>72764</v>
      </c>
      <c r="L37" t="n">
        <v>74881</v>
      </c>
    </row>
    <row r="38">
      <c r="A38" s="1" t="inlineStr">
        <is>
          <t>Free Cash Flow YoY</t>
        </is>
      </c>
      <c r="C38" t="n">
        <v>55.36</v>
      </c>
      <c r="D38" t="n">
        <v>-7.42</v>
      </c>
      <c r="E38" t="n">
        <v>-4.5</v>
      </c>
      <c r="F38" t="n">
        <v>35.65</v>
      </c>
      <c r="G38" t="n">
        <v>38.33</v>
      </c>
      <c r="H38" t="n">
        <v>56.41</v>
      </c>
      <c r="I38" t="n">
        <v>-10.45</v>
      </c>
      <c r="J38" t="n">
        <v>15.81</v>
      </c>
      <c r="K38" t="n">
        <v>4.7</v>
      </c>
    </row>
    <row r="39">
      <c r="A39" s="1" t="inlineStr">
        <is>
          <t>% Free Cash Flow Margins</t>
        </is>
      </c>
      <c r="B39" t="n">
        <v>22.16591766792463</v>
      </c>
      <c r="C39" t="n">
        <v>28.60687699397377</v>
      </c>
      <c r="D39" t="n">
        <v>21.56600965224843</v>
      </c>
      <c r="E39" t="n">
        <v>16.68774073776303</v>
      </c>
      <c r="F39" t="n">
        <v>19.13540965172961</v>
      </c>
      <c r="G39" t="n">
        <v>23.47214384721165</v>
      </c>
      <c r="H39" t="n">
        <v>26.01023921253547</v>
      </c>
      <c r="I39" t="n">
        <v>21.21724250095462</v>
      </c>
      <c r="J39" t="n">
        <v>22.60779325556127</v>
      </c>
      <c r="K39" t="n">
        <v>20.78864515539201</v>
      </c>
      <c r="L39" t="n">
        <v>20.81687345189081</v>
      </c>
    </row>
    <row r="40">
      <c r="A40" s="1" t="inlineStr">
        <is>
          <t>Cash and Cash Equivalents, Beginning of Period</t>
        </is>
      </c>
      <c r="B40" t="n">
        <v>18347</v>
      </c>
      <c r="C40" t="n">
        <v>16549</v>
      </c>
      <c r="D40" t="n">
        <v>12918</v>
      </c>
      <c r="E40" t="n">
        <v>10715</v>
      </c>
      <c r="F40" t="n">
        <v>16701</v>
      </c>
      <c r="G40" t="n">
        <v>18498</v>
      </c>
      <c r="H40" t="n">
        <v>26465</v>
      </c>
      <c r="I40" t="n">
        <v>20945</v>
      </c>
      <c r="J40" t="n">
        <v>21879</v>
      </c>
      <c r="K40" t="n">
        <v>24048</v>
      </c>
      <c r="L40" t="n">
        <v>23466</v>
      </c>
    </row>
    <row r="41">
      <c r="A41" s="1" t="inlineStr">
        <is>
          <t>Cash and Cash Equivalents, End of Period</t>
        </is>
      </c>
      <c r="B41" t="n">
        <v>16549</v>
      </c>
      <c r="C41" t="n">
        <v>12918</v>
      </c>
      <c r="D41" t="n">
        <v>10715</v>
      </c>
      <c r="E41" t="n">
        <v>16701</v>
      </c>
      <c r="F41" t="n">
        <v>18498</v>
      </c>
      <c r="G41" t="n">
        <v>26465</v>
      </c>
      <c r="H41" t="n">
        <v>20945</v>
      </c>
      <c r="I41" t="n">
        <v>21879</v>
      </c>
      <c r="J41" t="n">
        <v>24048</v>
      </c>
      <c r="K41" t="n">
        <v>23466</v>
      </c>
      <c r="L41" t="n">
        <v>23264</v>
      </c>
    </row>
    <row r="42">
      <c r="A42" s="1" t="inlineStr">
        <is>
          <t>Cash Interest Paid</t>
        </is>
      </c>
      <c r="B42" t="n">
        <v>96</v>
      </c>
      <c r="C42" t="n">
        <v>84</v>
      </c>
    </row>
    <row r="43">
      <c r="A43" s="1" t="inlineStr">
        <is>
          <t>Cash Taxes Paid</t>
        </is>
      </c>
      <c r="B43" t="n">
        <v>3651</v>
      </c>
      <c r="C43" t="n">
        <v>1643</v>
      </c>
      <c r="D43" t="n">
        <v>6191</v>
      </c>
      <c r="E43" t="n">
        <v>5671</v>
      </c>
      <c r="F43" t="n">
        <v>8203</v>
      </c>
      <c r="G43" t="n">
        <v>4990</v>
      </c>
      <c r="H43" t="n">
        <v>13412</v>
      </c>
      <c r="I43" t="n">
        <v>18900</v>
      </c>
      <c r="J43" t="n">
        <v>19200</v>
      </c>
      <c r="K43" t="n">
        <v>27400</v>
      </c>
      <c r="L43" t="n">
        <v>27400</v>
      </c>
    </row>
    <row r="44">
      <c r="A44" s="1" t="inlineStr">
        <is>
          <t>Cash Flow per Share</t>
        </is>
      </c>
      <c r="B44" t="n">
        <v>1.213947</v>
      </c>
      <c r="C44" t="n">
        <v>1.877349</v>
      </c>
      <c r="D44" t="n">
        <v>1.725138</v>
      </c>
      <c r="E44" t="n">
        <v>1.642259</v>
      </c>
      <c r="F44" t="n">
        <v>2.235935</v>
      </c>
      <c r="G44" t="n">
        <v>3.146518</v>
      </c>
      <c r="H44" t="n">
        <v>5.018497</v>
      </c>
      <c r="I44" t="n">
        <v>4.593891</v>
      </c>
      <c r="J44" t="n">
        <v>5.502375</v>
      </c>
      <c r="K44" t="n">
        <v>5.906648</v>
      </c>
      <c r="L44" t="n">
        <v>6.10725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GOOGL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Cash And Equivalents</t>
        </is>
      </c>
      <c r="B2" t="n">
        <v>15409</v>
      </c>
      <c r="C2" t="n">
        <v>12918</v>
      </c>
      <c r="D2" t="n">
        <v>10715</v>
      </c>
      <c r="E2" t="n">
        <v>16701</v>
      </c>
      <c r="F2" t="n">
        <v>18498</v>
      </c>
      <c r="G2" t="n">
        <v>26465</v>
      </c>
      <c r="H2" t="n">
        <v>20945</v>
      </c>
      <c r="I2" t="n">
        <v>21879</v>
      </c>
      <c r="J2" t="n">
        <v>24048</v>
      </c>
      <c r="K2" t="n">
        <v>23466</v>
      </c>
      <c r="L2" t="n">
        <v>23264</v>
      </c>
    </row>
    <row r="3">
      <c r="A3" s="1" t="inlineStr">
        <is>
          <t xml:space="preserve">Short Term Investments </t>
        </is>
      </c>
      <c r="B3" t="n">
        <v>56517</v>
      </c>
      <c r="C3" t="n">
        <v>73415</v>
      </c>
      <c r="D3" t="n">
        <v>91156</v>
      </c>
      <c r="E3" t="n">
        <v>92439</v>
      </c>
      <c r="F3" t="n">
        <v>101177</v>
      </c>
      <c r="G3" t="n">
        <v>110229</v>
      </c>
      <c r="H3" t="n">
        <v>118704</v>
      </c>
      <c r="I3" t="n">
        <v>91883</v>
      </c>
      <c r="J3" t="n">
        <v>86868</v>
      </c>
      <c r="K3" t="n">
        <v>72191</v>
      </c>
      <c r="L3" t="n">
        <v>72064</v>
      </c>
    </row>
    <row r="4">
      <c r="A4" s="1" t="inlineStr">
        <is>
          <t xml:space="preserve">Total Cash And Short Term Investments </t>
        </is>
      </c>
      <c r="B4" t="n">
        <v>71926</v>
      </c>
      <c r="C4" t="n">
        <v>86333</v>
      </c>
      <c r="D4" t="n">
        <v>101871</v>
      </c>
      <c r="E4" t="n">
        <v>109140</v>
      </c>
      <c r="F4" t="n">
        <v>119675</v>
      </c>
      <c r="G4" t="n">
        <v>136694</v>
      </c>
      <c r="H4" t="n">
        <v>139649</v>
      </c>
      <c r="I4" t="n">
        <v>113762</v>
      </c>
      <c r="J4" t="n">
        <v>110916</v>
      </c>
      <c r="K4" t="n">
        <v>95657</v>
      </c>
      <c r="L4" t="n">
        <v>95328</v>
      </c>
    </row>
    <row r="5">
      <c r="A5" s="1" t="inlineStr">
        <is>
          <t>Accounts Receivable</t>
        </is>
      </c>
      <c r="B5" t="n">
        <v>11556</v>
      </c>
      <c r="C5" t="n">
        <v>14137</v>
      </c>
      <c r="D5" t="n">
        <v>18336</v>
      </c>
      <c r="E5" t="n">
        <v>20838</v>
      </c>
      <c r="F5" t="n">
        <v>25326</v>
      </c>
      <c r="G5" t="n">
        <v>30930</v>
      </c>
      <c r="H5" t="n">
        <v>39304</v>
      </c>
      <c r="I5" t="n">
        <v>40258</v>
      </c>
      <c r="J5" t="n">
        <v>47964</v>
      </c>
      <c r="K5" t="n">
        <v>52340</v>
      </c>
      <c r="L5" t="n">
        <v>51000</v>
      </c>
    </row>
    <row r="6">
      <c r="A6" s="1" t="inlineStr">
        <is>
          <t xml:space="preserve">Other Receivables </t>
        </is>
      </c>
      <c r="B6" t="n">
        <v>1903</v>
      </c>
      <c r="C6" t="n">
        <v>95</v>
      </c>
      <c r="D6" t="n">
        <v>369</v>
      </c>
      <c r="E6" t="n">
        <v>355</v>
      </c>
      <c r="F6" t="n">
        <v>2166</v>
      </c>
      <c r="G6" t="n">
        <v>454</v>
      </c>
    </row>
    <row r="7">
      <c r="A7" s="1" t="inlineStr">
        <is>
          <t>Notes Receivable</t>
        </is>
      </c>
      <c r="C7" t="n">
        <v>1400</v>
      </c>
    </row>
    <row r="8">
      <c r="A8" s="1" t="inlineStr">
        <is>
          <t>Total Receivables</t>
        </is>
      </c>
      <c r="B8" t="n">
        <v>13459</v>
      </c>
      <c r="C8" t="n">
        <v>15632</v>
      </c>
      <c r="D8" t="n">
        <v>18705</v>
      </c>
      <c r="E8" t="n">
        <v>21193</v>
      </c>
      <c r="F8" t="n">
        <v>27492</v>
      </c>
      <c r="G8" t="n">
        <v>31384</v>
      </c>
      <c r="H8" t="n">
        <v>39304</v>
      </c>
      <c r="I8" t="n">
        <v>40258</v>
      </c>
      <c r="J8" t="n">
        <v>47964</v>
      </c>
      <c r="K8" t="n">
        <v>52340</v>
      </c>
      <c r="L8" t="n">
        <v>51000</v>
      </c>
    </row>
    <row r="9">
      <c r="A9" s="1" t="inlineStr">
        <is>
          <t xml:space="preserve">Inventory </t>
        </is>
      </c>
      <c r="B9" t="n">
        <v>491</v>
      </c>
      <c r="C9" t="n">
        <v>268</v>
      </c>
      <c r="D9" t="n">
        <v>749</v>
      </c>
      <c r="E9" t="n">
        <v>1107</v>
      </c>
      <c r="F9" t="n">
        <v>999</v>
      </c>
      <c r="G9" t="n">
        <v>728</v>
      </c>
      <c r="H9" t="n">
        <v>1170</v>
      </c>
    </row>
    <row r="10">
      <c r="A10" s="1" t="inlineStr">
        <is>
          <t>Prepaid Expenses</t>
        </is>
      </c>
      <c r="B10" t="n">
        <v>2648</v>
      </c>
    </row>
    <row r="11">
      <c r="A11" s="1" t="inlineStr">
        <is>
          <t>Deferred Tax Assets Current</t>
        </is>
      </c>
    </row>
    <row r="12">
      <c r="A12" s="1" t="inlineStr">
        <is>
          <t>Restricted Cash</t>
        </is>
      </c>
      <c r="B12" t="n">
        <v>1140</v>
      </c>
      <c r="D12" t="n">
        <v>15</v>
      </c>
      <c r="E12" t="n">
        <v>327</v>
      </c>
    </row>
    <row r="13">
      <c r="A13" s="1" t="inlineStr">
        <is>
          <t xml:space="preserve">Other Current Assets </t>
        </is>
      </c>
      <c r="B13" t="n">
        <v>450</v>
      </c>
      <c r="C13" t="n">
        <v>3175</v>
      </c>
      <c r="D13" t="n">
        <v>2968</v>
      </c>
      <c r="E13" t="n">
        <v>3909</v>
      </c>
      <c r="F13" t="n">
        <v>4412</v>
      </c>
      <c r="G13" t="n">
        <v>5490</v>
      </c>
      <c r="H13" t="n">
        <v>8020</v>
      </c>
      <c r="I13" t="n">
        <v>10775</v>
      </c>
      <c r="J13" t="n">
        <v>12650</v>
      </c>
      <c r="K13" t="n">
        <v>15714</v>
      </c>
      <c r="L13" t="n">
        <v>15724</v>
      </c>
    </row>
    <row r="14">
      <c r="A14" s="1" t="inlineStr">
        <is>
          <t xml:space="preserve">Total Current Assets </t>
        </is>
      </c>
      <c r="B14" t="n">
        <v>90114</v>
      </c>
      <c r="C14" t="n">
        <v>105408</v>
      </c>
      <c r="D14" t="n">
        <v>124308</v>
      </c>
      <c r="E14" t="n">
        <v>135676</v>
      </c>
      <c r="F14" t="n">
        <v>152578</v>
      </c>
      <c r="G14" t="n">
        <v>174296</v>
      </c>
      <c r="H14" t="n">
        <v>188143</v>
      </c>
      <c r="I14" t="n">
        <v>164795</v>
      </c>
      <c r="J14" t="n">
        <v>171530</v>
      </c>
      <c r="K14" t="n">
        <v>163711</v>
      </c>
      <c r="L14" t="n">
        <v>162052</v>
      </c>
    </row>
    <row r="15">
      <c r="A15" s="1" t="inlineStr">
        <is>
          <t>Gross Property Plant And Equipment</t>
        </is>
      </c>
      <c r="B15" t="n">
        <v>40146</v>
      </c>
      <c r="C15" t="n">
        <v>47527</v>
      </c>
      <c r="D15" t="n">
        <v>59647</v>
      </c>
      <c r="E15" t="n">
        <v>82507</v>
      </c>
      <c r="F15" t="n">
        <v>115148</v>
      </c>
      <c r="G15" t="n">
        <v>138673</v>
      </c>
      <c r="H15" t="n">
        <v>159972</v>
      </c>
      <c r="I15" t="n">
        <v>186091</v>
      </c>
      <c r="J15" t="n">
        <v>215894</v>
      </c>
      <c r="K15" t="n">
        <v>264014</v>
      </c>
      <c r="L15" t="n">
        <v>282562</v>
      </c>
    </row>
    <row r="16">
      <c r="A16" s="1" t="inlineStr">
        <is>
          <t>Accumulated Depreciation</t>
        </is>
      </c>
      <c r="B16" t="n">
        <v>-11130</v>
      </c>
      <c r="C16" t="n">
        <v>-13293</v>
      </c>
      <c r="D16" t="n">
        <v>-17264</v>
      </c>
      <c r="E16" t="n">
        <v>-22788</v>
      </c>
      <c r="F16" t="n">
        <v>-30561</v>
      </c>
      <c r="G16" t="n">
        <v>-41713</v>
      </c>
      <c r="H16" t="n">
        <v>-49414</v>
      </c>
      <c r="I16" t="n">
        <v>-59042</v>
      </c>
      <c r="J16" t="n">
        <v>-67458</v>
      </c>
      <c r="K16" t="n">
        <v>-79390</v>
      </c>
      <c r="L16" t="n">
        <v>-83778</v>
      </c>
    </row>
    <row r="17">
      <c r="A17" s="1" t="inlineStr">
        <is>
          <t xml:space="preserve">Net Property Plant And Equipment </t>
        </is>
      </c>
      <c r="B17" t="n">
        <v>29016</v>
      </c>
      <c r="C17" t="n">
        <v>34234</v>
      </c>
      <c r="D17" t="n">
        <v>42383</v>
      </c>
      <c r="E17" t="n">
        <v>59719</v>
      </c>
      <c r="F17" t="n">
        <v>84587</v>
      </c>
      <c r="G17" t="n">
        <v>96960</v>
      </c>
      <c r="H17" t="n">
        <v>110558</v>
      </c>
      <c r="I17" t="n">
        <v>127049</v>
      </c>
      <c r="J17" t="n">
        <v>148436</v>
      </c>
      <c r="K17" t="n">
        <v>184624</v>
      </c>
      <c r="L17" t="n">
        <v>198784</v>
      </c>
    </row>
    <row r="18">
      <c r="A18" s="1" t="inlineStr">
        <is>
          <t xml:space="preserve">Long-term Investments </t>
        </is>
      </c>
      <c r="B18" t="n">
        <v>5183</v>
      </c>
      <c r="C18" t="n">
        <v>5878</v>
      </c>
      <c r="D18" t="n">
        <v>7813</v>
      </c>
      <c r="E18" t="n">
        <v>13859</v>
      </c>
      <c r="F18" t="n">
        <v>13078</v>
      </c>
      <c r="G18" t="n">
        <v>20703</v>
      </c>
      <c r="H18" t="n">
        <v>29549</v>
      </c>
      <c r="I18" t="n">
        <v>30492</v>
      </c>
      <c r="J18" t="n">
        <v>31929</v>
      </c>
      <c r="K18" t="n">
        <v>40882</v>
      </c>
      <c r="L18" t="n">
        <v>51029</v>
      </c>
    </row>
    <row r="19">
      <c r="A19" s="1" t="inlineStr">
        <is>
          <t>Goodwill</t>
        </is>
      </c>
      <c r="B19" t="n">
        <v>15869</v>
      </c>
      <c r="C19" t="n">
        <v>16468</v>
      </c>
      <c r="D19" t="n">
        <v>16747</v>
      </c>
      <c r="E19" t="n">
        <v>17888</v>
      </c>
      <c r="F19" t="n">
        <v>20624</v>
      </c>
      <c r="G19" t="n">
        <v>21175</v>
      </c>
      <c r="H19" t="n">
        <v>22956</v>
      </c>
      <c r="I19" t="n">
        <v>28960</v>
      </c>
      <c r="J19" t="n">
        <v>29198</v>
      </c>
      <c r="K19" t="n">
        <v>31885</v>
      </c>
      <c r="L19" t="n">
        <v>32173</v>
      </c>
    </row>
    <row r="20">
      <c r="A20" s="1" t="inlineStr">
        <is>
          <t>Other Intangibles</t>
        </is>
      </c>
      <c r="B20" t="n">
        <v>3847</v>
      </c>
      <c r="C20" t="n">
        <v>3307</v>
      </c>
      <c r="D20" t="n">
        <v>2692</v>
      </c>
      <c r="E20" t="n">
        <v>2220</v>
      </c>
      <c r="F20" t="n">
        <v>1979</v>
      </c>
      <c r="G20" t="n">
        <v>1445</v>
      </c>
      <c r="H20" t="n">
        <v>1417</v>
      </c>
    </row>
    <row r="21">
      <c r="A21" s="1" t="inlineStr">
        <is>
          <t xml:space="preserve">Loans Receivable Long-Term </t>
        </is>
      </c>
      <c r="B21" t="n">
        <v>1336</v>
      </c>
    </row>
    <row r="22">
      <c r="A22" s="1" t="inlineStr">
        <is>
          <t xml:space="preserve">Deferred Tax Assets Long-Term </t>
        </is>
      </c>
      <c r="B22" t="n">
        <v>251</v>
      </c>
      <c r="C22" t="n">
        <v>383</v>
      </c>
      <c r="D22" t="n">
        <v>680</v>
      </c>
      <c r="E22" t="n">
        <v>737</v>
      </c>
      <c r="F22" t="n">
        <v>721</v>
      </c>
      <c r="G22" t="n">
        <v>1084</v>
      </c>
      <c r="H22" t="n">
        <v>1284</v>
      </c>
      <c r="I22" t="n">
        <v>5261</v>
      </c>
      <c r="J22" t="n">
        <v>12169</v>
      </c>
      <c r="K22" t="n">
        <v>17180</v>
      </c>
      <c r="L22" t="n">
        <v>18386</v>
      </c>
    </row>
    <row r="23">
      <c r="A23" s="1" t="inlineStr">
        <is>
          <t xml:space="preserve">Other Long-Term Assets </t>
        </is>
      </c>
      <c r="B23" t="n">
        <v>1845</v>
      </c>
      <c r="C23" t="n">
        <v>1819</v>
      </c>
      <c r="D23" t="n">
        <v>2672</v>
      </c>
      <c r="E23" t="n">
        <v>2693</v>
      </c>
      <c r="F23" t="n">
        <v>2342</v>
      </c>
      <c r="G23" t="n">
        <v>3953</v>
      </c>
      <c r="H23" t="n">
        <v>5361</v>
      </c>
      <c r="I23" t="n">
        <v>8707</v>
      </c>
      <c r="J23" t="n">
        <v>9130</v>
      </c>
      <c r="K23" t="n">
        <v>11974</v>
      </c>
      <c r="L23" t="n">
        <v>12950</v>
      </c>
    </row>
    <row r="24">
      <c r="A24" s="1" t="inlineStr">
        <is>
          <t xml:space="preserve">Total Assets </t>
        </is>
      </c>
      <c r="B24" t="n">
        <v>147461</v>
      </c>
      <c r="C24" t="n">
        <v>167497</v>
      </c>
      <c r="D24" t="n">
        <v>197295</v>
      </c>
      <c r="E24" t="n">
        <v>232792</v>
      </c>
      <c r="F24" t="n">
        <v>275909</v>
      </c>
      <c r="G24" t="n">
        <v>319616</v>
      </c>
      <c r="H24" t="n">
        <v>359268</v>
      </c>
      <c r="I24" t="n">
        <v>365264</v>
      </c>
      <c r="J24" t="n">
        <v>402392</v>
      </c>
      <c r="K24" t="n">
        <v>450256</v>
      </c>
      <c r="L24" t="n">
        <v>475374</v>
      </c>
    </row>
    <row r="25">
      <c r="A25" s="1" t="inlineStr">
        <is>
          <t>Accounts Payable</t>
        </is>
      </c>
      <c r="B25" t="n">
        <v>1931</v>
      </c>
      <c r="C25" t="n">
        <v>2041</v>
      </c>
      <c r="D25" t="n">
        <v>3137</v>
      </c>
      <c r="E25" t="n">
        <v>4378</v>
      </c>
      <c r="F25" t="n">
        <v>5561</v>
      </c>
      <c r="G25" t="n">
        <v>5589</v>
      </c>
      <c r="H25" t="n">
        <v>6037</v>
      </c>
      <c r="I25" t="n">
        <v>5128</v>
      </c>
      <c r="J25" t="n">
        <v>7493</v>
      </c>
      <c r="K25" t="n">
        <v>7987</v>
      </c>
      <c r="L25" t="n">
        <v>8497</v>
      </c>
    </row>
    <row r="26">
      <c r="A26" s="1" t="inlineStr">
        <is>
          <t>Accrued Expenses</t>
        </is>
      </c>
      <c r="B26" t="n">
        <v>7399</v>
      </c>
      <c r="C26" t="n">
        <v>8864</v>
      </c>
      <c r="D26" t="n">
        <v>10395</v>
      </c>
      <c r="E26" t="n">
        <v>12630</v>
      </c>
      <c r="F26" t="n">
        <v>16187</v>
      </c>
      <c r="G26" t="n">
        <v>20445</v>
      </c>
      <c r="H26" t="n">
        <v>27912</v>
      </c>
      <c r="I26" t="n">
        <v>31743</v>
      </c>
      <c r="J26" t="n">
        <v>36142</v>
      </c>
      <c r="K26" t="n">
        <v>41541</v>
      </c>
      <c r="L26" t="n">
        <v>36902</v>
      </c>
    </row>
    <row r="27">
      <c r="A27" s="1" t="inlineStr">
        <is>
          <t xml:space="preserve">Short-term Borrowings </t>
        </is>
      </c>
      <c r="B27" t="n">
        <v>4428</v>
      </c>
    </row>
    <row r="28">
      <c r="A28" s="1" t="inlineStr">
        <is>
          <t>Current Portion of Long-Term Debt</t>
        </is>
      </c>
      <c r="B28" t="n">
        <v>1000</v>
      </c>
      <c r="G28" t="n">
        <v>999</v>
      </c>
      <c r="J28" t="n">
        <v>1000</v>
      </c>
      <c r="K28" t="n">
        <v>999</v>
      </c>
      <c r="L28" t="n">
        <v>1000</v>
      </c>
    </row>
    <row r="29">
      <c r="A29" s="1" t="inlineStr">
        <is>
          <t>Current Portion of Capital Lease Obligations</t>
        </is>
      </c>
      <c r="B29" t="n">
        <v>225</v>
      </c>
      <c r="F29" t="n">
        <v>1314</v>
      </c>
      <c r="G29" t="n">
        <v>1795</v>
      </c>
      <c r="H29" t="n">
        <v>2302</v>
      </c>
      <c r="I29" t="n">
        <v>2775</v>
      </c>
      <c r="J29" t="n">
        <v>3074</v>
      </c>
      <c r="K29" t="n">
        <v>3122</v>
      </c>
      <c r="L29" t="n">
        <v>2973</v>
      </c>
    </row>
    <row r="30">
      <c r="A30" s="1" t="inlineStr">
        <is>
          <t xml:space="preserve">Current Income Taxes Payable </t>
        </is>
      </c>
      <c r="B30" t="n">
        <v>302</v>
      </c>
      <c r="C30" t="n">
        <v>554</v>
      </c>
      <c r="D30" t="n">
        <v>881</v>
      </c>
      <c r="E30" t="n">
        <v>69</v>
      </c>
      <c r="F30" t="n">
        <v>274</v>
      </c>
      <c r="G30" t="n">
        <v>1485</v>
      </c>
      <c r="I30" t="n">
        <v>1632</v>
      </c>
      <c r="J30" t="n">
        <v>2748</v>
      </c>
      <c r="K30" t="n">
        <v>2905</v>
      </c>
      <c r="L30" t="n">
        <v>9160</v>
      </c>
    </row>
    <row r="31">
      <c r="A31" s="1" t="inlineStr">
        <is>
          <t xml:space="preserve">Unearned Revenue Current </t>
        </is>
      </c>
      <c r="B31" t="n">
        <v>788</v>
      </c>
      <c r="C31" t="n">
        <v>1099</v>
      </c>
      <c r="D31" t="n">
        <v>1432</v>
      </c>
      <c r="E31" t="n">
        <v>1784</v>
      </c>
      <c r="F31" t="n">
        <v>1908</v>
      </c>
      <c r="G31" t="n">
        <v>2543</v>
      </c>
      <c r="H31" t="n">
        <v>3288</v>
      </c>
      <c r="I31" t="n">
        <v>3908</v>
      </c>
      <c r="J31" t="n">
        <v>4137</v>
      </c>
      <c r="K31" t="n">
        <v>5036</v>
      </c>
      <c r="L31" t="n">
        <v>4908</v>
      </c>
    </row>
    <row r="32">
      <c r="A32" s="1" t="inlineStr">
        <is>
          <t xml:space="preserve">Other Current Liabilities </t>
        </is>
      </c>
      <c r="B32" t="n">
        <v>3237</v>
      </c>
      <c r="C32" t="n">
        <v>4198</v>
      </c>
      <c r="D32" t="n">
        <v>8338</v>
      </c>
      <c r="E32" t="n">
        <v>15759</v>
      </c>
      <c r="F32" t="n">
        <v>19977</v>
      </c>
      <c r="G32" t="n">
        <v>23978</v>
      </c>
      <c r="H32" t="n">
        <v>24715</v>
      </c>
      <c r="I32" t="n">
        <v>24114</v>
      </c>
      <c r="J32" t="n">
        <v>27220</v>
      </c>
      <c r="K32" t="n">
        <v>27532</v>
      </c>
      <c r="L32" t="n">
        <v>28214</v>
      </c>
    </row>
    <row r="33">
      <c r="A33" s="1" t="inlineStr">
        <is>
          <t xml:space="preserve">Total Current Liabilities </t>
        </is>
      </c>
      <c r="B33" t="n">
        <v>19310</v>
      </c>
      <c r="C33" t="n">
        <v>16756</v>
      </c>
      <c r="D33" t="n">
        <v>24183</v>
      </c>
      <c r="E33" t="n">
        <v>34620</v>
      </c>
      <c r="F33" t="n">
        <v>45221</v>
      </c>
      <c r="G33" t="n">
        <v>56834</v>
      </c>
      <c r="H33" t="n">
        <v>64254</v>
      </c>
      <c r="I33" t="n">
        <v>69300</v>
      </c>
      <c r="J33" t="n">
        <v>81814</v>
      </c>
      <c r="K33" t="n">
        <v>89122</v>
      </c>
      <c r="L33" t="n">
        <v>91654</v>
      </c>
    </row>
    <row r="34">
      <c r="A34" s="1" t="inlineStr">
        <is>
          <t xml:space="preserve">Long-Term Debt </t>
        </is>
      </c>
      <c r="B34" t="n">
        <v>1995</v>
      </c>
      <c r="C34" t="n">
        <v>3935</v>
      </c>
      <c r="D34" t="n">
        <v>3943</v>
      </c>
      <c r="E34" t="n">
        <v>3950</v>
      </c>
      <c r="F34" t="n">
        <v>3958</v>
      </c>
      <c r="G34" t="n">
        <v>12832</v>
      </c>
      <c r="H34" t="n">
        <v>12844</v>
      </c>
      <c r="I34" t="n">
        <v>12857</v>
      </c>
      <c r="J34" t="n">
        <v>11870</v>
      </c>
      <c r="K34" t="n">
        <v>10883</v>
      </c>
      <c r="L34" t="n">
        <v>10886</v>
      </c>
    </row>
    <row r="35">
      <c r="A35" s="1" t="inlineStr">
        <is>
          <t>Capital Leases</t>
        </is>
      </c>
      <c r="D35" t="n">
        <v>26</v>
      </c>
      <c r="E35" t="n">
        <v>62</v>
      </c>
      <c r="F35" t="n">
        <v>10810</v>
      </c>
      <c r="G35" t="n">
        <v>12246</v>
      </c>
      <c r="H35" t="n">
        <v>13362</v>
      </c>
      <c r="I35" t="n">
        <v>14345</v>
      </c>
      <c r="J35" t="n">
        <v>13843</v>
      </c>
      <c r="K35" t="n">
        <v>13133</v>
      </c>
      <c r="L35" t="n">
        <v>13639</v>
      </c>
    </row>
    <row r="36">
      <c r="A36" s="1" t="inlineStr">
        <is>
          <t>Unearned Revenue Non Current</t>
        </is>
      </c>
      <c r="B36" t="n">
        <v>151</v>
      </c>
      <c r="C36" t="n">
        <v>202</v>
      </c>
      <c r="D36" t="n">
        <v>340</v>
      </c>
      <c r="E36" t="n">
        <v>396</v>
      </c>
      <c r="F36" t="n">
        <v>358</v>
      </c>
      <c r="G36" t="n">
        <v>481</v>
      </c>
      <c r="H36" t="n">
        <v>535</v>
      </c>
      <c r="I36" t="n">
        <v>599</v>
      </c>
    </row>
    <row r="37">
      <c r="A37" s="1" t="inlineStr">
        <is>
          <t xml:space="preserve">Deferred Tax Liability Non Current </t>
        </is>
      </c>
      <c r="B37" t="n">
        <v>189</v>
      </c>
      <c r="C37" t="n">
        <v>226</v>
      </c>
      <c r="D37" t="n">
        <v>430</v>
      </c>
      <c r="E37" t="n">
        <v>1264</v>
      </c>
      <c r="F37" t="n">
        <v>1701</v>
      </c>
      <c r="G37" t="n">
        <v>3561</v>
      </c>
      <c r="H37" t="n">
        <v>5257</v>
      </c>
      <c r="I37" t="n">
        <v>514</v>
      </c>
    </row>
    <row r="38">
      <c r="A38" s="1" t="inlineStr">
        <is>
          <t xml:space="preserve">Other Non Current Liabilities </t>
        </is>
      </c>
      <c r="B38" t="n">
        <v>5485</v>
      </c>
      <c r="C38" t="n">
        <v>7342</v>
      </c>
      <c r="D38" t="n">
        <v>15871</v>
      </c>
      <c r="E38" t="n">
        <v>14872</v>
      </c>
      <c r="F38" t="n">
        <v>12419</v>
      </c>
      <c r="G38" t="n">
        <v>11118</v>
      </c>
      <c r="H38" t="n">
        <v>11381</v>
      </c>
      <c r="I38" t="n">
        <v>11505</v>
      </c>
      <c r="J38" t="n">
        <v>11486</v>
      </c>
      <c r="K38" t="n">
        <v>12034</v>
      </c>
      <c r="L38" t="n">
        <v>13928</v>
      </c>
    </row>
    <row r="39">
      <c r="A39" s="1" t="inlineStr">
        <is>
          <t xml:space="preserve">Total Liabilities </t>
        </is>
      </c>
      <c r="B39" t="n">
        <v>27130</v>
      </c>
      <c r="C39" t="n">
        <v>28461</v>
      </c>
      <c r="D39" t="n">
        <v>44793</v>
      </c>
      <c r="E39" t="n">
        <v>55164</v>
      </c>
      <c r="F39" t="n">
        <v>74467</v>
      </c>
      <c r="G39" t="n">
        <v>97072</v>
      </c>
      <c r="H39" t="n">
        <v>107633</v>
      </c>
      <c r="I39" t="n">
        <v>109120</v>
      </c>
      <c r="J39" t="n">
        <v>119013</v>
      </c>
      <c r="K39" t="n">
        <v>125172</v>
      </c>
      <c r="L39" t="n">
        <v>130107</v>
      </c>
    </row>
    <row r="40">
      <c r="A40" s="1" t="inlineStr">
        <is>
          <t xml:space="preserve">Preferred Stock Convertible </t>
        </is>
      </c>
    </row>
    <row r="41">
      <c r="A41" s="1" t="inlineStr">
        <is>
          <t xml:space="preserve">Preferred Stock - Others </t>
        </is>
      </c>
    </row>
    <row r="42">
      <c r="A42" s="1" t="inlineStr">
        <is>
          <t xml:space="preserve">Total Preferred Equity </t>
        </is>
      </c>
    </row>
    <row r="43">
      <c r="A43" s="1" t="inlineStr">
        <is>
          <t>Common Stock</t>
        </is>
      </c>
      <c r="B43" t="n">
        <v>32982</v>
      </c>
      <c r="C43" t="n">
        <v>36307</v>
      </c>
      <c r="D43" t="n">
        <v>40247</v>
      </c>
      <c r="E43" t="n">
        <v>45049</v>
      </c>
      <c r="F43" t="n">
        <v>50552</v>
      </c>
      <c r="G43" t="n">
        <v>58510</v>
      </c>
      <c r="H43" t="n">
        <v>61774</v>
      </c>
      <c r="I43" t="n">
        <v>68184</v>
      </c>
      <c r="J43" t="n">
        <v>76534</v>
      </c>
      <c r="K43" t="n">
        <v>84800</v>
      </c>
      <c r="L43" t="n">
        <v>86725</v>
      </c>
    </row>
    <row r="44">
      <c r="A44" s="1" t="inlineStr">
        <is>
          <t>Additional Paid In Capital</t>
        </is>
      </c>
    </row>
    <row r="45">
      <c r="A45" s="1" t="inlineStr">
        <is>
          <t>Retained Earnings</t>
        </is>
      </c>
      <c r="B45" t="n">
        <v>89223</v>
      </c>
      <c r="C45" t="n">
        <v>105131</v>
      </c>
      <c r="D45" t="n">
        <v>113247</v>
      </c>
      <c r="E45" t="n">
        <v>134885</v>
      </c>
      <c r="F45" t="n">
        <v>152122</v>
      </c>
      <c r="G45" t="n">
        <v>163401</v>
      </c>
      <c r="H45" t="n">
        <v>191484</v>
      </c>
      <c r="I45" t="n">
        <v>195563</v>
      </c>
      <c r="J45" t="n">
        <v>211247</v>
      </c>
      <c r="K45" t="n">
        <v>245084</v>
      </c>
      <c r="L45" t="n">
        <v>262628</v>
      </c>
    </row>
    <row r="46">
      <c r="A46" s="1" t="inlineStr">
        <is>
          <t xml:space="preserve">Comprehensive Income and Other </t>
        </is>
      </c>
      <c r="B46" t="n">
        <v>-1874</v>
      </c>
      <c r="C46" t="n">
        <v>-2402</v>
      </c>
      <c r="D46" t="n">
        <v>-992</v>
      </c>
      <c r="E46" t="n">
        <v>-2306</v>
      </c>
      <c r="F46" t="n">
        <v>-1232</v>
      </c>
      <c r="G46" t="n">
        <v>633</v>
      </c>
      <c r="H46" t="n">
        <v>-1623</v>
      </c>
      <c r="I46" t="n">
        <v>-7603</v>
      </c>
      <c r="J46" t="n">
        <v>-4402</v>
      </c>
      <c r="K46" t="n">
        <v>-4800</v>
      </c>
      <c r="L46" t="n">
        <v>-4086</v>
      </c>
    </row>
    <row r="47">
      <c r="A47" s="1" t="inlineStr">
        <is>
          <t xml:space="preserve">Total Common Equity </t>
        </is>
      </c>
      <c r="B47" t="n">
        <v>120331</v>
      </c>
      <c r="C47" t="n">
        <v>139036</v>
      </c>
      <c r="D47" t="n">
        <v>152502</v>
      </c>
      <c r="E47" t="n">
        <v>177628</v>
      </c>
      <c r="F47" t="n">
        <v>201442</v>
      </c>
      <c r="G47" t="n">
        <v>222544</v>
      </c>
      <c r="H47" t="n">
        <v>251635</v>
      </c>
      <c r="I47" t="n">
        <v>256144</v>
      </c>
      <c r="J47" t="n">
        <v>283379</v>
      </c>
      <c r="K47" t="n">
        <v>325084</v>
      </c>
      <c r="L47" t="n">
        <v>345267</v>
      </c>
    </row>
    <row r="48">
      <c r="A48" s="1" t="inlineStr">
        <is>
          <t xml:space="preserve">Total Equity </t>
        </is>
      </c>
      <c r="B48" t="n">
        <v>120331</v>
      </c>
      <c r="C48" t="n">
        <v>139036</v>
      </c>
      <c r="D48" t="n">
        <v>152502</v>
      </c>
      <c r="E48" t="n">
        <v>177628</v>
      </c>
      <c r="F48" t="n">
        <v>201442</v>
      </c>
      <c r="G48" t="n">
        <v>222544</v>
      </c>
      <c r="H48" t="n">
        <v>251635</v>
      </c>
      <c r="I48" t="n">
        <v>256144</v>
      </c>
      <c r="J48" t="n">
        <v>283379</v>
      </c>
      <c r="K48" t="n">
        <v>325084</v>
      </c>
      <c r="L48" t="n">
        <v>345267</v>
      </c>
    </row>
    <row r="49">
      <c r="A49" s="1" t="inlineStr">
        <is>
          <t xml:space="preserve">Total Liabilities And Equity </t>
        </is>
      </c>
      <c r="B49" t="n">
        <v>147461</v>
      </c>
      <c r="C49" t="n">
        <v>167497</v>
      </c>
      <c r="D49" t="n">
        <v>197295</v>
      </c>
      <c r="E49" t="n">
        <v>232792</v>
      </c>
      <c r="F49" t="n">
        <v>275909</v>
      </c>
      <c r="G49" t="n">
        <v>319616</v>
      </c>
      <c r="H49" t="n">
        <v>359268</v>
      </c>
      <c r="I49" t="n">
        <v>365264</v>
      </c>
      <c r="J49" t="n">
        <v>402392</v>
      </c>
      <c r="K49" t="n">
        <v>450256</v>
      </c>
      <c r="L49" t="n">
        <v>475374</v>
      </c>
    </row>
    <row r="50">
      <c r="A50" s="1" t="inlineStr">
        <is>
          <t xml:space="preserve">Total Shares Out. on Filing Date </t>
        </is>
      </c>
      <c r="B50" t="n">
        <v>13766.39534</v>
      </c>
      <c r="C50" t="n">
        <v>13828.40654</v>
      </c>
      <c r="D50" t="n">
        <v>13905.9506</v>
      </c>
      <c r="E50" t="n">
        <v>13903.72792</v>
      </c>
      <c r="F50" t="n">
        <v>13745.7218</v>
      </c>
      <c r="G50" t="n">
        <v>13482.7333</v>
      </c>
      <c r="H50" t="n">
        <v>13219.42642</v>
      </c>
      <c r="I50" t="n">
        <v>12807</v>
      </c>
      <c r="J50" t="n">
        <v>12433</v>
      </c>
      <c r="K50" t="n">
        <v>12190</v>
      </c>
      <c r="L50" t="n">
        <v>12135</v>
      </c>
    </row>
    <row r="51">
      <c r="A51" s="1" t="inlineStr">
        <is>
          <t xml:space="preserve">Book Value/Share </t>
        </is>
      </c>
      <c r="B51" t="n">
        <v>8.75328</v>
      </c>
      <c r="C51" t="n">
        <v>10.056227</v>
      </c>
      <c r="D51" t="n">
        <v>10.974793</v>
      </c>
      <c r="E51" t="n">
        <v>12.768777</v>
      </c>
      <c r="F51" t="n">
        <v>14.63255</v>
      </c>
      <c r="G51" t="n">
        <v>16.47932</v>
      </c>
      <c r="H51" t="n">
        <v>19.002189</v>
      </c>
      <c r="I51" t="n">
        <v>19.934936</v>
      </c>
      <c r="J51" t="n">
        <v>22.743097</v>
      </c>
      <c r="K51" t="n">
        <v>26.622225</v>
      </c>
      <c r="L51" t="n">
        <v>28.405347</v>
      </c>
    </row>
    <row r="52">
      <c r="A52" s="1" t="inlineStr">
        <is>
          <t>Tangible Book Value</t>
        </is>
      </c>
      <c r="B52" t="n">
        <v>100615</v>
      </c>
      <c r="C52" t="n">
        <v>119261</v>
      </c>
      <c r="D52" t="n">
        <v>133063</v>
      </c>
      <c r="E52" t="n">
        <v>157520</v>
      </c>
      <c r="F52" t="n">
        <v>178839</v>
      </c>
      <c r="G52" t="n">
        <v>199924</v>
      </c>
      <c r="H52" t="n">
        <v>227262</v>
      </c>
      <c r="I52" t="n">
        <v>227184</v>
      </c>
      <c r="J52" t="n">
        <v>254181</v>
      </c>
      <c r="K52" t="n">
        <v>293199</v>
      </c>
      <c r="L52" t="n">
        <v>313094</v>
      </c>
    </row>
    <row r="53">
      <c r="A53" s="1" t="inlineStr">
        <is>
          <t xml:space="preserve">Tangible Book Value/Share </t>
        </is>
      </c>
      <c r="B53" t="n">
        <v>7.319072</v>
      </c>
      <c r="C53" t="n">
        <v>8.625937</v>
      </c>
      <c r="D53" t="n">
        <v>9.575867000000001</v>
      </c>
      <c r="E53" t="n">
        <v>11.323315</v>
      </c>
      <c r="F53" t="n">
        <v>12.990691</v>
      </c>
      <c r="G53" t="n">
        <v>14.804316</v>
      </c>
      <c r="H53" t="n">
        <v>17.161665</v>
      </c>
      <c r="I53" t="n">
        <v>17.681064</v>
      </c>
      <c r="J53" t="n">
        <v>20.399759</v>
      </c>
      <c r="K53" t="n">
        <v>24.011055</v>
      </c>
      <c r="L53" t="n">
        <v>25.758453</v>
      </c>
    </row>
    <row r="54">
      <c r="A54" s="1" t="inlineStr">
        <is>
          <t xml:space="preserve">Total Debt </t>
        </is>
      </c>
      <c r="B54" t="n">
        <v>7648</v>
      </c>
      <c r="C54" t="n">
        <v>3935</v>
      </c>
      <c r="D54" t="n">
        <v>3969</v>
      </c>
      <c r="E54" t="n">
        <v>4012</v>
      </c>
      <c r="F54" t="n">
        <v>16082</v>
      </c>
      <c r="G54" t="n">
        <v>27872</v>
      </c>
      <c r="H54" t="n">
        <v>28508</v>
      </c>
      <c r="I54" t="n">
        <v>29977</v>
      </c>
      <c r="J54" t="n">
        <v>29787</v>
      </c>
      <c r="K54" t="n">
        <v>28137</v>
      </c>
      <c r="L54" t="n">
        <v>28498</v>
      </c>
    </row>
    <row r="55">
      <c r="A55" s="1" t="inlineStr">
        <is>
          <t>Net Debt</t>
        </is>
      </c>
      <c r="B55" t="n">
        <v>-64278</v>
      </c>
      <c r="C55" t="n">
        <v>-82398</v>
      </c>
      <c r="D55" t="n">
        <v>-97902</v>
      </c>
      <c r="E55" t="n">
        <v>-105128</v>
      </c>
      <c r="F55" t="n">
        <v>-103593</v>
      </c>
      <c r="G55" t="n">
        <v>-108822</v>
      </c>
      <c r="H55" t="n">
        <v>-111141</v>
      </c>
      <c r="I55" t="n">
        <v>-83785</v>
      </c>
      <c r="J55" t="n">
        <v>-81129</v>
      </c>
      <c r="K55" t="n">
        <v>-67520</v>
      </c>
      <c r="L55" t="n">
        <v>-66830</v>
      </c>
    </row>
    <row r="56">
      <c r="A56" s="1" t="inlineStr">
        <is>
          <t xml:space="preserve">Equity Method Investments </t>
        </is>
      </c>
    </row>
    <row r="57">
      <c r="A57" s="1" t="inlineStr">
        <is>
          <t xml:space="preserve">Land </t>
        </is>
      </c>
    </row>
    <row r="58">
      <c r="A58" s="1" t="inlineStr">
        <is>
          <t xml:space="preserve">Buildings </t>
        </is>
      </c>
    </row>
    <row r="59">
      <c r="A59" s="1" t="inlineStr">
        <is>
          <t xml:space="preserve">Construction In Progress </t>
        </is>
      </c>
    </row>
    <row r="60">
      <c r="A60" s="1" t="inlineStr">
        <is>
          <t>Full Time Employees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cols>
    <col width="25.7109375" customWidth="1" min="1" max="2"/>
  </cols>
  <sheetData>
    <row r="1">
      <c r="A1" t="inlineStr">
        <is>
          <t>Yahoo Finance Real-Time Data</t>
        </is>
      </c>
      <c r="B1" s="1" t="inlineStr">
        <is>
          <t>Value</t>
        </is>
      </c>
    </row>
    <row r="2">
      <c r="A2" t="inlineStr">
        <is>
          <t>Metric</t>
        </is>
      </c>
      <c r="B2" t="inlineStr">
        <is>
          <t>Value</t>
        </is>
      </c>
    </row>
    <row r="3">
      <c r="A3" t="inlineStr">
        <is>
          <t>Current Price</t>
        </is>
      </c>
      <c r="B3" t="inlineStr">
        <is>
          <t>$171.74</t>
        </is>
      </c>
    </row>
    <row r="4">
      <c r="A4" t="inlineStr">
        <is>
          <t>Price Change</t>
        </is>
      </c>
      <c r="B4" t="inlineStr">
        <is>
          <t>$-0.12</t>
        </is>
      </c>
    </row>
    <row r="5">
      <c r="A5" t="inlineStr">
        <is>
          <t>Price Change %</t>
        </is>
      </c>
      <c r="B5" t="inlineStr">
        <is>
          <t>-0.07%</t>
        </is>
      </c>
    </row>
    <row r="6">
      <c r="A6" t="inlineStr">
        <is>
          <t>Previous Close</t>
        </is>
      </c>
      <c r="B6" t="inlineStr">
        <is>
          <t>$171.86</t>
        </is>
      </c>
    </row>
    <row r="7">
      <c r="A7" t="inlineStr">
        <is>
          <t>Market Cap</t>
        </is>
      </c>
      <c r="B7" t="inlineStr">
        <is>
          <t>$2,090,024,435,712</t>
        </is>
      </c>
    </row>
    <row r="8">
      <c r="A8" t="inlineStr">
        <is>
          <t>Shares Outstanding</t>
        </is>
      </c>
      <c r="B8" t="inlineStr">
        <is>
          <t>5,820,000,256</t>
        </is>
      </c>
    </row>
    <row r="9">
      <c r="A9" t="inlineStr">
        <is>
          <t>P/E Ratio</t>
        </is>
      </c>
      <c r="B9" t="inlineStr">
        <is>
          <t>19.19</t>
        </is>
      </c>
    </row>
    <row r="10">
      <c r="A10" t="inlineStr">
        <is>
          <t>Forward P/E</t>
        </is>
      </c>
      <c r="B10" t="inlineStr">
        <is>
          <t>19.17</t>
        </is>
      </c>
    </row>
    <row r="11">
      <c r="A11" t="inlineStr">
        <is>
          <t>EPS (TTM)</t>
        </is>
      </c>
      <c r="B11" t="inlineStr">
        <is>
          <t>$8.95</t>
        </is>
      </c>
    </row>
    <row r="12">
      <c r="A12" t="inlineStr">
        <is>
          <t>Beta</t>
        </is>
      </c>
      <c r="B12" t="inlineStr">
        <is>
          <t>1.01</t>
        </is>
      </c>
    </row>
    <row r="13">
      <c r="A13" t="inlineStr">
        <is>
          <t>52W High</t>
        </is>
      </c>
      <c r="B13" t="inlineStr">
        <is>
          <t>$207.05</t>
        </is>
      </c>
    </row>
    <row r="14">
      <c r="A14" t="inlineStr">
        <is>
          <t>52W Low</t>
        </is>
      </c>
      <c r="B14" t="inlineStr">
        <is>
          <t>$140.53</t>
        </is>
      </c>
    </row>
    <row r="15">
      <c r="A15" t="inlineStr">
        <is>
          <t>Volume</t>
        </is>
      </c>
      <c r="B15" t="inlineStr">
        <is>
          <t>50,692,552</t>
        </is>
      </c>
    </row>
    <row r="16">
      <c r="A16" t="inlineStr">
        <is>
          <t>Avg Volume</t>
        </is>
      </c>
      <c r="B16" t="inlineStr">
        <is>
          <t>39,750,754</t>
        </is>
      </c>
    </row>
    <row r="17">
      <c r="A17" t="inlineStr">
        <is>
          <t>Dividend Yield</t>
        </is>
      </c>
      <c r="B17" t="inlineStr">
        <is>
          <t>49.00%</t>
        </is>
      </c>
    </row>
    <row r="18">
      <c r="A18" t="inlineStr">
        <is>
          <t>Company Name</t>
        </is>
      </c>
      <c r="B18" t="inlineStr">
        <is>
          <t>Alphabet Inc.</t>
        </is>
      </c>
    </row>
    <row r="19">
      <c r="A19" t="inlineStr">
        <is>
          <t>Sector</t>
        </is>
      </c>
      <c r="B19" t="inlineStr">
        <is>
          <t>Communication Services</t>
        </is>
      </c>
    </row>
    <row r="20">
      <c r="A20" t="inlineStr">
        <is>
          <t>Industry</t>
        </is>
      </c>
      <c r="B20" t="inlineStr">
        <is>
          <t>Internet Content &amp; Information</t>
        </is>
      </c>
    </row>
    <row r="21">
      <c r="A21" t="inlineStr">
        <is>
          <t>Currency</t>
        </is>
      </c>
      <c r="B21" t="inlineStr">
        <is>
          <t>USD</t>
        </is>
      </c>
    </row>
    <row r="22">
      <c r="A22" t="inlineStr">
        <is>
          <t>Exchange</t>
        </is>
      </c>
      <c r="B22" t="inlineStr">
        <is>
          <t>NMS</t>
        </is>
      </c>
    </row>
    <row r="23">
      <c r="A23" t="inlineStr">
        <is>
          <t>Source</t>
        </is>
      </c>
      <c r="B23" t="inlineStr">
        <is>
          <t>Yahoo Finance (yfinance)</t>
        </is>
      </c>
    </row>
    <row r="24">
      <c r="A24" t="inlineStr">
        <is>
          <t>Data Type</t>
        </is>
      </c>
      <c r="B24" t="inlineStr">
        <is>
          <t>Real-time (15-20 min delay)</t>
        </is>
      </c>
    </row>
    <row r="25">
      <c r="A25" t="inlineStr">
        <is>
          <t>Status</t>
        </is>
      </c>
      <c r="B25" t="inlineStr">
        <is>
          <t>✅ Real-time data available</t>
        </is>
      </c>
    </row>
    <row r="26">
      <c r="A26" t="inlineStr">
        <is>
          <t>Note</t>
        </is>
      </c>
      <c r="B26" t="inlineStr">
        <is>
          <t>Direct from Yahoo Finance - very reliable and free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cols>
    <col width="35.7109375" customWidth="1" min="1" max="1"/>
    <col width="25.7109375" customWidth="1" min="2" max="2"/>
  </cols>
  <sheetData>
    <row r="1">
      <c r="A1" t="inlineStr">
        <is>
          <t>Sales to Capital Analysis - GOOGL</t>
        </is>
      </c>
      <c r="B1" s="1" t="inlineStr">
        <is>
          <t>Value</t>
        </is>
      </c>
    </row>
    <row r="2">
      <c r="A2" t="inlineStr">
        <is>
          <t>Sales to Capital Ratio</t>
        </is>
      </c>
      <c r="B2" t="n">
        <v>0.4673</v>
      </c>
    </row>
    <row r="3">
      <c r="A3" t="inlineStr">
        <is>
          <t>Net Revenue (M)</t>
        </is>
      </c>
      <c r="B3" t="n">
        <v>9695</v>
      </c>
    </row>
    <row r="4">
      <c r="A4" t="inlineStr">
        <is>
          <t>Net Invested Capital (M)</t>
        </is>
      </c>
      <c r="B4" t="n">
        <v>20746</v>
      </c>
    </row>
    <row r="5">
      <c r="A5" t="inlineStr">
        <is>
          <t>Latest Year</t>
        </is>
      </c>
      <c r="B5" t="n">
        <v>2025</v>
      </c>
    </row>
    <row r="6">
      <c r="A6" t="inlineStr">
        <is>
          <t>Previous Year</t>
        </is>
      </c>
      <c r="B6" t="n">
        <v>2024</v>
      </c>
    </row>
    <row r="8">
      <c r="A8" t="inlineStr">
        <is>
          <t>CALCULATION COMPONENTS:</t>
        </is>
      </c>
    </row>
    <row r="9">
      <c r="A9" t="inlineStr">
        <is>
          <t>Latest Revenue (M)</t>
        </is>
      </c>
      <c r="B9" t="n">
        <v>359713</v>
      </c>
    </row>
    <row r="10">
      <c r="A10" t="inlineStr">
        <is>
          <t>Previous Revenue (M)</t>
        </is>
      </c>
      <c r="B10" t="n">
        <v>350018</v>
      </c>
    </row>
    <row r="11">
      <c r="A11" t="inlineStr">
        <is>
          <t>Latest Invested Capital (M)</t>
        </is>
      </c>
      <c r="B11" t="n">
        <v>350501</v>
      </c>
    </row>
    <row r="12">
      <c r="A12" t="inlineStr">
        <is>
          <t>Previous Invested Capital (M)</t>
        </is>
      </c>
      <c r="B12" t="n">
        <v>329755</v>
      </c>
    </row>
    <row r="14">
      <c r="A14" t="inlineStr">
        <is>
          <t>BALANCE SHEET COMPONENTS:</t>
        </is>
      </c>
    </row>
    <row r="15">
      <c r="A15" t="inlineStr">
        <is>
          <t>Latest Debt (M)</t>
        </is>
      </c>
      <c r="B15" t="n">
        <v>28498</v>
      </c>
    </row>
    <row r="16">
      <c r="A16" t="inlineStr">
        <is>
          <t>Latest Equity (M)</t>
        </is>
      </c>
      <c r="B16" t="n">
        <v>345267</v>
      </c>
    </row>
    <row r="17">
      <c r="A17" t="inlineStr">
        <is>
          <t>Latest Cash (M)</t>
        </is>
      </c>
      <c r="B17" t="n">
        <v>23264</v>
      </c>
    </row>
    <row r="18">
      <c r="A18" t="inlineStr">
        <is>
          <t>Previous Debt (M)</t>
        </is>
      </c>
      <c r="B18" t="n">
        <v>28137</v>
      </c>
    </row>
    <row r="19">
      <c r="A19" t="inlineStr">
        <is>
          <t>Previous Equity (M)</t>
        </is>
      </c>
      <c r="B19" t="n">
        <v>325084</v>
      </c>
    </row>
    <row r="20">
      <c r="A20" t="inlineStr">
        <is>
          <t>Previous Cash (M)</t>
        </is>
      </c>
      <c r="B20" t="n">
        <v>23466</v>
      </c>
    </row>
    <row r="22">
      <c r="A22" t="inlineStr">
        <is>
          <t>FORMULA:</t>
        </is>
      </c>
      <c r="B22" t="inlineStr">
        <is>
          <t>Net Revenue / Net Invested Capital</t>
        </is>
      </c>
    </row>
    <row r="23">
      <c r="A23" t="inlineStr">
        <is>
          <t>WHERE:</t>
        </is>
      </c>
    </row>
    <row r="24">
      <c r="A24" t="inlineStr">
        <is>
          <t>Net Revenue =</t>
        </is>
      </c>
      <c r="B24" t="inlineStr">
        <is>
          <t>Latest Revenue - Previous Revenue</t>
        </is>
      </c>
    </row>
    <row r="25">
      <c r="A25" t="inlineStr">
        <is>
          <t>Invested Capital =</t>
        </is>
      </c>
      <c r="B25" t="inlineStr">
        <is>
          <t>Debt + Equity - Cash</t>
        </is>
      </c>
    </row>
    <row r="26">
      <c r="A26" t="inlineStr">
        <is>
          <t>Net Invested Capital =</t>
        </is>
      </c>
      <c r="B26" t="inlineStr">
        <is>
          <t>Latest Invested Capital - Previous Invested Capital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5"/>
  <cols>
    <col width="27.83203125" customWidth="1" min="1" max="1"/>
    <col width="6.33203125" customWidth="1" min="12" max="12"/>
    <col width="19.5" customWidth="1" min="14" max="14"/>
    <col width="18.83203125" customWidth="1" min="15" max="15"/>
  </cols>
  <sheetData>
    <row r="1">
      <c r="A1" s="2" t="n"/>
      <c r="B1" s="3" t="inlineStr">
        <is>
          <t>Base year</t>
        </is>
      </c>
      <c r="C1" s="2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5" t="inlineStr">
        <is>
          <t>Terminal year</t>
        </is>
      </c>
    </row>
    <row r="2">
      <c r="A2" s="6" t="inlineStr">
        <is>
          <t>Revenue growth rate</t>
        </is>
      </c>
      <c r="C2" s="7">
        <f>$O$11</f>
        <v/>
      </c>
      <c r="D2" s="7">
        <f>$O$11</f>
        <v/>
      </c>
      <c r="E2" s="7">
        <f>$O$11</f>
        <v/>
      </c>
      <c r="F2" s="7">
        <f>$O$11</f>
        <v/>
      </c>
      <c r="G2" s="7">
        <f>$O$11</f>
        <v/>
      </c>
      <c r="H2" s="7">
        <f>G2-((G2- $O$13)/5)</f>
        <v/>
      </c>
      <c r="I2" s="7">
        <f>H2-((H2- $O$13)/5)</f>
        <v/>
      </c>
      <c r="J2" s="7">
        <f>I2-((I2- $O$13)/5)</f>
        <v/>
      </c>
      <c r="K2" s="7">
        <f>J2-((J2- $O$13)/5)</f>
        <v/>
      </c>
      <c r="L2" s="7">
        <f>K2-((K2- $O$13)/5)</f>
        <v/>
      </c>
      <c r="M2" s="7">
        <f>L2-((L2- $O$13)/5)</f>
        <v/>
      </c>
    </row>
    <row r="3">
      <c r="A3" s="8" t="inlineStr">
        <is>
          <t>Revenues</t>
        </is>
      </c>
      <c r="B3" s="9">
        <f>O18</f>
        <v/>
      </c>
      <c r="C3" s="10">
        <f>B3*(1+C2)</f>
        <v/>
      </c>
      <c r="D3" s="10">
        <f>C3*(1+D2)</f>
        <v/>
      </c>
      <c r="E3" s="10">
        <f>D3*(1+E2)</f>
        <v/>
      </c>
      <c r="F3" s="10">
        <f>E3*(1+F2)</f>
        <v/>
      </c>
      <c r="G3" s="10">
        <f>F3*(1+G2)</f>
        <v/>
      </c>
      <c r="H3" s="10">
        <f>G3*(1+H2)</f>
        <v/>
      </c>
      <c r="I3" s="10">
        <f>H3*(1+I2)</f>
        <v/>
      </c>
      <c r="J3" s="10">
        <f>I3*(1+J2)</f>
        <v/>
      </c>
      <c r="K3" s="10">
        <f>J3*(1+K2)</f>
        <v/>
      </c>
      <c r="L3" s="10">
        <f>K3*(1+L2)</f>
        <v/>
      </c>
      <c r="M3" s="10">
        <f>L3*(1+M2)</f>
        <v/>
      </c>
    </row>
    <row r="4">
      <c r="A4" s="8" t="inlineStr">
        <is>
          <t>EBIT (Operating) margin</t>
        </is>
      </c>
      <c r="C4" s="11">
        <f>$O$12</f>
        <v/>
      </c>
      <c r="D4" s="11">
        <f>$O$12</f>
        <v/>
      </c>
      <c r="E4" s="11">
        <f>$O$12</f>
        <v/>
      </c>
      <c r="F4" s="11">
        <f>$O$12</f>
        <v/>
      </c>
      <c r="G4" s="11">
        <f>$O$12</f>
        <v/>
      </c>
      <c r="H4" s="11">
        <f>$O$12</f>
        <v/>
      </c>
      <c r="I4" s="11">
        <f>$O$12</f>
        <v/>
      </c>
      <c r="J4" s="11">
        <f>$O$12</f>
        <v/>
      </c>
      <c r="K4" s="11">
        <f>$O$12</f>
        <v/>
      </c>
      <c r="L4" s="11">
        <f>$O$12</f>
        <v/>
      </c>
      <c r="M4" s="11">
        <f>$O$12</f>
        <v/>
      </c>
    </row>
    <row r="5">
      <c r="A5" s="8" t="inlineStr">
        <is>
          <t>EBIT (Operating income)</t>
        </is>
      </c>
      <c r="B5" s="12" t="n"/>
      <c r="C5" s="10">
        <f>C3*C4</f>
        <v/>
      </c>
      <c r="D5" s="10">
        <f>D3*D4</f>
        <v/>
      </c>
      <c r="E5" s="10">
        <f>E3*E4</f>
        <v/>
      </c>
      <c r="F5" s="10">
        <f>F3*F4</f>
        <v/>
      </c>
      <c r="G5" s="10">
        <f>G3*G4</f>
        <v/>
      </c>
      <c r="H5" s="10">
        <f>H3*H4</f>
        <v/>
      </c>
      <c r="I5" s="10">
        <f>I3*I4</f>
        <v/>
      </c>
      <c r="J5" s="10">
        <f>J3*J4</f>
        <v/>
      </c>
      <c r="K5" s="10">
        <f>K3*K4</f>
        <v/>
      </c>
      <c r="L5" s="10">
        <f>L3*L4</f>
        <v/>
      </c>
      <c r="M5" s="10">
        <f>M3*M4</f>
        <v/>
      </c>
    </row>
    <row r="6">
      <c r="A6" s="6" t="inlineStr">
        <is>
          <t>Tax rate</t>
        </is>
      </c>
      <c r="B6" s="12" t="n"/>
      <c r="C6" s="7">
        <f>O14</f>
        <v/>
      </c>
      <c r="D6" s="7">
        <f>C6+(($O$16-$O$14)/10)</f>
        <v/>
      </c>
      <c r="E6" s="7">
        <f>D6+(($O$16-$O$14)/10)</f>
        <v/>
      </c>
      <c r="F6" s="7">
        <f>E6+(($O$16-$O$14)/10)</f>
        <v/>
      </c>
      <c r="G6" s="7">
        <f>F6+(($O$16-$O$14)/10)</f>
        <v/>
      </c>
      <c r="H6" s="7">
        <f>G6+(($O$16-$O$14)/10)</f>
        <v/>
      </c>
      <c r="I6" s="7">
        <f>H6+(($O$16-$O$14)/10)</f>
        <v/>
      </c>
      <c r="J6" s="7">
        <f>I6+(($O$16-$O$14)/10)</f>
        <v/>
      </c>
      <c r="K6" s="7">
        <f>J6+(($O$16-$O$14)/10)</f>
        <v/>
      </c>
      <c r="L6" s="7">
        <f>K6+(($O$16-$O$14)/10)</f>
        <v/>
      </c>
      <c r="M6" s="7">
        <f>L6+(($O$16-$O$14)/10)</f>
        <v/>
      </c>
    </row>
    <row r="7">
      <c r="A7" s="8" t="inlineStr">
        <is>
          <t>EBIT(1-t)</t>
        </is>
      </c>
      <c r="B7" s="12" t="n"/>
      <c r="C7" s="10">
        <f>C5*(1-C6)</f>
        <v/>
      </c>
      <c r="D7" s="10">
        <f>D5*(1-D6)</f>
        <v/>
      </c>
      <c r="E7" s="10">
        <f>E5*(1-E6)</f>
        <v/>
      </c>
      <c r="F7" s="10">
        <f>F5*(1-F6)</f>
        <v/>
      </c>
      <c r="G7" s="10">
        <f>G5*(1-G6)</f>
        <v/>
      </c>
      <c r="H7" s="10">
        <f>H5*(1-H6)</f>
        <v/>
      </c>
      <c r="I7" s="10">
        <f>I5*(1-I6)</f>
        <v/>
      </c>
      <c r="J7" s="10">
        <f>J5*(1-J6)</f>
        <v/>
      </c>
      <c r="K7" s="10">
        <f>K5*(1-K6)</f>
        <v/>
      </c>
      <c r="L7" s="10">
        <f>L5*(1-L6)</f>
        <v/>
      </c>
      <c r="M7" s="10">
        <f>M5*(1-M6)</f>
        <v/>
      </c>
    </row>
    <row r="8">
      <c r="A8" s="8" t="inlineStr">
        <is>
          <t>- Reinvestment</t>
        </is>
      </c>
      <c r="B8" s="12" t="n"/>
      <c r="C8" s="10">
        <f>(C3-B3)/$O$15</f>
        <v/>
      </c>
      <c r="D8" s="10">
        <f>(D3-C3)/$O$15</f>
        <v/>
      </c>
      <c r="E8" s="10">
        <f>(E3-D3)/$O$15</f>
        <v/>
      </c>
      <c r="F8" s="10">
        <f>(F3-E3)/$O$15</f>
        <v/>
      </c>
      <c r="G8" s="10">
        <f>(G3-F3)/$O$15</f>
        <v/>
      </c>
      <c r="H8" s="10">
        <f>(H3-G3)/$O$15</f>
        <v/>
      </c>
      <c r="I8" s="10">
        <f>(I3-H3)/$O$15</f>
        <v/>
      </c>
      <c r="J8" s="10">
        <f>(J3-I3)/$O$15</f>
        <v/>
      </c>
      <c r="K8" s="10">
        <f>(K3-J3)/$O$15</f>
        <v/>
      </c>
      <c r="L8" s="10">
        <f>(L3-K3)/$O$15</f>
        <v/>
      </c>
      <c r="M8" s="10">
        <f>(M3-L3)/$O$15</f>
        <v/>
      </c>
    </row>
    <row r="9">
      <c r="A9" s="13" t="inlineStr">
        <is>
          <t>FCFF</t>
        </is>
      </c>
      <c r="B9" s="12" t="n"/>
      <c r="C9" s="10">
        <f>C7-C8</f>
        <v/>
      </c>
      <c r="D9" s="10">
        <f>D7-D8</f>
        <v/>
      </c>
      <c r="E9" s="10">
        <f>E7-E8</f>
        <v/>
      </c>
      <c r="F9" s="10">
        <f>F7-F8</f>
        <v/>
      </c>
      <c r="G9" s="10">
        <f>G7-G8</f>
        <v/>
      </c>
      <c r="H9" s="10">
        <f>H7-H8</f>
        <v/>
      </c>
      <c r="I9" s="10">
        <f>I7-I8</f>
        <v/>
      </c>
      <c r="J9" s="10">
        <f>J7-J8</f>
        <v/>
      </c>
      <c r="K9" s="10">
        <f>K7-K8</f>
        <v/>
      </c>
      <c r="L9" s="10">
        <f>L7-L8</f>
        <v/>
      </c>
      <c r="M9" s="10">
        <f>M7-M8</f>
        <v/>
      </c>
    </row>
    <row r="10">
      <c r="B10" s="12" t="n"/>
    </row>
    <row r="11">
      <c r="A11" s="14" t="inlineStr">
        <is>
          <t>Terminal cash flow</t>
        </is>
      </c>
      <c r="B11" s="15">
        <f>M9</f>
        <v/>
      </c>
      <c r="N11" s="14" t="inlineStr">
        <is>
          <t>Growth Rate</t>
        </is>
      </c>
      <c r="O11" s="16" t="n">
        <v>0.04</v>
      </c>
    </row>
    <row r="12">
      <c r="A12" s="13" t="inlineStr">
        <is>
          <t>Terminal value</t>
        </is>
      </c>
      <c r="B12" s="17">
        <f>B11/(O20-O13)</f>
        <v/>
      </c>
      <c r="N12" s="14" t="inlineStr">
        <is>
          <t>Operating Margin</t>
        </is>
      </c>
      <c r="O12" s="16">
        <f>AVERAGE(income_statement!H14:K14)/100</f>
        <v/>
      </c>
    </row>
    <row r="13">
      <c r="A13" s="13" t="inlineStr">
        <is>
          <t>PV(Terminal value)</t>
        </is>
      </c>
      <c r="B13" s="17">
        <f>B12/(1+O20)^10</f>
        <v/>
      </c>
      <c r="N13" s="14" t="inlineStr">
        <is>
          <t>RiskFreeRate</t>
        </is>
      </c>
      <c r="O13" s="16" t="n">
        <v>0.046</v>
      </c>
    </row>
    <row r="14">
      <c r="A14" s="13" t="inlineStr">
        <is>
          <t>PV (CF over next 10 years)</t>
        </is>
      </c>
      <c r="B14" s="17">
        <f>NPV(O20,C9:L9)</f>
        <v/>
      </c>
      <c r="N14" s="14" t="inlineStr">
        <is>
          <t>Tax Effective</t>
        </is>
      </c>
      <c r="O14" s="16">
        <f>AVERAGE(income_statement!H49:K49)/100</f>
        <v/>
      </c>
    </row>
    <row r="15">
      <c r="A15" s="13" t="inlineStr">
        <is>
          <t>Sum of PV</t>
        </is>
      </c>
      <c r="B15" s="17">
        <f>SUM(B13:B14)</f>
        <v/>
      </c>
      <c r="N15" s="14" t="inlineStr">
        <is>
          <t>Sales to Capital Ratio</t>
        </is>
      </c>
      <c r="O15" s="18" t="n">
        <v>0.4673</v>
      </c>
    </row>
    <row r="16">
      <c r="A16" s="13" t="inlineStr">
        <is>
          <t>Value of operating assets =</t>
        </is>
      </c>
      <c r="B16" s="17">
        <f>B15</f>
        <v/>
      </c>
      <c r="F16" s="9" t="n"/>
      <c r="N16" s="14" t="inlineStr">
        <is>
          <t>Tax Marginal</t>
        </is>
      </c>
      <c r="O16" s="16">
        <f>AVERAGE(income_statement!H49:K49)/100</f>
        <v/>
      </c>
    </row>
    <row r="17">
      <c r="A17" s="13" t="inlineStr">
        <is>
          <t>Value of equity</t>
        </is>
      </c>
      <c r="B17" s="17">
        <f>B16-O23-O24+O25+O26</f>
        <v/>
      </c>
      <c r="E17" s="9" t="n"/>
      <c r="O17" s="19" t="n"/>
    </row>
    <row r="18">
      <c r="A18" s="13" t="inlineStr">
        <is>
          <t>Value of equity in common stock</t>
        </is>
      </c>
      <c r="B18" s="17">
        <f>B17-O27</f>
        <v/>
      </c>
      <c r="F18" s="11" t="n"/>
      <c r="I18" s="7" t="n"/>
      <c r="N18" s="8" t="inlineStr">
        <is>
          <t>Revenue</t>
        </is>
      </c>
      <c r="O18" s="20">
        <f>income_statement!K3</f>
        <v/>
      </c>
    </row>
    <row r="19">
      <c r="A19" s="13" t="inlineStr">
        <is>
          <t>Estimated value /share</t>
        </is>
      </c>
      <c r="B19" s="21">
        <f>B18/O28</f>
        <v/>
      </c>
      <c r="I19" s="9" t="n"/>
      <c r="N19" s="8" t="inlineStr">
        <is>
          <t>Price Currently</t>
        </is>
      </c>
      <c r="O19" s="22" t="n">
        <v>171.74</v>
      </c>
    </row>
    <row r="20">
      <c r="A20" s="13" t="inlineStr">
        <is>
          <t>Price</t>
        </is>
      </c>
      <c r="B20" s="23">
        <f>O19</f>
        <v/>
      </c>
      <c r="F20" s="12" t="n"/>
      <c r="N20" s="8" t="inlineStr">
        <is>
          <t>Discount Rate</t>
        </is>
      </c>
      <c r="O20" s="24">
        <f>10%</f>
        <v/>
      </c>
    </row>
    <row r="21">
      <c r="A21" s="13" t="inlineStr">
        <is>
          <t>Price as % of value</t>
        </is>
      </c>
      <c r="B21" s="23">
        <f>B19/B20</f>
        <v/>
      </c>
      <c r="F21" s="11" t="n"/>
      <c r="I21" s="9" t="n"/>
      <c r="N21" s="8" t="inlineStr">
        <is>
          <t>Probability of failure =</t>
        </is>
      </c>
      <c r="O21" s="25" t="n">
        <v>0</v>
      </c>
    </row>
    <row r="22">
      <c r="F22" s="9" t="n"/>
      <c r="H22" s="26" t="n"/>
      <c r="N22" s="8" t="inlineStr">
        <is>
          <t>Proceeds if firm fails =</t>
        </is>
      </c>
      <c r="O22" s="25" t="n">
        <v>0</v>
      </c>
    </row>
    <row r="23">
      <c r="F23" s="9" t="n"/>
      <c r="N23" s="8" t="inlineStr">
        <is>
          <t>- Debt</t>
        </is>
      </c>
      <c r="O23" s="27">
        <f>balancesheet_statement!L54</f>
        <v/>
      </c>
    </row>
    <row r="24">
      <c r="N24" s="8" t="inlineStr">
        <is>
          <t>- Minority interests</t>
        </is>
      </c>
      <c r="O24" s="27" t="n">
        <v>0</v>
      </c>
    </row>
    <row r="25">
      <c r="N25" s="8">
        <f>"+Cash"</f>
        <v/>
      </c>
      <c r="O25" s="27">
        <f>balancesheet_statement!L2</f>
        <v/>
      </c>
    </row>
    <row r="26">
      <c r="N26" s="8">
        <f>"+Non-operating assets"</f>
        <v/>
      </c>
      <c r="O26" s="27" t="n">
        <v>0</v>
      </c>
    </row>
    <row r="27">
      <c r="N27" s="8" t="inlineStr">
        <is>
          <t>- Value of options</t>
        </is>
      </c>
      <c r="O27" s="25" t="n">
        <v>0</v>
      </c>
    </row>
    <row r="28">
      <c r="N28" s="8" t="inlineStr">
        <is>
          <t>Number of shares</t>
        </is>
      </c>
      <c r="O28" s="27" t="n">
        <v>5820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2025-05-30T20:23:02Z</dcterms:created>
  <dcterms:modified xsi:type="dcterms:W3CDTF">2025-05-30T20:23:02Z</dcterms:modified>
</cp:coreProperties>
</file>