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come_statement" sheetId="1" state="visible" r:id="rId1"/>
    <sheet name="cashflow_statement" sheetId="2" state="visible" r:id="rId2"/>
    <sheet name="balancesheet_statement" sheetId="3" state="visible" r:id="rId3"/>
    <sheet name="yahoo_finance_realtime" sheetId="4" state="visible" r:id="rId4"/>
    <sheet name="valuation_bas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m/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"/>
      <i val="1"/>
      <color theme="1"/>
      <sz val="12"/>
    </font>
    <font>
      <name val="Times"/>
      <color theme="1"/>
      <sz val="12"/>
    </font>
    <font>
      <name val="Aptos Narrow"/>
      <family val="2"/>
      <color theme="1"/>
      <sz val="10"/>
      <scheme val="minor"/>
    </font>
    <font>
      <name val="Aptos Narrow"/>
      <family val="2"/>
      <color theme="1"/>
      <sz val="12"/>
      <scheme val="minor"/>
    </font>
    <font>
      <name val="Times New Roman"/>
      <family val="1"/>
      <color theme="1"/>
      <sz val="12"/>
    </font>
    <font>
      <name val="Times"/>
      <color rgb="FFFF0000"/>
      <sz val="12"/>
    </font>
  </fonts>
  <fills count="5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0" fontId="3" fillId="0" borderId="2" pivotButton="0" quotePrefix="0" xfId="0"/>
    <xf numFmtId="10" fontId="4" fillId="0" borderId="0" pivotButton="0" quotePrefix="0" xfId="0"/>
    <xf numFmtId="0" fontId="3" fillId="0" borderId="2" pivotButton="0" quotePrefix="0" xfId="0"/>
    <xf numFmtId="0" fontId="4" fillId="0" borderId="0" pivotButton="0" quotePrefix="0" xfId="0"/>
    <xf numFmtId="3" fontId="4" fillId="0" borderId="0" pivotButton="0" quotePrefix="0" xfId="0"/>
    <xf numFmtId="9" fontId="4" fillId="0" borderId="0" pivotButton="0" quotePrefix="0" xfId="0"/>
    <xf numFmtId="4" fontId="4" fillId="0" borderId="0" pivotButton="0" quotePrefix="0" xfId="0"/>
    <xf numFmtId="0" fontId="3" fillId="0" borderId="4" pivotButton="0" quotePrefix="0" xfId="0"/>
    <xf numFmtId="0" fontId="3" fillId="0" borderId="5" pivotButton="0" quotePrefix="0" xfId="0"/>
    <xf numFmtId="3" fontId="3" fillId="2" borderId="3" applyAlignment="1" pivotButton="0" quotePrefix="0" xfId="0">
      <alignment horizontal="right"/>
    </xf>
    <xf numFmtId="10" fontId="3" fillId="2" borderId="3" applyAlignment="1" pivotButton="0" quotePrefix="0" xfId="0">
      <alignment horizontal="right"/>
    </xf>
    <xf numFmtId="3" fontId="3" fillId="2" borderId="6" applyAlignment="1" pivotButton="0" quotePrefix="0" xfId="0">
      <alignment horizontal="right"/>
    </xf>
    <xf numFmtId="4" fontId="3" fillId="2" borderId="3" applyAlignment="1" pivotButton="0" quotePrefix="0" xfId="0">
      <alignment horizontal="right"/>
    </xf>
    <xf numFmtId="0" fontId="5" fillId="3" borderId="0" pivotButton="0" quotePrefix="0" xfId="0"/>
    <xf numFmtId="164" fontId="6" fillId="4" borderId="2" pivotButton="0" quotePrefix="0" xfId="0"/>
    <xf numFmtId="4" fontId="7" fillId="2" borderId="6" applyAlignment="1" pivotButton="0" quotePrefix="0" xfId="0">
      <alignment horizontal="right"/>
    </xf>
    <xf numFmtId="0" fontId="5" fillId="3" borderId="2" pivotButton="0" quotePrefix="0" xfId="0"/>
    <xf numFmtId="4" fontId="3" fillId="2" borderId="6" applyAlignment="1" pivotButton="0" quotePrefix="0" xfId="0">
      <alignment horizontal="right"/>
    </xf>
    <xf numFmtId="10" fontId="3" fillId="2" borderId="2" applyAlignment="1" pivotButton="0" quotePrefix="0" xfId="0">
      <alignment horizontal="right"/>
    </xf>
    <xf numFmtId="4" fontId="3" fillId="2" borderId="2" applyAlignment="1" pivotButton="0" quotePrefix="0" xfId="0">
      <alignment horizontal="right"/>
    </xf>
    <xf numFmtId="165" fontId="4" fillId="0" borderId="0" pivotButton="0" quotePrefix="0" xfId="0"/>
    <xf numFmtId="3" fontId="3" fillId="2" borderId="2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tabSelected="1"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9"/>
  </cols>
  <sheetData>
    <row r="1">
      <c r="A1" t="inlineStr">
        <is>
          <t>NXT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inlineStr">
        <is>
          <t>LTM</t>
        </is>
      </c>
    </row>
    <row r="2">
      <c r="A2" s="1" t="inlineStr">
        <is>
          <t>Revenues</t>
        </is>
      </c>
      <c r="B2" t="n">
        <v>660.741</v>
      </c>
      <c r="C2" t="n">
        <v>1171.287</v>
      </c>
      <c r="D2" t="n">
        <v>1195.617</v>
      </c>
      <c r="E2" t="n">
        <v>1457.592</v>
      </c>
      <c r="F2" t="n">
        <v>1902.137</v>
      </c>
      <c r="G2" t="n">
        <v>2499.841</v>
      </c>
      <c r="H2" t="n">
        <v>2959.197</v>
      </c>
      <c r="I2" t="n">
        <v>2959.197</v>
      </c>
    </row>
    <row r="3">
      <c r="A3" s="1" t="inlineStr">
        <is>
          <t>Total Revenues</t>
        </is>
      </c>
      <c r="B3" t="n">
        <v>660.741</v>
      </c>
      <c r="C3" t="n">
        <v>1171.287</v>
      </c>
      <c r="D3" t="n">
        <v>1195.617</v>
      </c>
      <c r="E3" t="n">
        <v>1457.592</v>
      </c>
      <c r="F3" t="n">
        <v>1902.137</v>
      </c>
      <c r="G3" t="n">
        <v>2499.841</v>
      </c>
      <c r="H3" t="n">
        <v>2959.197</v>
      </c>
      <c r="I3" t="n">
        <v>2959.197</v>
      </c>
    </row>
    <row r="4">
      <c r="A4" s="1" t="inlineStr">
        <is>
          <t>Total Revenues YoY</t>
        </is>
      </c>
      <c r="C4" t="n">
        <v>77.27</v>
      </c>
      <c r="D4" t="n">
        <v>2.08</v>
      </c>
      <c r="E4" t="n">
        <v>21.91</v>
      </c>
      <c r="F4" t="n">
        <v>30.5</v>
      </c>
      <c r="G4" t="n">
        <v>31.42</v>
      </c>
      <c r="H4" t="n">
        <v>18.38</v>
      </c>
    </row>
    <row r="5">
      <c r="A5" s="1" t="inlineStr">
        <is>
          <t>Cost of Goods Sold</t>
        </is>
      </c>
      <c r="B5" t="n">
        <v>604.207</v>
      </c>
      <c r="C5" t="n">
        <v>958.38</v>
      </c>
      <c r="D5" t="n">
        <v>963.636</v>
      </c>
      <c r="E5" t="n">
        <v>1310.561</v>
      </c>
      <c r="F5" t="n">
        <v>1615.164</v>
      </c>
      <c r="G5" t="n">
        <v>1808.197</v>
      </c>
      <c r="H5" t="n">
        <v>1950.372</v>
      </c>
      <c r="I5" t="n">
        <v>1950.372</v>
      </c>
    </row>
    <row r="6">
      <c r="A6" s="1" t="inlineStr">
        <is>
          <t>Gross Profit</t>
        </is>
      </c>
      <c r="B6" t="n">
        <v>56.534</v>
      </c>
      <c r="C6" t="n">
        <v>212.907</v>
      </c>
      <c r="D6" t="n">
        <v>231.981</v>
      </c>
      <c r="E6" t="n">
        <v>147.031</v>
      </c>
      <c r="F6" t="n">
        <v>286.973</v>
      </c>
      <c r="G6" t="n">
        <v>691.644</v>
      </c>
      <c r="H6" t="n">
        <v>1008.825</v>
      </c>
      <c r="I6" t="n">
        <v>1008.825</v>
      </c>
    </row>
    <row r="7">
      <c r="A7" s="1" t="inlineStr">
        <is>
          <t>Gross Profit YoY</t>
        </is>
      </c>
      <c r="C7" t="n">
        <v>276.6</v>
      </c>
      <c r="D7" t="n">
        <v>8.960000000000001</v>
      </c>
      <c r="E7" t="n">
        <v>-36.62</v>
      </c>
      <c r="F7" t="n">
        <v>95.18000000000001</v>
      </c>
      <c r="G7" t="n">
        <v>141.01</v>
      </c>
      <c r="H7" t="n">
        <v>45.86</v>
      </c>
    </row>
    <row r="8">
      <c r="A8" s="1" t="inlineStr">
        <is>
          <t>% Gross Margins</t>
        </is>
      </c>
      <c r="B8" t="n">
        <v>8.556100000000001</v>
      </c>
      <c r="C8" t="n">
        <v>18.1771</v>
      </c>
      <c r="D8" t="n">
        <v>19.4026</v>
      </c>
      <c r="E8" t="n">
        <v>10.0872</v>
      </c>
      <c r="F8" t="n">
        <v>15.0868</v>
      </c>
      <c r="G8" t="n">
        <v>27.6675</v>
      </c>
      <c r="H8" t="n">
        <v>34.0911</v>
      </c>
      <c r="I8" t="n">
        <v>34.0911</v>
      </c>
    </row>
    <row r="9">
      <c r="A9" s="1" t="inlineStr">
        <is>
          <t>Selling General &amp; Admin Expenses</t>
        </is>
      </c>
      <c r="B9" t="n">
        <v>46.805</v>
      </c>
      <c r="C9" t="n">
        <v>55.361</v>
      </c>
      <c r="D9" t="n">
        <v>60.442</v>
      </c>
      <c r="E9" t="n">
        <v>54.005</v>
      </c>
      <c r="F9" t="n">
        <v>95.428</v>
      </c>
      <c r="G9" t="n">
        <v>183.571</v>
      </c>
      <c r="H9" t="n">
        <v>290.321</v>
      </c>
      <c r="I9" t="n">
        <v>290.321</v>
      </c>
    </row>
    <row r="10">
      <c r="A10" s="1" t="inlineStr">
        <is>
          <t>R&amp;D Expenses</t>
        </is>
      </c>
      <c r="B10" t="n">
        <v>8.561999999999999</v>
      </c>
      <c r="C10" t="n">
        <v>8.641</v>
      </c>
      <c r="D10" t="n">
        <v>13.008</v>
      </c>
      <c r="E10" t="n">
        <v>14.176</v>
      </c>
      <c r="F10" t="n">
        <v>21.619</v>
      </c>
      <c r="G10" t="n">
        <v>42.36</v>
      </c>
      <c r="H10" t="n">
        <v>79.392</v>
      </c>
      <c r="I10" t="n">
        <v>79.392</v>
      </c>
    </row>
    <row r="11">
      <c r="A11" s="1" t="inlineStr">
        <is>
          <t>Total Operating Expenses</t>
        </is>
      </c>
      <c r="B11" t="n">
        <v>55.367</v>
      </c>
      <c r="C11" t="n">
        <v>64.002</v>
      </c>
      <c r="D11" t="n">
        <v>73.45</v>
      </c>
      <c r="E11" t="n">
        <v>68.181</v>
      </c>
      <c r="F11" t="n">
        <v>117.047</v>
      </c>
      <c r="G11" t="n">
        <v>104.526</v>
      </c>
      <c r="H11" t="n">
        <v>369.713</v>
      </c>
      <c r="I11" t="n">
        <v>369.713</v>
      </c>
    </row>
    <row r="12">
      <c r="A12" s="1" t="inlineStr">
        <is>
          <t>Operating Income</t>
        </is>
      </c>
      <c r="B12" t="n">
        <v>1.167</v>
      </c>
      <c r="C12" t="n">
        <v>148.905</v>
      </c>
      <c r="D12" t="n">
        <v>158.531</v>
      </c>
      <c r="E12" t="n">
        <v>78.84999999999999</v>
      </c>
      <c r="F12" t="n">
        <v>169.926</v>
      </c>
      <c r="G12" t="n">
        <v>587.1180000000001</v>
      </c>
      <c r="H12" t="n">
        <v>639.112</v>
      </c>
      <c r="I12" t="n">
        <v>639.112</v>
      </c>
    </row>
    <row r="13">
      <c r="A13" s="1" t="inlineStr">
        <is>
          <t>Operating Income YoY</t>
        </is>
      </c>
      <c r="C13" t="n">
        <v>12659.64</v>
      </c>
      <c r="D13" t="n">
        <v>6.46</v>
      </c>
      <c r="E13" t="n">
        <v>-50.26</v>
      </c>
      <c r="F13" t="n">
        <v>115.51</v>
      </c>
      <c r="G13" t="n">
        <v>245.51</v>
      </c>
      <c r="H13" t="n">
        <v>8.859999999999999</v>
      </c>
    </row>
    <row r="14">
      <c r="A14" s="1" t="inlineStr">
        <is>
          <t>% Operating Margins</t>
        </is>
      </c>
      <c r="B14" t="n">
        <v>0.1766</v>
      </c>
      <c r="C14" t="n">
        <v>12.7129</v>
      </c>
      <c r="D14" t="n">
        <v>13.2593</v>
      </c>
      <c r="E14" t="n">
        <v>5.4096</v>
      </c>
      <c r="F14" t="n">
        <v>8.933400000000001</v>
      </c>
      <c r="G14" t="n">
        <v>23.4862</v>
      </c>
      <c r="H14" t="n">
        <v>21.5974</v>
      </c>
      <c r="I14" t="n">
        <v>21.5974</v>
      </c>
    </row>
    <row r="15">
      <c r="A15" s="1" t="inlineStr">
        <is>
          <t>Interest Expense</t>
        </is>
      </c>
      <c r="B15" t="n">
        <v>-0.227</v>
      </c>
      <c r="D15" t="n">
        <v>-0.02</v>
      </c>
      <c r="E15" t="n">
        <v>-0.034</v>
      </c>
      <c r="F15" t="n">
        <v>-1.833</v>
      </c>
      <c r="G15" t="n">
        <v>-13.82</v>
      </c>
      <c r="H15" t="n">
        <v>-13.096</v>
      </c>
      <c r="I15" t="n">
        <v>-13.096</v>
      </c>
    </row>
    <row r="16">
      <c r="A16" s="1" t="inlineStr">
        <is>
          <t>Interest And Investment Income</t>
        </is>
      </c>
      <c r="C16" t="n">
        <v>0.144</v>
      </c>
      <c r="H16" t="n">
        <v>22.2</v>
      </c>
      <c r="I16" t="n">
        <v>22.2</v>
      </c>
    </row>
    <row r="17">
      <c r="A17" s="1" t="inlineStr">
        <is>
          <t>Currency Exchange Gains (Loss)</t>
        </is>
      </c>
      <c r="H17" t="n">
        <v>-1.4</v>
      </c>
      <c r="I17" t="n">
        <v>-1.4</v>
      </c>
    </row>
    <row r="18">
      <c r="A18" s="1" t="inlineStr">
        <is>
          <t>Other Non Operating Income (Expenses)</t>
        </is>
      </c>
      <c r="B18" t="n">
        <v>-0.18</v>
      </c>
      <c r="C18" t="n">
        <v>-0.12</v>
      </c>
      <c r="D18" t="n">
        <v>-0.482</v>
      </c>
      <c r="E18" t="n">
        <v>-0.765</v>
      </c>
      <c r="F18" t="n">
        <v>2.431</v>
      </c>
      <c r="G18" t="n">
        <v>34.699</v>
      </c>
      <c r="H18" t="n">
        <v>1.2</v>
      </c>
      <c r="I18" t="n">
        <v>1.2</v>
      </c>
    </row>
    <row r="19">
      <c r="A19" s="1" t="inlineStr">
        <is>
          <t>EBT Excl. Unusual Items</t>
        </is>
      </c>
      <c r="B19" t="n">
        <v>0.76</v>
      </c>
      <c r="C19" t="n">
        <v>148.929</v>
      </c>
      <c r="D19" t="n">
        <v>158.029</v>
      </c>
      <c r="E19" t="n">
        <v>78.051</v>
      </c>
      <c r="F19" t="n">
        <v>170.524</v>
      </c>
      <c r="G19" t="n">
        <v>607.997</v>
      </c>
      <c r="H19" t="n">
        <v>648.016</v>
      </c>
      <c r="I19" t="n">
        <v>648.016</v>
      </c>
    </row>
    <row r="20">
      <c r="A20" s="1" t="inlineStr">
        <is>
          <t>Gain (Loss) On Sale Of Investments</t>
        </is>
      </c>
    </row>
    <row r="21">
      <c r="A21" s="1" t="inlineStr">
        <is>
          <t>Gain (Loss) On Sale Of Assets</t>
        </is>
      </c>
    </row>
    <row r="22">
      <c r="A22" s="1" t="inlineStr">
        <is>
          <t>Asset Writedown</t>
        </is>
      </c>
    </row>
    <row r="23">
      <c r="A23" s="1" t="inlineStr">
        <is>
          <t>In Process R&amp;D Expenses</t>
        </is>
      </c>
    </row>
    <row r="24">
      <c r="A24" s="1" t="inlineStr">
        <is>
          <t>Legal Settlements</t>
        </is>
      </c>
      <c r="E24" t="n">
        <v>-12.943</v>
      </c>
      <c r="F24" t="n">
        <v>-1.441</v>
      </c>
    </row>
    <row r="25">
      <c r="A25" s="1" t="inlineStr">
        <is>
          <t>Other Unusual Items</t>
        </is>
      </c>
    </row>
    <row r="26">
      <c r="A26" s="1" t="inlineStr">
        <is>
          <t>EBT Incl. Unusual Items</t>
        </is>
      </c>
      <c r="B26" t="n">
        <v>0.76</v>
      </c>
      <c r="C26" t="n">
        <v>148.929</v>
      </c>
      <c r="D26" t="n">
        <v>158.029</v>
      </c>
      <c r="E26" t="n">
        <v>65.108</v>
      </c>
      <c r="F26" t="n">
        <v>169.083</v>
      </c>
      <c r="G26" t="n">
        <v>607.997</v>
      </c>
      <c r="H26" t="n">
        <v>648.016</v>
      </c>
      <c r="I26" t="n">
        <v>648.016</v>
      </c>
    </row>
    <row r="27">
      <c r="A27" s="1" t="inlineStr">
        <is>
          <t>Income Tax Expense</t>
        </is>
      </c>
      <c r="B27" t="n">
        <v>-2.35</v>
      </c>
      <c r="C27" t="n">
        <v>-30.673</v>
      </c>
      <c r="D27" t="n">
        <v>-33.681</v>
      </c>
      <c r="E27" t="n">
        <v>-14.195</v>
      </c>
      <c r="F27" t="n">
        <v>-47.75</v>
      </c>
      <c r="G27" t="n">
        <v>-111.782</v>
      </c>
      <c r="H27" t="n">
        <v>-130.77</v>
      </c>
      <c r="I27" t="n">
        <v>-130.77</v>
      </c>
    </row>
    <row r="28">
      <c r="A28" s="1" t="inlineStr">
        <is>
          <t>Earnings From Continuing Operations</t>
        </is>
      </c>
      <c r="B28" t="n">
        <v>-1.59</v>
      </c>
      <c r="C28" t="n">
        <v>118.256</v>
      </c>
      <c r="D28" t="n">
        <v>124.348</v>
      </c>
      <c r="E28" t="n">
        <v>50.913</v>
      </c>
      <c r="F28" t="n">
        <v>121.333</v>
      </c>
      <c r="G28" t="n">
        <v>496.215</v>
      </c>
      <c r="H28" t="n">
        <v>517.246</v>
      </c>
      <c r="I28" t="n">
        <v>517.246</v>
      </c>
    </row>
    <row r="29">
      <c r="A29" s="1" t="inlineStr">
        <is>
          <t>Earnings Of Discontinued Operations</t>
        </is>
      </c>
    </row>
    <row r="30">
      <c r="A30" s="1" t="inlineStr">
        <is>
          <t>Net Income to Company</t>
        </is>
      </c>
      <c r="B30" t="n">
        <v>-1.59</v>
      </c>
      <c r="C30" t="n">
        <v>118.256</v>
      </c>
      <c r="D30" t="n">
        <v>124.348</v>
      </c>
      <c r="E30" t="n">
        <v>50.913</v>
      </c>
      <c r="F30" t="n">
        <v>121.333</v>
      </c>
      <c r="G30" t="n">
        <v>496.215</v>
      </c>
      <c r="H30" t="n">
        <v>517.246</v>
      </c>
      <c r="I30" t="n">
        <v>517.246</v>
      </c>
    </row>
    <row r="31">
      <c r="A31" s="1" t="inlineStr">
        <is>
          <t>Net Income</t>
        </is>
      </c>
      <c r="B31" t="n">
        <v>-1.59</v>
      </c>
      <c r="C31" t="n">
        <v>118.256</v>
      </c>
      <c r="D31" t="n">
        <v>124.348</v>
      </c>
      <c r="E31" t="n">
        <v>50.913</v>
      </c>
      <c r="F31" t="n">
        <v>118.887</v>
      </c>
      <c r="G31" t="n">
        <v>306.241</v>
      </c>
      <c r="H31" t="n">
        <v>509.168</v>
      </c>
      <c r="I31" t="n">
        <v>509.168</v>
      </c>
    </row>
    <row r="32">
      <c r="A32" s="1" t="inlineStr">
        <is>
          <t>Net Income to Common Incl Extra Items</t>
        </is>
      </c>
      <c r="B32" t="n">
        <v>-1.59</v>
      </c>
      <c r="C32" t="n">
        <v>118.256</v>
      </c>
      <c r="D32" t="n">
        <v>124.348</v>
      </c>
      <c r="E32" t="n">
        <v>50.913</v>
      </c>
      <c r="F32" t="n">
        <v>1.143</v>
      </c>
      <c r="G32" t="n">
        <v>306.241</v>
      </c>
      <c r="H32" t="n">
        <v>509.168</v>
      </c>
      <c r="I32" t="n">
        <v>509.168</v>
      </c>
    </row>
    <row r="33">
      <c r="A33" s="1" t="inlineStr">
        <is>
          <t>% Net Income to Common Incl Extra Items Margins</t>
        </is>
      </c>
      <c r="B33" t="n">
        <v>-0.2406</v>
      </c>
      <c r="C33" t="n">
        <v>10.0962</v>
      </c>
      <c r="D33" t="n">
        <v>10.4003</v>
      </c>
      <c r="E33" t="n">
        <v>3.4929</v>
      </c>
      <c r="F33" t="n">
        <v>6.2501</v>
      </c>
      <c r="G33" t="n">
        <v>12.2504</v>
      </c>
      <c r="H33" t="n">
        <v>17.2062</v>
      </c>
      <c r="I33" t="n">
        <v>17.2062</v>
      </c>
    </row>
    <row r="34">
      <c r="A34" s="1" t="inlineStr">
        <is>
          <t>Net Income to Common Excl. Extra Items</t>
        </is>
      </c>
      <c r="B34" t="n">
        <v>-1.59</v>
      </c>
      <c r="C34" t="n">
        <v>118.256</v>
      </c>
      <c r="D34" t="n">
        <v>124.348</v>
      </c>
      <c r="E34" t="n">
        <v>50.913</v>
      </c>
      <c r="F34" t="n">
        <v>1.143</v>
      </c>
      <c r="G34" t="n">
        <v>306.241</v>
      </c>
      <c r="H34" t="n">
        <v>509.168</v>
      </c>
      <c r="I34" t="n">
        <v>509.168</v>
      </c>
    </row>
    <row r="35">
      <c r="A35" s="1" t="inlineStr">
        <is>
          <t>% Net Income to Common Excl. Extra Items Margins</t>
        </is>
      </c>
      <c r="B35" t="n">
        <v>-0.2406</v>
      </c>
      <c r="C35" t="n">
        <v>10.0962</v>
      </c>
      <c r="D35" t="n">
        <v>10.4003</v>
      </c>
      <c r="E35" t="n">
        <v>3.4929</v>
      </c>
      <c r="F35" t="n">
        <v>6.3787</v>
      </c>
      <c r="G35" t="n">
        <v>19.8498</v>
      </c>
      <c r="H35" t="n">
        <v>17.4792</v>
      </c>
      <c r="I35" t="n">
        <v>17.4792</v>
      </c>
    </row>
    <row r="36">
      <c r="A36" s="1" t="inlineStr">
        <is>
          <t>Diluted EPS Excl Extra Items</t>
        </is>
      </c>
      <c r="F36" t="n">
        <v>0.024607</v>
      </c>
      <c r="G36" t="n">
        <v>3.369095</v>
      </c>
      <c r="H36" t="n">
        <v>3.465032</v>
      </c>
      <c r="I36" t="n">
        <v>3.465032</v>
      </c>
    </row>
    <row r="37">
      <c r="A37" s="1" t="inlineStr">
        <is>
          <t>Diluted EPS Excl Extra Items YoY</t>
        </is>
      </c>
      <c r="G37" t="n">
        <v>13591.61</v>
      </c>
      <c r="H37" t="n">
        <v>2.85</v>
      </c>
    </row>
    <row r="38">
      <c r="A38" s="1" t="inlineStr">
        <is>
          <t>Weighted Average Diluted Shares Outstanding</t>
        </is>
      </c>
      <c r="F38" t="n">
        <v>145.851637</v>
      </c>
      <c r="G38" t="n">
        <v>147.28433</v>
      </c>
      <c r="H38" t="n">
        <v>149.27595</v>
      </c>
      <c r="I38" t="n">
        <v>149.27595</v>
      </c>
    </row>
    <row r="39">
      <c r="A39" s="1" t="inlineStr">
        <is>
          <t>Weighted Average Diluted Shares Outstanding YoY</t>
        </is>
      </c>
      <c r="G39" t="n">
        <v>0.98</v>
      </c>
      <c r="H39" t="n">
        <v>1.35</v>
      </c>
    </row>
    <row r="40">
      <c r="A40" s="1" t="inlineStr">
        <is>
          <t>Weighted Average Basic Shares Outstanding</t>
        </is>
      </c>
      <c r="F40" t="n">
        <v>45.886065</v>
      </c>
      <c r="G40" t="n">
        <v>77.067639</v>
      </c>
      <c r="H40" t="n">
        <v>143.539344</v>
      </c>
      <c r="I40" t="n">
        <v>143.539344</v>
      </c>
    </row>
    <row r="41">
      <c r="A41" s="1" t="inlineStr">
        <is>
          <t>Weighted Average Basic Shares Outstanding YoY</t>
        </is>
      </c>
      <c r="G41" t="n">
        <v>67.95</v>
      </c>
      <c r="H41" t="n">
        <v>86.25</v>
      </c>
    </row>
    <row r="42">
      <c r="A42" s="1" t="inlineStr">
        <is>
          <t>Basic EPS</t>
        </is>
      </c>
      <c r="F42" t="n">
        <v>0.024909</v>
      </c>
      <c r="G42" t="n">
        <v>3.973665</v>
      </c>
      <c r="H42" t="n">
        <v>3.547236</v>
      </c>
      <c r="I42" t="n">
        <v>3.547236</v>
      </c>
    </row>
    <row r="43">
      <c r="A43" s="1" t="inlineStr">
        <is>
          <t>EBITDA</t>
        </is>
      </c>
      <c r="B43" t="n">
        <v>19.727</v>
      </c>
      <c r="C43" t="n">
        <v>166.853</v>
      </c>
      <c r="D43" t="n">
        <v>175.34</v>
      </c>
      <c r="E43" t="n">
        <v>89.996</v>
      </c>
      <c r="F43" t="n">
        <v>174.552</v>
      </c>
      <c r="G43" t="n">
        <v>591.481</v>
      </c>
      <c r="H43" t="n">
        <v>652.519</v>
      </c>
      <c r="I43" t="n">
        <v>652.519</v>
      </c>
    </row>
    <row r="44">
      <c r="A44" s="1" t="inlineStr">
        <is>
          <t>EBITDA YoY</t>
        </is>
      </c>
      <c r="C44" t="n">
        <v>745.8099999999999</v>
      </c>
      <c r="D44" t="n">
        <v>5.09</v>
      </c>
      <c r="E44" t="n">
        <v>-48.67</v>
      </c>
      <c r="F44" t="n">
        <v>93.95999999999999</v>
      </c>
      <c r="G44" t="n">
        <v>238.86</v>
      </c>
      <c r="H44" t="n">
        <v>10.32</v>
      </c>
    </row>
    <row r="45">
      <c r="A45" s="1" t="inlineStr">
        <is>
          <t>EBITDAR</t>
        </is>
      </c>
      <c r="D45" t="n">
        <v>176.964</v>
      </c>
      <c r="E45" t="n">
        <v>91.765</v>
      </c>
      <c r="F45" t="n">
        <v>176.474</v>
      </c>
      <c r="G45" t="n">
        <v>593.7619999999999</v>
      </c>
      <c r="H45" t="n">
        <v>660.568</v>
      </c>
      <c r="I45" t="n">
        <v>660.568</v>
      </c>
    </row>
    <row r="46">
      <c r="A46" s="1" t="inlineStr">
        <is>
          <t>R&amp;D Expense</t>
        </is>
      </c>
      <c r="B46" t="n">
        <v>8.561999999999999</v>
      </c>
      <c r="C46" t="n">
        <v>8.641</v>
      </c>
      <c r="D46" t="n">
        <v>13.008</v>
      </c>
      <c r="E46" t="n">
        <v>14.176</v>
      </c>
      <c r="F46" t="n">
        <v>21.619</v>
      </c>
      <c r="G46" t="n">
        <v>42.36</v>
      </c>
      <c r="H46" t="n">
        <v>79.392</v>
      </c>
      <c r="I46" t="n">
        <v>79.392</v>
      </c>
    </row>
    <row r="47">
      <c r="A47" s="1" t="inlineStr">
        <is>
          <t>Selling and Marketing Expense</t>
        </is>
      </c>
    </row>
    <row r="48">
      <c r="A48" s="1" t="inlineStr">
        <is>
          <t>General and Administrative Expense</t>
        </is>
      </c>
      <c r="B48" t="n">
        <v>3.797</v>
      </c>
    </row>
    <row r="49">
      <c r="A49" s="1" t="inlineStr">
        <is>
          <t>Effective Tax Rate %</t>
        </is>
      </c>
      <c r="B49" t="n">
        <v>309.2105</v>
      </c>
      <c r="C49" t="n">
        <v>20.5957</v>
      </c>
      <c r="D49" t="n">
        <v>21.3131</v>
      </c>
      <c r="E49" t="n">
        <v>21.8022</v>
      </c>
      <c r="F49" t="n">
        <v>28.2405</v>
      </c>
      <c r="G49" t="n">
        <v>18.3852</v>
      </c>
      <c r="H49" t="n">
        <v>20.18</v>
      </c>
      <c r="I49" t="n">
        <v>20.18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9"/>
  </cols>
  <sheetData>
    <row r="1">
      <c r="A1" t="inlineStr">
        <is>
          <t>NXT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inlineStr">
        <is>
          <t>LTM</t>
        </is>
      </c>
    </row>
    <row r="2">
      <c r="A2" s="1" t="inlineStr">
        <is>
          <t>Net Income</t>
        </is>
      </c>
      <c r="B2" t="n">
        <v>-1.59</v>
      </c>
      <c r="C2" t="n">
        <v>118.256</v>
      </c>
      <c r="D2" t="n">
        <v>124.348</v>
      </c>
      <c r="E2" t="n">
        <v>50.913</v>
      </c>
      <c r="F2" t="n">
        <v>118.887</v>
      </c>
      <c r="G2" t="n">
        <v>306.241</v>
      </c>
      <c r="H2" t="n">
        <v>509.168</v>
      </c>
      <c r="I2" t="n">
        <v>509.168</v>
      </c>
    </row>
    <row r="3">
      <c r="A3" s="1" t="inlineStr">
        <is>
          <t>Depreciation &amp; Amortization</t>
        </is>
      </c>
      <c r="B3" t="n">
        <v>3.142</v>
      </c>
      <c r="C3" t="n">
        <v>3.064</v>
      </c>
      <c r="D3" t="n">
        <v>1.796</v>
      </c>
      <c r="E3" t="n">
        <v>2.681</v>
      </c>
      <c r="F3" t="n">
        <v>3.419</v>
      </c>
      <c r="G3" t="n">
        <v>4.088</v>
      </c>
      <c r="H3" t="n">
        <v>7.884</v>
      </c>
      <c r="I3" t="n">
        <v>7.884</v>
      </c>
    </row>
    <row r="4">
      <c r="A4" s="1" t="inlineStr">
        <is>
          <t>Amortization of Goodwill and Intangible Assets</t>
        </is>
      </c>
      <c r="B4" t="n">
        <v>15.418</v>
      </c>
      <c r="C4" t="n">
        <v>14.884</v>
      </c>
      <c r="D4" t="n">
        <v>15.013</v>
      </c>
      <c r="E4" t="n">
        <v>8.465</v>
      </c>
      <c r="F4" t="n">
        <v>1.207</v>
      </c>
      <c r="G4" t="n">
        <v>0.275</v>
      </c>
      <c r="H4" t="n">
        <v>5.523</v>
      </c>
      <c r="I4" t="n">
        <v>5.523</v>
      </c>
    </row>
    <row r="5">
      <c r="A5" s="1" t="inlineStr">
        <is>
          <t>Total Depreciation &amp; Amortization</t>
        </is>
      </c>
      <c r="B5" t="n">
        <v>18.56</v>
      </c>
      <c r="C5" t="n">
        <v>17.948</v>
      </c>
      <c r="D5" t="n">
        <v>16.809</v>
      </c>
      <c r="E5" t="n">
        <v>11.146</v>
      </c>
      <c r="F5" t="n">
        <v>4.626</v>
      </c>
      <c r="G5" t="n">
        <v>4.363</v>
      </c>
      <c r="H5" t="n">
        <v>13.407</v>
      </c>
      <c r="I5" t="n">
        <v>13.407</v>
      </c>
    </row>
    <row r="6">
      <c r="A6" s="1" t="inlineStr">
        <is>
          <t>(Gain) Loss From Sale Of Asset</t>
        </is>
      </c>
    </row>
    <row r="7">
      <c r="A7" s="1" t="inlineStr">
        <is>
          <t>(Gain) Loss on Sale of Investments</t>
        </is>
      </c>
    </row>
    <row r="8">
      <c r="A8" s="1" t="inlineStr">
        <is>
          <t>Asset Writedown &amp; Restructuring Costs</t>
        </is>
      </c>
    </row>
    <row r="9">
      <c r="A9" s="1" t="inlineStr">
        <is>
          <t>Stock-Based Compensation</t>
        </is>
      </c>
      <c r="B9" t="n">
        <v>7.897</v>
      </c>
      <c r="C9" t="n">
        <v>4.236</v>
      </c>
      <c r="D9" t="n">
        <v>4.306</v>
      </c>
      <c r="E9" t="n">
        <v>3.048</v>
      </c>
      <c r="F9" t="n">
        <v>31.994</v>
      </c>
      <c r="G9" t="n">
        <v>56.783</v>
      </c>
      <c r="H9" t="n">
        <v>118.88</v>
      </c>
      <c r="I9" t="n">
        <v>118.88</v>
      </c>
    </row>
    <row r="10">
      <c r="A10" s="1" t="inlineStr">
        <is>
          <t>Tax Benefit from Stock Options</t>
        </is>
      </c>
    </row>
    <row r="11">
      <c r="A11" s="1" t="inlineStr">
        <is>
          <t>Net Cash From Discontinued Operations</t>
        </is>
      </c>
    </row>
    <row r="12">
      <c r="A12" s="1" t="inlineStr">
        <is>
          <t>Other Operating Activities</t>
        </is>
      </c>
      <c r="B12" t="n">
        <v>-8.460000000000001</v>
      </c>
      <c r="C12" t="n">
        <v>-4.261</v>
      </c>
      <c r="D12" t="n">
        <v>-1.389</v>
      </c>
      <c r="E12" t="n">
        <v>-3.724</v>
      </c>
      <c r="F12" t="n">
        <v>27.599</v>
      </c>
      <c r="G12" t="n">
        <v>151.346</v>
      </c>
      <c r="H12" t="n">
        <v>15.933</v>
      </c>
      <c r="I12" t="n">
        <v>15.933</v>
      </c>
    </row>
    <row r="13">
      <c r="A13" s="1" t="inlineStr">
        <is>
          <t>Change In Accounts Receivable</t>
        </is>
      </c>
      <c r="B13" t="n">
        <v>-7.09</v>
      </c>
      <c r="C13" t="n">
        <v>-36.83</v>
      </c>
      <c r="D13" t="n">
        <v>-47.834</v>
      </c>
      <c r="E13" t="n">
        <v>-191.071</v>
      </c>
      <c r="F13" t="n">
        <v>-167.349</v>
      </c>
      <c r="G13" t="n">
        <v>-213.118</v>
      </c>
      <c r="H13" t="n">
        <v>-56.415</v>
      </c>
      <c r="I13" t="n">
        <v>-56.415</v>
      </c>
    </row>
    <row r="14">
      <c r="A14" s="1" t="inlineStr">
        <is>
          <t>Change In Inventories</t>
        </is>
      </c>
    </row>
    <row r="15">
      <c r="A15" s="1" t="inlineStr">
        <is>
          <t>Change In Accounts Payable</t>
        </is>
      </c>
      <c r="B15" t="n">
        <v>-37.973</v>
      </c>
      <c r="C15" t="n">
        <v>69.947</v>
      </c>
      <c r="D15" t="n">
        <v>55.557</v>
      </c>
      <c r="E15" t="n">
        <v>35.818</v>
      </c>
      <c r="F15" t="n">
        <v>-37.026</v>
      </c>
      <c r="G15" t="n">
        <v>245.374</v>
      </c>
      <c r="H15" t="n">
        <v>102.905</v>
      </c>
      <c r="I15" t="n">
        <v>102.905</v>
      </c>
    </row>
    <row r="16">
      <c r="A16" s="1" t="inlineStr">
        <is>
          <t>Change in Unearned Revenues</t>
        </is>
      </c>
      <c r="B16" t="n">
        <v>8.797000000000001</v>
      </c>
      <c r="C16" t="n">
        <v>74.30500000000001</v>
      </c>
      <c r="D16" t="n">
        <v>-0.555</v>
      </c>
      <c r="E16" t="n">
        <v>15.243</v>
      </c>
      <c r="F16" t="n">
        <v>120.472</v>
      </c>
      <c r="G16" t="n">
        <v>82.60599999999999</v>
      </c>
      <c r="H16" t="n">
        <v>34.686</v>
      </c>
      <c r="I16" t="n">
        <v>34.686</v>
      </c>
    </row>
    <row r="17">
      <c r="A17" s="1" t="inlineStr">
        <is>
          <t>Change In Income Taxes</t>
        </is>
      </c>
    </row>
    <row r="18">
      <c r="A18" s="1" t="inlineStr">
        <is>
          <t>Change in Other Net Operating Assets</t>
        </is>
      </c>
      <c r="B18" t="n">
        <v>2.41</v>
      </c>
      <c r="C18" t="n">
        <v>31.282</v>
      </c>
      <c r="D18" t="n">
        <v>-36.122</v>
      </c>
      <c r="E18" t="n">
        <v>20.679</v>
      </c>
      <c r="F18" t="n">
        <v>-20.428</v>
      </c>
      <c r="G18" t="n">
        <v>-146.639</v>
      </c>
      <c r="H18" t="n">
        <v>-79.22499999999999</v>
      </c>
      <c r="I18" t="n">
        <v>-79.22499999999999</v>
      </c>
    </row>
    <row r="19">
      <c r="A19" s="1" t="inlineStr">
        <is>
          <t>Cash from Operations</t>
        </is>
      </c>
      <c r="B19" t="n">
        <v>-13.916</v>
      </c>
      <c r="C19" t="n">
        <v>240.999</v>
      </c>
      <c r="D19" t="n">
        <v>94.273</v>
      </c>
      <c r="E19" t="n">
        <v>-147.113</v>
      </c>
      <c r="F19" t="n">
        <v>107.669</v>
      </c>
      <c r="G19" t="n">
        <v>428.973</v>
      </c>
      <c r="H19" t="n">
        <v>655.794</v>
      </c>
      <c r="I19" t="n">
        <v>655.794</v>
      </c>
    </row>
    <row r="20">
      <c r="A20" s="1" t="inlineStr">
        <is>
          <t>Change in Net Working Capital</t>
        </is>
      </c>
      <c r="B20" t="n">
        <v>-35.7</v>
      </c>
      <c r="C20" t="n">
        <v>102.968</v>
      </c>
      <c r="D20" t="n">
        <v>-52.241</v>
      </c>
      <c r="E20" t="n">
        <v>-207.067</v>
      </c>
      <c r="F20" t="n">
        <v>-79.26900000000001</v>
      </c>
      <c r="G20" t="n">
        <v>-92.758</v>
      </c>
      <c r="H20" t="n">
        <v>-1.019</v>
      </c>
      <c r="I20" t="n">
        <v>-1.019</v>
      </c>
    </row>
    <row r="21">
      <c r="A21" s="1" t="inlineStr">
        <is>
          <t>Capital Expenditure</t>
        </is>
      </c>
      <c r="B21" t="n">
        <v>-2.524</v>
      </c>
      <c r="C21" t="n">
        <v>-1.655</v>
      </c>
      <c r="D21" t="n">
        <v>-2.463</v>
      </c>
      <c r="E21" t="n">
        <v>-5.917</v>
      </c>
      <c r="F21" t="n">
        <v>-3.183</v>
      </c>
      <c r="G21" t="n">
        <v>-6.16</v>
      </c>
      <c r="H21" t="n">
        <v>-33.921</v>
      </c>
      <c r="I21" t="n">
        <v>-33.921</v>
      </c>
    </row>
    <row r="22">
      <c r="A22" s="1" t="inlineStr">
        <is>
          <t>Sale of Property, Plant, and Equipment</t>
        </is>
      </c>
      <c r="B22" t="n">
        <v>0.396</v>
      </c>
      <c r="E22" t="n">
        <v>0.167</v>
      </c>
      <c r="F22" t="n">
        <v>0.024</v>
      </c>
    </row>
    <row r="23">
      <c r="A23" s="1" t="inlineStr">
        <is>
          <t>Cash Acquisitions</t>
        </is>
      </c>
      <c r="H23" t="n">
        <v>-152.175</v>
      </c>
      <c r="I23" t="n">
        <v>-152.175</v>
      </c>
    </row>
    <row r="24">
      <c r="A24" s="1" t="inlineStr">
        <is>
          <t>Divestitures</t>
        </is>
      </c>
    </row>
    <row r="25">
      <c r="A25" s="1" t="inlineStr">
        <is>
          <t>Sale (Purchase) of Intangible assets</t>
        </is>
      </c>
      <c r="B25" t="n">
        <v>-2</v>
      </c>
      <c r="D25" t="n">
        <v>-0.5</v>
      </c>
      <c r="G25" t="n">
        <v>-0.5</v>
      </c>
    </row>
    <row r="26">
      <c r="A26" s="1" t="inlineStr">
        <is>
          <t>Investment in Marketable and Equity Securities</t>
        </is>
      </c>
    </row>
    <row r="27">
      <c r="A27" s="1" t="inlineStr">
        <is>
          <t>Other Investing Activities</t>
        </is>
      </c>
    </row>
    <row r="28">
      <c r="A28" s="1" t="inlineStr">
        <is>
          <t>Cash from Investing</t>
        </is>
      </c>
      <c r="B28" t="n">
        <v>-4.128</v>
      </c>
      <c r="C28" t="n">
        <v>-1.655</v>
      </c>
      <c r="D28" t="n">
        <v>-2.963</v>
      </c>
      <c r="E28" t="n">
        <v>-5.75</v>
      </c>
      <c r="F28" t="n">
        <v>-3.159</v>
      </c>
      <c r="G28" t="n">
        <v>-6.66</v>
      </c>
      <c r="H28" t="n">
        <v>-186.096</v>
      </c>
      <c r="I28" t="n">
        <v>-186.096</v>
      </c>
    </row>
    <row r="29">
      <c r="A29" s="1" t="inlineStr">
        <is>
          <t>Total Debt Issued</t>
        </is>
      </c>
      <c r="F29" t="n">
        <v>170</v>
      </c>
    </row>
    <row r="30">
      <c r="A30" s="1" t="inlineStr">
        <is>
          <t>Total Debt Repaid</t>
        </is>
      </c>
      <c r="F30" t="n">
        <v>-20</v>
      </c>
      <c r="H30" t="n">
        <v>-150</v>
      </c>
      <c r="I30" t="n">
        <v>-150</v>
      </c>
    </row>
    <row r="31">
      <c r="A31" s="1" t="inlineStr">
        <is>
          <t>Issuance of Common Stock</t>
        </is>
      </c>
      <c r="F31" t="n">
        <v>693.857</v>
      </c>
      <c r="G31" t="n">
        <v>552.009</v>
      </c>
    </row>
    <row r="32">
      <c r="A32" s="1" t="inlineStr">
        <is>
          <t>Repurchase of Common Stock</t>
        </is>
      </c>
      <c r="F32" t="n">
        <v>-693.7809999999999</v>
      </c>
      <c r="G32" t="n">
        <v>-552.009</v>
      </c>
    </row>
    <row r="33">
      <c r="A33" s="1" t="inlineStr">
        <is>
          <t>Other Financing Activities</t>
        </is>
      </c>
      <c r="B33" t="n">
        <v>11.623</v>
      </c>
      <c r="C33" t="n">
        <v>-250.765</v>
      </c>
      <c r="D33" t="n">
        <v>427.725</v>
      </c>
      <c r="E33" t="n">
        <v>-8.656000000000001</v>
      </c>
      <c r="F33" t="n">
        <v>-153.648</v>
      </c>
      <c r="G33" t="n">
        <v>-78.267</v>
      </c>
      <c r="H33" t="n">
        <v>-27.649</v>
      </c>
      <c r="I33" t="n">
        <v>-27.649</v>
      </c>
    </row>
    <row r="34">
      <c r="A34" s="1" t="inlineStr">
        <is>
          <t>Cash from Financing</t>
        </is>
      </c>
      <c r="B34" t="n">
        <v>11.623</v>
      </c>
      <c r="C34" t="n">
        <v>-250.765</v>
      </c>
      <c r="D34" t="n">
        <v>96.32899999999999</v>
      </c>
      <c r="E34" t="n">
        <v>-8.656000000000001</v>
      </c>
      <c r="F34" t="n">
        <v>-3.572</v>
      </c>
      <c r="G34" t="n">
        <v>-78.267</v>
      </c>
      <c r="H34" t="n">
        <v>-177.649</v>
      </c>
      <c r="I34" t="n">
        <v>-177.649</v>
      </c>
    </row>
    <row r="35">
      <c r="A35" s="1" t="inlineStr">
        <is>
          <t>Foreign Exchange Rate Adjustments</t>
        </is>
      </c>
    </row>
    <row r="36">
      <c r="A36" s="1" t="inlineStr">
        <is>
          <t>Net Change in Cash</t>
        </is>
      </c>
      <c r="B36" t="n">
        <v>-6.421</v>
      </c>
      <c r="C36" t="n">
        <v>-11.421</v>
      </c>
      <c r="D36" t="n">
        <v>187.639</v>
      </c>
      <c r="E36" t="n">
        <v>-161.519</v>
      </c>
      <c r="F36" t="n">
        <v>100.938</v>
      </c>
      <c r="G36" t="n">
        <v>344.046</v>
      </c>
      <c r="H36" t="n">
        <v>292.049</v>
      </c>
      <c r="I36" t="n">
        <v>292.049</v>
      </c>
    </row>
    <row r="37">
      <c r="A37" s="1" t="inlineStr">
        <is>
          <t>Free Cash Flow</t>
        </is>
      </c>
      <c r="B37" t="n">
        <v>-16.44</v>
      </c>
      <c r="C37" t="n">
        <v>239.344</v>
      </c>
      <c r="D37" t="n">
        <v>91.81</v>
      </c>
      <c r="E37" t="n">
        <v>-153.03</v>
      </c>
      <c r="F37" t="n">
        <v>104.486</v>
      </c>
      <c r="G37" t="n">
        <v>422.813</v>
      </c>
      <c r="H37" t="n">
        <v>621.8729999999999</v>
      </c>
      <c r="I37" t="n">
        <v>621.8729999999999</v>
      </c>
    </row>
    <row r="38">
      <c r="A38" s="1" t="inlineStr">
        <is>
          <t>Free Cash Flow YoY</t>
        </is>
      </c>
      <c r="C38" t="n">
        <v>1555.86</v>
      </c>
      <c r="D38" t="n">
        <v>-61.64</v>
      </c>
      <c r="E38" t="n">
        <v>-266.68</v>
      </c>
      <c r="F38" t="n">
        <v>168.28</v>
      </c>
      <c r="G38" t="n">
        <v>304.66</v>
      </c>
      <c r="H38" t="n">
        <v>47.08</v>
      </c>
    </row>
    <row r="39">
      <c r="A39" s="1" t="inlineStr">
        <is>
          <t>% Free Cash Flow Margins</t>
        </is>
      </c>
      <c r="B39" t="n">
        <v>-2.488115615649702</v>
      </c>
      <c r="C39" t="n">
        <v>20.43427443487377</v>
      </c>
      <c r="D39" t="n">
        <v>7.678880444155613</v>
      </c>
      <c r="E39" t="n">
        <v>-10.49882271582171</v>
      </c>
      <c r="F39" t="n">
        <v>5.493084882950071</v>
      </c>
      <c r="G39" t="n">
        <v>16.91359570468682</v>
      </c>
      <c r="H39" t="n">
        <v>21.01492398106648</v>
      </c>
      <c r="I39" t="n">
        <v>21.01492398106648</v>
      </c>
    </row>
    <row r="40">
      <c r="A40" s="1" t="inlineStr">
        <is>
          <t>Cash and Cash Equivalents, Beginning of Period</t>
        </is>
      </c>
      <c r="B40" t="n">
        <v>20.792</v>
      </c>
      <c r="C40" t="n">
        <v>14.371</v>
      </c>
      <c r="D40" t="n">
        <v>2.95</v>
      </c>
      <c r="E40" t="n">
        <v>190.589</v>
      </c>
      <c r="F40" t="n">
        <v>29.07</v>
      </c>
      <c r="G40" t="n">
        <v>130.008</v>
      </c>
      <c r="H40" t="n">
        <v>474.054</v>
      </c>
      <c r="I40" t="n">
        <v>474.054</v>
      </c>
    </row>
    <row r="41">
      <c r="A41" s="1" t="inlineStr">
        <is>
          <t>Cash and Cash Equivalents, End of Period</t>
        </is>
      </c>
      <c r="B41" t="n">
        <v>14.371</v>
      </c>
      <c r="C41" t="n">
        <v>2.95</v>
      </c>
      <c r="D41" t="n">
        <v>190.589</v>
      </c>
      <c r="E41" t="n">
        <v>29.07</v>
      </c>
      <c r="F41" t="n">
        <v>130.008</v>
      </c>
      <c r="G41" t="n">
        <v>474.054</v>
      </c>
      <c r="H41" t="n">
        <v>766.103</v>
      </c>
      <c r="I41" t="n">
        <v>766.103</v>
      </c>
    </row>
    <row r="42">
      <c r="A42" s="1" t="inlineStr">
        <is>
          <t>Cash Interest Paid</t>
        </is>
      </c>
    </row>
    <row r="43">
      <c r="A43" s="1" t="inlineStr">
        <is>
          <t>Cash Taxes Paid</t>
        </is>
      </c>
    </row>
    <row r="44">
      <c r="A44" s="1" t="inlineStr">
        <is>
          <t>Cash Flow per Share</t>
        </is>
      </c>
      <c r="F44" t="n">
        <v>2.277074</v>
      </c>
      <c r="G44" t="n">
        <v>5.47977</v>
      </c>
      <c r="H44" t="n">
        <v>4.332421</v>
      </c>
      <c r="I44" t="n">
        <v>4.332421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9"/>
  </cols>
  <sheetData>
    <row r="1">
      <c r="A1" t="inlineStr">
        <is>
          <t>NXT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inlineStr">
        <is>
          <t>LTM</t>
        </is>
      </c>
    </row>
    <row r="2">
      <c r="A2" s="1" t="inlineStr">
        <is>
          <t>Cash And Equivalents</t>
        </is>
      </c>
      <c r="B2" t="n">
        <v>14.371</v>
      </c>
      <c r="C2" t="n">
        <v>2.95</v>
      </c>
      <c r="D2" t="n">
        <v>190.589</v>
      </c>
      <c r="E2" t="n">
        <v>29.07</v>
      </c>
      <c r="F2" t="n">
        <v>130.008</v>
      </c>
      <c r="G2" t="n">
        <v>474.054</v>
      </c>
      <c r="H2" t="n">
        <v>766.103</v>
      </c>
      <c r="I2" t="n">
        <v>766.103</v>
      </c>
    </row>
    <row r="3">
      <c r="A3" s="1" t="inlineStr">
        <is>
          <t xml:space="preserve">Short Term Investments </t>
        </is>
      </c>
    </row>
    <row r="4">
      <c r="A4" s="1" t="inlineStr">
        <is>
          <t xml:space="preserve">Total Cash And Short Term Investments </t>
        </is>
      </c>
      <c r="B4" t="n">
        <v>14.371</v>
      </c>
      <c r="C4" t="n">
        <v>2.95</v>
      </c>
      <c r="D4" t="n">
        <v>190.589</v>
      </c>
      <c r="E4" t="n">
        <v>29.07</v>
      </c>
      <c r="F4" t="n">
        <v>130.008</v>
      </c>
      <c r="G4" t="n">
        <v>474.054</v>
      </c>
      <c r="H4" t="n">
        <v>766.103</v>
      </c>
      <c r="I4" t="n">
        <v>766.103</v>
      </c>
    </row>
    <row r="5">
      <c r="A5" s="1" t="inlineStr">
        <is>
          <t>Accounts Receivable</t>
        </is>
      </c>
      <c r="B5" t="n">
        <v>187.837</v>
      </c>
      <c r="C5" t="n">
        <v>222.816</v>
      </c>
      <c r="D5" t="n">
        <v>268.21</v>
      </c>
      <c r="E5" t="n">
        <v>460.71</v>
      </c>
      <c r="F5" t="n">
        <v>569.119</v>
      </c>
      <c r="G5" t="n">
        <v>779.8099999999999</v>
      </c>
      <c r="H5" t="n">
        <v>878.352</v>
      </c>
      <c r="I5" t="n">
        <v>878.352</v>
      </c>
    </row>
    <row r="6">
      <c r="A6" s="1" t="inlineStr">
        <is>
          <t xml:space="preserve">Other Receivables </t>
        </is>
      </c>
      <c r="G6" t="n">
        <v>125.415</v>
      </c>
      <c r="H6" t="n">
        <v>215.616</v>
      </c>
      <c r="I6" t="n">
        <v>215.616</v>
      </c>
    </row>
    <row r="7">
      <c r="A7" s="1" t="inlineStr">
        <is>
          <t>Notes Receivable</t>
        </is>
      </c>
    </row>
    <row r="8">
      <c r="A8" s="1" t="inlineStr">
        <is>
          <t>Total Receivables</t>
        </is>
      </c>
      <c r="B8" t="n">
        <v>187.837</v>
      </c>
      <c r="C8" t="n">
        <v>222.816</v>
      </c>
      <c r="D8" t="n">
        <v>268.21</v>
      </c>
      <c r="E8" t="n">
        <v>460.71</v>
      </c>
      <c r="F8" t="n">
        <v>569.119</v>
      </c>
      <c r="G8" t="n">
        <v>905.225</v>
      </c>
      <c r="H8" t="n">
        <v>1093.968</v>
      </c>
      <c r="I8" t="n">
        <v>1093.968</v>
      </c>
    </row>
    <row r="9">
      <c r="A9" s="1" t="inlineStr">
        <is>
          <t xml:space="preserve">Inventory </t>
        </is>
      </c>
      <c r="B9" t="n">
        <v>25.449</v>
      </c>
      <c r="C9" t="n">
        <v>61.185</v>
      </c>
      <c r="D9" t="n">
        <v>84.47199999999999</v>
      </c>
      <c r="E9" t="n">
        <v>172.208</v>
      </c>
      <c r="F9" t="n">
        <v>138.057</v>
      </c>
      <c r="G9" t="n">
        <v>201.736</v>
      </c>
      <c r="H9" t="n">
        <v>209.432</v>
      </c>
      <c r="I9" t="n">
        <v>209.432</v>
      </c>
    </row>
    <row r="10">
      <c r="A10" s="1" t="inlineStr">
        <is>
          <t>Prepaid Expenses</t>
        </is>
      </c>
    </row>
    <row r="11">
      <c r="A11" s="1" t="inlineStr">
        <is>
          <t>Deferred Tax Assets Current</t>
        </is>
      </c>
    </row>
    <row r="12">
      <c r="A12" s="1" t="inlineStr">
        <is>
          <t>Restricted Cash</t>
        </is>
      </c>
    </row>
    <row r="13">
      <c r="A13" s="1" t="inlineStr">
        <is>
          <t xml:space="preserve">Other Current Assets </t>
        </is>
      </c>
      <c r="B13" t="n">
        <v>5.175</v>
      </c>
      <c r="C13" t="n">
        <v>15.851</v>
      </c>
      <c r="D13" t="n">
        <v>39.982</v>
      </c>
      <c r="E13" t="n">
        <v>52.074</v>
      </c>
      <c r="F13" t="n">
        <v>35.081</v>
      </c>
      <c r="G13" t="n">
        <v>187.22</v>
      </c>
      <c r="H13" t="n">
        <v>88.483</v>
      </c>
      <c r="I13" t="n">
        <v>88.483</v>
      </c>
    </row>
    <row r="14">
      <c r="A14" s="1" t="inlineStr">
        <is>
          <t xml:space="preserve">Total Current Assets </t>
        </is>
      </c>
      <c r="B14" t="n">
        <v>232.832</v>
      </c>
      <c r="C14" t="n">
        <v>302.802</v>
      </c>
      <c r="D14" t="n">
        <v>583.253</v>
      </c>
      <c r="E14" t="n">
        <v>714.062</v>
      </c>
      <c r="F14" t="n">
        <v>872.265</v>
      </c>
      <c r="G14" t="n">
        <v>1768.235</v>
      </c>
      <c r="H14" t="n">
        <v>2157.986</v>
      </c>
      <c r="I14" t="n">
        <v>2157.986</v>
      </c>
    </row>
    <row r="15">
      <c r="A15" s="1" t="inlineStr">
        <is>
          <t>Gross Property Plant And Equipment</t>
        </is>
      </c>
      <c r="B15" t="n">
        <v>12.538</v>
      </c>
      <c r="C15" t="n">
        <v>18.881</v>
      </c>
      <c r="D15" t="n">
        <v>20.852</v>
      </c>
      <c r="E15" t="n">
        <v>25.664</v>
      </c>
      <c r="F15" t="n">
        <v>27.892</v>
      </c>
      <c r="G15" t="n">
        <v>48.015</v>
      </c>
      <c r="H15" t="n">
        <v>114.035</v>
      </c>
      <c r="I15" t="n">
        <v>114.035</v>
      </c>
    </row>
    <row r="16">
      <c r="A16" s="1" t="inlineStr">
        <is>
          <t>Accumulated Depreciation</t>
        </is>
      </c>
      <c r="B16" t="n">
        <v>-7.191</v>
      </c>
      <c r="C16" t="n">
        <v>-9.718999999999999</v>
      </c>
      <c r="D16" t="n">
        <v>-11.507</v>
      </c>
      <c r="E16" t="n">
        <v>-13.882</v>
      </c>
      <c r="F16" t="n">
        <v>-17.3</v>
      </c>
      <c r="G16" t="n">
        <v>-21.389</v>
      </c>
      <c r="H16" t="n">
        <v>-20.845</v>
      </c>
      <c r="I16" t="n">
        <v>-20.845</v>
      </c>
    </row>
    <row r="17">
      <c r="A17" s="1" t="inlineStr">
        <is>
          <t xml:space="preserve">Net Property Plant And Equipment </t>
        </is>
      </c>
      <c r="B17" t="n">
        <v>5.347</v>
      </c>
      <c r="C17" t="n">
        <v>9.162000000000001</v>
      </c>
      <c r="D17" t="n">
        <v>9.345000000000001</v>
      </c>
      <c r="E17" t="n">
        <v>11.782</v>
      </c>
      <c r="F17" t="n">
        <v>10.592</v>
      </c>
      <c r="G17" t="n">
        <v>26.626</v>
      </c>
      <c r="H17" t="n">
        <v>93.19</v>
      </c>
      <c r="I17" t="n">
        <v>93.19</v>
      </c>
    </row>
    <row r="18">
      <c r="A18" s="1" t="inlineStr">
        <is>
          <t xml:space="preserve">Long-term Investments </t>
        </is>
      </c>
    </row>
    <row r="19">
      <c r="A19" s="1" t="inlineStr">
        <is>
          <t>Goodwill</t>
        </is>
      </c>
      <c r="B19" t="n">
        <v>265.153</v>
      </c>
      <c r="C19" t="n">
        <v>265.153</v>
      </c>
      <c r="D19" t="n">
        <v>265.153</v>
      </c>
      <c r="E19" t="n">
        <v>265.153</v>
      </c>
      <c r="F19" t="n">
        <v>265.153</v>
      </c>
      <c r="G19" t="n">
        <v>265.153</v>
      </c>
      <c r="H19" t="n">
        <v>371.018</v>
      </c>
      <c r="I19" t="n">
        <v>371.018</v>
      </c>
    </row>
    <row r="20">
      <c r="A20" s="1" t="inlineStr">
        <is>
          <t>Other Intangibles</t>
        </is>
      </c>
      <c r="B20" t="n">
        <v>40.391</v>
      </c>
      <c r="C20" t="n">
        <v>25.506</v>
      </c>
      <c r="D20" t="n">
        <v>10.993</v>
      </c>
      <c r="E20" t="n">
        <v>2.528</v>
      </c>
      <c r="F20" t="n">
        <v>1.321</v>
      </c>
      <c r="G20" t="n">
        <v>1.546</v>
      </c>
      <c r="H20" t="n">
        <v>53.241</v>
      </c>
      <c r="I20" t="n">
        <v>53.241</v>
      </c>
    </row>
    <row r="21">
      <c r="A21" s="1" t="inlineStr">
        <is>
          <t xml:space="preserve">Loans Receivable Long-Term </t>
        </is>
      </c>
    </row>
    <row r="22">
      <c r="A22" s="1" t="inlineStr">
        <is>
          <t xml:space="preserve">Deferred Tax Assets Long-Term </t>
        </is>
      </c>
      <c r="F22" t="n">
        <v>257.1</v>
      </c>
      <c r="G22" t="n">
        <v>438.272</v>
      </c>
      <c r="H22" t="n">
        <v>498.778</v>
      </c>
      <c r="I22" t="n">
        <v>498.778</v>
      </c>
    </row>
    <row r="23">
      <c r="A23" s="1" t="inlineStr">
        <is>
          <t xml:space="preserve">Other Long-Term Assets </t>
        </is>
      </c>
      <c r="B23" t="n">
        <v>13.716</v>
      </c>
      <c r="C23" t="n">
        <v>16.537</v>
      </c>
      <c r="D23" t="n">
        <v>12.225</v>
      </c>
      <c r="E23" t="n">
        <v>23.764</v>
      </c>
      <c r="F23" t="n">
        <v>13.249</v>
      </c>
      <c r="G23" t="n">
        <v>18.95</v>
      </c>
      <c r="H23" t="n">
        <v>18.303</v>
      </c>
      <c r="I23" t="n">
        <v>18.303</v>
      </c>
    </row>
    <row r="24">
      <c r="A24" s="1" t="inlineStr">
        <is>
          <t xml:space="preserve">Total Assets </t>
        </is>
      </c>
      <c r="B24" t="n">
        <v>557.439</v>
      </c>
      <c r="C24" t="n">
        <v>619.16</v>
      </c>
      <c r="D24" t="n">
        <v>880.9690000000001</v>
      </c>
      <c r="E24" t="n">
        <v>1017.289</v>
      </c>
      <c r="F24" t="n">
        <v>1419.68</v>
      </c>
      <c r="G24" t="n">
        <v>2518.782</v>
      </c>
      <c r="H24" t="n">
        <v>3192.516</v>
      </c>
      <c r="I24" t="n">
        <v>3192.516</v>
      </c>
    </row>
    <row r="25">
      <c r="A25" s="1" t="inlineStr">
        <is>
          <t>Accounts Payable</t>
        </is>
      </c>
      <c r="B25" t="n">
        <v>105.501</v>
      </c>
      <c r="C25" t="n">
        <v>175.474</v>
      </c>
      <c r="D25" t="n">
        <v>231.46</v>
      </c>
      <c r="E25" t="n">
        <v>266.596</v>
      </c>
      <c r="F25" t="n">
        <v>211.355</v>
      </c>
      <c r="G25" t="n">
        <v>456.639</v>
      </c>
      <c r="H25" t="n">
        <v>585.299</v>
      </c>
      <c r="I25" t="n">
        <v>585.299</v>
      </c>
    </row>
    <row r="26">
      <c r="A26" s="1" t="inlineStr">
        <is>
          <t>Accrued Expenses</t>
        </is>
      </c>
      <c r="B26" t="n">
        <v>24.853</v>
      </c>
      <c r="C26" t="n">
        <v>41.989</v>
      </c>
      <c r="D26" t="n">
        <v>35.62</v>
      </c>
      <c r="E26" t="n">
        <v>26.176</v>
      </c>
      <c r="F26" t="n">
        <v>59.77</v>
      </c>
      <c r="G26" t="n">
        <v>82.41</v>
      </c>
      <c r="H26" t="n">
        <v>97</v>
      </c>
      <c r="I26" t="n">
        <v>97</v>
      </c>
    </row>
    <row r="27">
      <c r="A27" s="1" t="inlineStr">
        <is>
          <t xml:space="preserve">Short-term Borrowings </t>
        </is>
      </c>
    </row>
    <row r="28">
      <c r="A28" s="1" t="inlineStr">
        <is>
          <t>Current Portion of Long-Term Debt</t>
        </is>
      </c>
      <c r="G28" t="n">
        <v>3.75</v>
      </c>
    </row>
    <row r="29">
      <c r="A29" s="1" t="inlineStr">
        <is>
          <t>Current Portion of Capital Lease Obligations</t>
        </is>
      </c>
      <c r="C29" t="n">
        <v>1.4</v>
      </c>
      <c r="D29" t="n">
        <v>1.5</v>
      </c>
      <c r="E29" t="n">
        <v>1.8</v>
      </c>
      <c r="F29" t="n">
        <v>1.9</v>
      </c>
      <c r="G29" t="n">
        <v>3.9</v>
      </c>
      <c r="H29" t="n">
        <v>8.5</v>
      </c>
      <c r="I29" t="n">
        <v>8.5</v>
      </c>
    </row>
    <row r="30">
      <c r="A30" s="1" t="inlineStr">
        <is>
          <t xml:space="preserve">Current Income Taxes Payable </t>
        </is>
      </c>
    </row>
    <row r="31">
      <c r="A31" s="1" t="inlineStr">
        <is>
          <t xml:space="preserve">Unearned Revenue Current </t>
        </is>
      </c>
      <c r="B31" t="n">
        <v>14.351</v>
      </c>
      <c r="C31" t="n">
        <v>85.52500000000001</v>
      </c>
      <c r="D31" t="n">
        <v>77.378</v>
      </c>
      <c r="E31" t="n">
        <v>77.866</v>
      </c>
      <c r="F31" t="n">
        <v>176.473</v>
      </c>
      <c r="G31" t="n">
        <v>225.539</v>
      </c>
      <c r="H31" t="n">
        <v>247.127</v>
      </c>
      <c r="I31" t="n">
        <v>247.127</v>
      </c>
    </row>
    <row r="32">
      <c r="A32" s="1" t="inlineStr">
        <is>
          <t xml:space="preserve">Other Current Liabilities </t>
        </is>
      </c>
      <c r="B32" t="n">
        <v>34.786</v>
      </c>
      <c r="C32" t="n">
        <v>58.471</v>
      </c>
      <c r="D32" t="n">
        <v>45.393</v>
      </c>
      <c r="E32" t="n">
        <v>100.933</v>
      </c>
      <c r="F32" t="n">
        <v>57.928</v>
      </c>
      <c r="G32" t="n">
        <v>119.248</v>
      </c>
      <c r="H32" t="n">
        <v>95.586</v>
      </c>
      <c r="I32" t="n">
        <v>95.586</v>
      </c>
    </row>
    <row r="33">
      <c r="A33" s="1" t="inlineStr">
        <is>
          <t xml:space="preserve">Total Current Liabilities </t>
        </is>
      </c>
      <c r="B33" t="n">
        <v>179.491</v>
      </c>
      <c r="C33" t="n">
        <v>362.859</v>
      </c>
      <c r="D33" t="n">
        <v>391.351</v>
      </c>
      <c r="E33" t="n">
        <v>473.371</v>
      </c>
      <c r="F33" t="n">
        <v>507.426</v>
      </c>
      <c r="G33" t="n">
        <v>891.486</v>
      </c>
      <c r="H33" t="n">
        <v>1033.512</v>
      </c>
      <c r="I33" t="n">
        <v>1033.512</v>
      </c>
    </row>
    <row r="34">
      <c r="A34" s="1" t="inlineStr">
        <is>
          <t xml:space="preserve">Long-Term Debt </t>
        </is>
      </c>
      <c r="F34" t="n">
        <v>147.147</v>
      </c>
      <c r="G34" t="n">
        <v>143.967</v>
      </c>
    </row>
    <row r="35">
      <c r="A35" s="1" t="inlineStr">
        <is>
          <t>Capital Leases</t>
        </is>
      </c>
      <c r="C35" t="n">
        <v>4</v>
      </c>
      <c r="D35" t="n">
        <v>3</v>
      </c>
      <c r="E35" t="n">
        <v>2.7</v>
      </c>
      <c r="F35" t="n">
        <v>1.494</v>
      </c>
      <c r="G35" t="n">
        <v>13.6</v>
      </c>
      <c r="H35" t="n">
        <v>25.6</v>
      </c>
      <c r="I35" t="n">
        <v>25.6</v>
      </c>
    </row>
    <row r="36">
      <c r="A36" s="1" t="inlineStr">
        <is>
          <t>Unearned Revenue Non Current</t>
        </is>
      </c>
      <c r="B36" t="n">
        <v>4.1</v>
      </c>
      <c r="C36" t="n">
        <v>7.2</v>
      </c>
      <c r="D36" t="n">
        <v>14.8</v>
      </c>
      <c r="E36" t="n">
        <v>29.6</v>
      </c>
      <c r="F36" t="n">
        <v>35.8</v>
      </c>
      <c r="G36" t="n">
        <v>69.331</v>
      </c>
      <c r="H36" t="n">
        <v>96.63500000000001</v>
      </c>
      <c r="I36" t="n">
        <v>96.63500000000001</v>
      </c>
    </row>
    <row r="37">
      <c r="A37" s="1" t="inlineStr">
        <is>
          <t xml:space="preserve">Deferred Tax Liability Non Current </t>
        </is>
      </c>
    </row>
    <row r="38">
      <c r="A38" s="1" t="inlineStr">
        <is>
          <t xml:space="preserve">Other Non Current Liabilities </t>
        </is>
      </c>
      <c r="B38" t="n">
        <v>14.511</v>
      </c>
      <c r="C38" t="n">
        <v>14.037</v>
      </c>
      <c r="D38" t="n">
        <v>15.771</v>
      </c>
      <c r="E38" t="n">
        <v>10.485</v>
      </c>
      <c r="F38" t="n">
        <v>242.952</v>
      </c>
      <c r="G38" t="n">
        <v>408.37</v>
      </c>
      <c r="H38" t="n">
        <v>408.639</v>
      </c>
      <c r="I38" t="n">
        <v>408.639</v>
      </c>
    </row>
    <row r="39">
      <c r="A39" s="1" t="inlineStr">
        <is>
          <t xml:space="preserve">Total Liabilities </t>
        </is>
      </c>
      <c r="B39" t="n">
        <v>198.102</v>
      </c>
      <c r="C39" t="n">
        <v>388.096</v>
      </c>
      <c r="D39" t="n">
        <v>424.922</v>
      </c>
      <c r="E39" t="n">
        <v>516.1559999999999</v>
      </c>
      <c r="F39" t="n">
        <v>934.819</v>
      </c>
      <c r="G39" t="n">
        <v>1526.754</v>
      </c>
      <c r="H39" t="n">
        <v>1564.386</v>
      </c>
      <c r="I39" t="n">
        <v>1564.386</v>
      </c>
    </row>
    <row r="40">
      <c r="A40" s="1" t="inlineStr">
        <is>
          <t xml:space="preserve">Preferred Stock Convertible </t>
        </is>
      </c>
    </row>
    <row r="41">
      <c r="A41" s="1" t="inlineStr">
        <is>
          <t xml:space="preserve">Preferred Stock - Others </t>
        </is>
      </c>
    </row>
    <row r="42">
      <c r="A42" s="1" t="inlineStr">
        <is>
          <t xml:space="preserve">Total Preferred Equity </t>
        </is>
      </c>
      <c r="E42" t="n">
        <v>504.168</v>
      </c>
    </row>
    <row r="43">
      <c r="A43" s="1" t="inlineStr">
        <is>
          <t>Common Stock</t>
        </is>
      </c>
      <c r="B43" t="n">
        <v>359.337</v>
      </c>
      <c r="C43" t="n">
        <v>231.064</v>
      </c>
      <c r="D43" t="n">
        <v>456.047</v>
      </c>
      <c r="E43" t="n">
        <v>-3.035</v>
      </c>
      <c r="F43" t="n">
        <v>0.015</v>
      </c>
      <c r="G43" t="n">
        <v>0.014</v>
      </c>
      <c r="H43" t="n">
        <v>0.015</v>
      </c>
      <c r="I43" t="n">
        <v>0.015</v>
      </c>
    </row>
    <row r="44">
      <c r="A44" s="1" t="inlineStr">
        <is>
          <t>Additional Paid In Capital</t>
        </is>
      </c>
      <c r="G44" t="n">
        <v>4027.56</v>
      </c>
      <c r="H44" t="n">
        <v>4185.823</v>
      </c>
      <c r="I44" t="n">
        <v>4185.823</v>
      </c>
    </row>
    <row r="45">
      <c r="A45" s="1" t="inlineStr">
        <is>
          <t>Retained Earnings</t>
        </is>
      </c>
      <c r="F45" t="n">
        <v>-3075.782</v>
      </c>
      <c r="G45" t="n">
        <v>-3066.578</v>
      </c>
      <c r="H45" t="n">
        <v>-2557.41</v>
      </c>
      <c r="I45" t="n">
        <v>-2557.41</v>
      </c>
    </row>
    <row r="46">
      <c r="A46" s="1" t="inlineStr">
        <is>
          <t xml:space="preserve">Comprehensive Income and Other </t>
        </is>
      </c>
      <c r="G46" t="n">
        <v>0.017</v>
      </c>
      <c r="H46" t="n">
        <v>-0.298</v>
      </c>
      <c r="I46" t="n">
        <v>-0.298</v>
      </c>
    </row>
    <row r="47">
      <c r="A47" s="1" t="inlineStr">
        <is>
          <t xml:space="preserve">Total Common Equity </t>
        </is>
      </c>
      <c r="B47" t="n">
        <v>359.337</v>
      </c>
      <c r="C47" t="n">
        <v>231.064</v>
      </c>
      <c r="D47" t="n">
        <v>456.047</v>
      </c>
      <c r="E47" t="n">
        <v>-3.035</v>
      </c>
      <c r="F47" t="n">
        <v>-3075.767</v>
      </c>
      <c r="G47" t="n">
        <v>961.013</v>
      </c>
      <c r="H47" t="n">
        <v>1628.13</v>
      </c>
      <c r="I47" t="n">
        <v>1628.13</v>
      </c>
    </row>
    <row r="48">
      <c r="A48" s="1" t="inlineStr">
        <is>
          <t xml:space="preserve">Total Equity </t>
        </is>
      </c>
      <c r="B48" t="n">
        <v>359.337</v>
      </c>
      <c r="C48" t="n">
        <v>231.064</v>
      </c>
      <c r="D48" t="n">
        <v>456.047</v>
      </c>
      <c r="E48" t="n">
        <v>501.133</v>
      </c>
      <c r="F48" t="n">
        <v>484.861</v>
      </c>
      <c r="G48" t="n">
        <v>992.028</v>
      </c>
      <c r="H48" t="n">
        <v>1628.13</v>
      </c>
      <c r="I48" t="n">
        <v>1628.13</v>
      </c>
    </row>
    <row r="49">
      <c r="A49" s="1" t="inlineStr">
        <is>
          <t xml:space="preserve">Total Liabilities And Equity </t>
        </is>
      </c>
      <c r="B49" t="n">
        <v>557.439</v>
      </c>
      <c r="C49" t="n">
        <v>619.16</v>
      </c>
      <c r="D49" t="n">
        <v>880.9690000000001</v>
      </c>
      <c r="E49" t="n">
        <v>1017.289</v>
      </c>
      <c r="F49" t="n">
        <v>1419.68</v>
      </c>
      <c r="G49" t="n">
        <v>2518.782</v>
      </c>
      <c r="H49" t="n">
        <v>3192.516</v>
      </c>
      <c r="I49" t="n">
        <v>3192.516</v>
      </c>
    </row>
    <row r="50">
      <c r="A50" s="1" t="inlineStr">
        <is>
          <t xml:space="preserve">Total Shares Out. on Filing Date </t>
        </is>
      </c>
      <c r="F50" t="n">
        <v>45.886065</v>
      </c>
      <c r="G50" t="n">
        <v>141.291252</v>
      </c>
      <c r="H50" t="n">
        <v>146.263962</v>
      </c>
      <c r="I50" t="n">
        <v>146.263962</v>
      </c>
    </row>
    <row r="51">
      <c r="A51" s="1" t="inlineStr">
        <is>
          <t xml:space="preserve">Book Value/Share </t>
        </is>
      </c>
      <c r="F51" t="n">
        <v>-67.030524</v>
      </c>
      <c r="G51" t="n">
        <v>6.826674</v>
      </c>
      <c r="H51" t="n">
        <v>11.178508</v>
      </c>
      <c r="I51" t="n">
        <v>11.178508</v>
      </c>
    </row>
    <row r="52">
      <c r="A52" s="1" t="inlineStr">
        <is>
          <t>Tangible Book Value</t>
        </is>
      </c>
      <c r="B52" t="n">
        <v>53.793</v>
      </c>
      <c r="C52" t="n">
        <v>-59.595</v>
      </c>
      <c r="D52" t="n">
        <v>179.901</v>
      </c>
      <c r="E52" t="n">
        <v>-270.716</v>
      </c>
      <c r="F52" t="n">
        <v>-3342.241</v>
      </c>
      <c r="G52" t="n">
        <v>694.314</v>
      </c>
      <c r="H52" t="n">
        <v>1203.871</v>
      </c>
      <c r="I52" t="n">
        <v>1203.871</v>
      </c>
    </row>
    <row r="53">
      <c r="A53" s="1" t="inlineStr">
        <is>
          <t xml:space="preserve">Tangible Book Value/Share </t>
        </is>
      </c>
      <c r="F53" t="n">
        <v>-72.83782100000001</v>
      </c>
      <c r="G53" t="n">
        <v>4.932145</v>
      </c>
      <c r="H53" t="n">
        <v>8.265606</v>
      </c>
      <c r="I53" t="n">
        <v>8.265606</v>
      </c>
    </row>
    <row r="54">
      <c r="A54" s="1" t="inlineStr">
        <is>
          <t xml:space="preserve">Total Debt </t>
        </is>
      </c>
      <c r="B54" t="n">
        <v>0</v>
      </c>
      <c r="C54" t="n">
        <v>5.4</v>
      </c>
      <c r="D54" t="n">
        <v>4.5</v>
      </c>
      <c r="E54" t="n">
        <v>4.5</v>
      </c>
      <c r="F54" t="n">
        <v>150.541</v>
      </c>
      <c r="G54" t="n">
        <v>165.217</v>
      </c>
      <c r="H54" t="n">
        <v>34.1</v>
      </c>
      <c r="I54" t="n">
        <v>34.1</v>
      </c>
    </row>
    <row r="55">
      <c r="A55" s="1" t="inlineStr">
        <is>
          <t>Net Debt</t>
        </is>
      </c>
      <c r="B55" t="n">
        <v>-14.371</v>
      </c>
      <c r="C55" t="n">
        <v>2.45</v>
      </c>
      <c r="D55" t="n">
        <v>-186.089</v>
      </c>
      <c r="E55" t="n">
        <v>-24.57</v>
      </c>
      <c r="F55" t="n">
        <v>20.533</v>
      </c>
      <c r="G55" t="n">
        <v>-308.837</v>
      </c>
      <c r="H55" t="n">
        <v>-732.003</v>
      </c>
      <c r="I55" t="n">
        <v>-732.003</v>
      </c>
    </row>
    <row r="56">
      <c r="A56" s="1" t="inlineStr">
        <is>
          <t xml:space="preserve">Equity Method Investments </t>
        </is>
      </c>
    </row>
    <row r="57">
      <c r="A57" s="1" t="inlineStr">
        <is>
          <t xml:space="preserve">Land </t>
        </is>
      </c>
    </row>
    <row r="58">
      <c r="A58" s="1" t="inlineStr">
        <is>
          <t xml:space="preserve">Buildings </t>
        </is>
      </c>
    </row>
    <row r="59">
      <c r="A59" s="1" t="inlineStr">
        <is>
          <t xml:space="preserve">Construction In Progress </t>
        </is>
      </c>
    </row>
    <row r="60">
      <c r="A60" s="1" t="inlineStr">
        <is>
          <t>Full Time Employees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25.7109375" customWidth="1" min="1" max="2"/>
  </cols>
  <sheetData>
    <row r="1">
      <c r="A1" t="inlineStr">
        <is>
          <t>Yahoo Finance Real-Time Data</t>
        </is>
      </c>
      <c r="B1" s="1" t="inlineStr">
        <is>
          <t>Value</t>
        </is>
      </c>
    </row>
    <row r="2">
      <c r="A2" t="inlineStr">
        <is>
          <t>Metric</t>
        </is>
      </c>
      <c r="B2" t="inlineStr">
        <is>
          <t>Value</t>
        </is>
      </c>
    </row>
    <row r="3">
      <c r="A3" t="inlineStr">
        <is>
          <t>Current Price</t>
        </is>
      </c>
      <c r="B3" t="inlineStr">
        <is>
          <t>$56.69</t>
        </is>
      </c>
    </row>
    <row r="4">
      <c r="A4" t="inlineStr">
        <is>
          <t>Price Change</t>
        </is>
      </c>
      <c r="B4" t="inlineStr">
        <is>
          <t>$+1.26</t>
        </is>
      </c>
    </row>
    <row r="5">
      <c r="A5" t="inlineStr">
        <is>
          <t>Price Change %</t>
        </is>
      </c>
      <c r="B5" t="inlineStr">
        <is>
          <t>+2.28%</t>
        </is>
      </c>
    </row>
    <row r="6">
      <c r="A6" t="inlineStr">
        <is>
          <t>Previous Close</t>
        </is>
      </c>
      <c r="B6" t="inlineStr">
        <is>
          <t>$55.42</t>
        </is>
      </c>
    </row>
    <row r="7">
      <c r="A7" t="inlineStr">
        <is>
          <t>Market Cap</t>
        </is>
      </c>
      <c r="B7" t="inlineStr">
        <is>
          <t>$8,508,148,224</t>
        </is>
      </c>
    </row>
    <row r="8">
      <c r="A8" t="inlineStr">
        <is>
          <t>Shares Outstanding</t>
        </is>
      </c>
      <c r="B8" t="inlineStr">
        <is>
          <t>146,264,000</t>
        </is>
      </c>
    </row>
    <row r="9">
      <c r="A9" t="inlineStr">
        <is>
          <t>P/E Ratio</t>
        </is>
      </c>
      <c r="B9" t="inlineStr">
        <is>
          <t>16.34</t>
        </is>
      </c>
    </row>
    <row r="10">
      <c r="A10" t="inlineStr">
        <is>
          <t>Forward P/E</t>
        </is>
      </c>
      <c r="B10" t="inlineStr">
        <is>
          <t>16.77</t>
        </is>
      </c>
    </row>
    <row r="11">
      <c r="A11" t="inlineStr">
        <is>
          <t>EPS (TTM)</t>
        </is>
      </c>
      <c r="B11" t="inlineStr">
        <is>
          <t>$3.47</t>
        </is>
      </c>
    </row>
    <row r="12">
      <c r="A12" t="inlineStr">
        <is>
          <t>Beta</t>
        </is>
      </c>
      <c r="B12" t="inlineStr">
        <is>
          <t>2.04</t>
        </is>
      </c>
    </row>
    <row r="13">
      <c r="A13" t="inlineStr">
        <is>
          <t>52W High</t>
        </is>
      </c>
      <c r="B13" t="inlineStr">
        <is>
          <t>$63.19</t>
        </is>
      </c>
    </row>
    <row r="14">
      <c r="A14" t="inlineStr">
        <is>
          <t>52W Low</t>
        </is>
      </c>
      <c r="B14" t="inlineStr">
        <is>
          <t>$30.93</t>
        </is>
      </c>
    </row>
    <row r="15">
      <c r="A15" t="inlineStr">
        <is>
          <t>Volume</t>
        </is>
      </c>
      <c r="B15" t="inlineStr">
        <is>
          <t>2,178,379</t>
        </is>
      </c>
    </row>
    <row r="16">
      <c r="A16" t="inlineStr">
        <is>
          <t>Avg Volume</t>
        </is>
      </c>
      <c r="B16" t="inlineStr">
        <is>
          <t>2,342,641</t>
        </is>
      </c>
    </row>
    <row r="17">
      <c r="A17" t="inlineStr">
        <is>
          <t>Dividend Yield</t>
        </is>
      </c>
      <c r="B17" t="inlineStr">
        <is>
          <t>N/A</t>
        </is>
      </c>
    </row>
    <row r="18">
      <c r="A18" t="inlineStr">
        <is>
          <t>Company Name</t>
        </is>
      </c>
      <c r="B18" t="inlineStr">
        <is>
          <t>Nextracker Inc.</t>
        </is>
      </c>
    </row>
    <row r="19">
      <c r="A19" t="inlineStr">
        <is>
          <t>Sector</t>
        </is>
      </c>
      <c r="B19" t="inlineStr">
        <is>
          <t>Technology</t>
        </is>
      </c>
    </row>
    <row r="20">
      <c r="A20" t="inlineStr">
        <is>
          <t>Industry</t>
        </is>
      </c>
      <c r="B20" t="inlineStr">
        <is>
          <t>Solar</t>
        </is>
      </c>
    </row>
    <row r="21">
      <c r="A21" t="inlineStr">
        <is>
          <t>Currency</t>
        </is>
      </c>
      <c r="B21" t="inlineStr">
        <is>
          <t>USD</t>
        </is>
      </c>
    </row>
    <row r="22">
      <c r="A22" t="inlineStr">
        <is>
          <t>Exchange</t>
        </is>
      </c>
      <c r="B22" t="inlineStr">
        <is>
          <t>NMS</t>
        </is>
      </c>
    </row>
    <row r="23">
      <c r="A23" t="inlineStr">
        <is>
          <t>Source</t>
        </is>
      </c>
      <c r="B23" t="inlineStr">
        <is>
          <t>Yahoo Finance (yfinance)</t>
        </is>
      </c>
    </row>
    <row r="24">
      <c r="A24" t="inlineStr">
        <is>
          <t>Data Type</t>
        </is>
      </c>
      <c r="B24" t="inlineStr">
        <is>
          <t>Real-time (15-20 min delay)</t>
        </is>
      </c>
    </row>
    <row r="25">
      <c r="A25" t="inlineStr">
        <is>
          <t>Status</t>
        </is>
      </c>
      <c r="B25" t="inlineStr">
        <is>
          <t>✅ Real-time data available</t>
        </is>
      </c>
    </row>
    <row r="26">
      <c r="A26" t="inlineStr">
        <is>
          <t>Note</t>
        </is>
      </c>
      <c r="B26" t="inlineStr">
        <is>
          <t>Direct from Yahoo Finance - very reliable and free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27.83203125" customWidth="1" min="1" max="1"/>
    <col width="6.33203125" customWidth="1" min="12" max="12"/>
    <col width="19.5" customWidth="1" min="14" max="14"/>
    <col width="18.83203125" customWidth="1" min="15" max="15"/>
  </cols>
  <sheetData>
    <row r="1">
      <c r="A1" s="2" t="n"/>
      <c r="B1" s="3" t="inlineStr">
        <is>
          <t>Base year</t>
        </is>
      </c>
      <c r="C1" s="2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5" t="inlineStr">
        <is>
          <t>Terminal year</t>
        </is>
      </c>
    </row>
    <row r="2">
      <c r="A2" s="6" t="inlineStr">
        <is>
          <t>Revenue growth rate</t>
        </is>
      </c>
      <c r="C2" s="7">
        <f>$O$11</f>
        <v/>
      </c>
      <c r="D2" s="7">
        <f>$O$11</f>
        <v/>
      </c>
      <c r="E2" s="7">
        <f>$O$11</f>
        <v/>
      </c>
      <c r="F2" s="7">
        <f>$O$11</f>
        <v/>
      </c>
      <c r="G2" s="7">
        <f>$O$11</f>
        <v/>
      </c>
      <c r="H2" s="7">
        <f>G2-((G2- $O$13)/5)</f>
        <v/>
      </c>
      <c r="I2" s="7">
        <f>H2-((H2- $O$13)/5)</f>
        <v/>
      </c>
      <c r="J2" s="7">
        <f>I2-((I2- $O$13)/5)</f>
        <v/>
      </c>
      <c r="K2" s="7">
        <f>J2-((J2- $O$13)/5)</f>
        <v/>
      </c>
      <c r="L2" s="7">
        <f>K2-((K2- $O$13)/5)</f>
        <v/>
      </c>
      <c r="M2" s="7">
        <f>L2-((L2- $O$13)/5)</f>
        <v/>
      </c>
    </row>
    <row r="3">
      <c r="A3" s="8" t="inlineStr">
        <is>
          <t>Revenues</t>
        </is>
      </c>
      <c r="B3" s="9">
        <f>O18</f>
        <v/>
      </c>
      <c r="C3" s="10">
        <f>B3*(1+C2)</f>
        <v/>
      </c>
      <c r="D3" s="10">
        <f>C3*(1+D2)</f>
        <v/>
      </c>
      <c r="E3" s="10">
        <f>D3*(1+E2)</f>
        <v/>
      </c>
      <c r="F3" s="10">
        <f>E3*(1+F2)</f>
        <v/>
      </c>
      <c r="G3" s="10">
        <f>F3*(1+G2)</f>
        <v/>
      </c>
      <c r="H3" s="10">
        <f>G3*(1+H2)</f>
        <v/>
      </c>
      <c r="I3" s="10">
        <f>H3*(1+I2)</f>
        <v/>
      </c>
      <c r="J3" s="10">
        <f>I3*(1+J2)</f>
        <v/>
      </c>
      <c r="K3" s="10">
        <f>J3*(1+K2)</f>
        <v/>
      </c>
      <c r="L3" s="10">
        <f>K3*(1+L2)</f>
        <v/>
      </c>
      <c r="M3" s="10">
        <f>L3*(1+M2)</f>
        <v/>
      </c>
    </row>
    <row r="4">
      <c r="A4" s="8" t="inlineStr">
        <is>
          <t>EBIT (Operating) margin</t>
        </is>
      </c>
      <c r="C4" s="11">
        <f>$O$12</f>
        <v/>
      </c>
      <c r="D4" s="11">
        <f>$O$12</f>
        <v/>
      </c>
      <c r="E4" s="11">
        <f>$O$12</f>
        <v/>
      </c>
      <c r="F4" s="11">
        <f>$O$12</f>
        <v/>
      </c>
      <c r="G4" s="11">
        <f>$O$12</f>
        <v/>
      </c>
      <c r="H4" s="11">
        <f>$O$12</f>
        <v/>
      </c>
      <c r="I4" s="11">
        <f>$O$12</f>
        <v/>
      </c>
      <c r="J4" s="11">
        <f>$O$12</f>
        <v/>
      </c>
      <c r="K4" s="11">
        <f>$O$12</f>
        <v/>
      </c>
      <c r="L4" s="11">
        <f>$O$12</f>
        <v/>
      </c>
      <c r="M4" s="11">
        <f>$O$12</f>
        <v/>
      </c>
    </row>
    <row r="5">
      <c r="A5" s="8" t="inlineStr">
        <is>
          <t>EBIT (Operating income)</t>
        </is>
      </c>
      <c r="B5" s="12" t="n"/>
      <c r="C5" s="10">
        <f>C3*C4</f>
        <v/>
      </c>
      <c r="D5" s="10">
        <f>D3*D4</f>
        <v/>
      </c>
      <c r="E5" s="10">
        <f>E3*E4</f>
        <v/>
      </c>
      <c r="F5" s="10">
        <f>F3*F4</f>
        <v/>
      </c>
      <c r="G5" s="10">
        <f>G3*G4</f>
        <v/>
      </c>
      <c r="H5" s="10">
        <f>H3*H4</f>
        <v/>
      </c>
      <c r="I5" s="10">
        <f>I3*I4</f>
        <v/>
      </c>
      <c r="J5" s="10">
        <f>J3*J4</f>
        <v/>
      </c>
      <c r="K5" s="10">
        <f>K3*K4</f>
        <v/>
      </c>
      <c r="L5" s="10">
        <f>L3*L4</f>
        <v/>
      </c>
      <c r="M5" s="10">
        <f>M3*M4</f>
        <v/>
      </c>
    </row>
    <row r="6">
      <c r="A6" s="6" t="inlineStr">
        <is>
          <t>Tax rate</t>
        </is>
      </c>
      <c r="B6" s="12" t="n"/>
      <c r="C6" s="7">
        <f>O14</f>
        <v/>
      </c>
      <c r="D6" s="7">
        <f>C6+(($O$16-$O$14)/10)</f>
        <v/>
      </c>
      <c r="E6" s="7">
        <f>D6+(($O$16-$O$14)/10)</f>
        <v/>
      </c>
      <c r="F6" s="7">
        <f>E6+(($O$16-$O$14)/10)</f>
        <v/>
      </c>
      <c r="G6" s="7">
        <f>F6+(($O$16-$O$14)/10)</f>
        <v/>
      </c>
      <c r="H6" s="7">
        <f>G6+(($O$16-$O$14)/10)</f>
        <v/>
      </c>
      <c r="I6" s="7">
        <f>H6+(($O$16-$O$14)/10)</f>
        <v/>
      </c>
      <c r="J6" s="7">
        <f>I6+(($O$16-$O$14)/10)</f>
        <v/>
      </c>
      <c r="K6" s="7">
        <f>J6+(($O$16-$O$14)/10)</f>
        <v/>
      </c>
      <c r="L6" s="7">
        <f>K6+(($O$16-$O$14)/10)</f>
        <v/>
      </c>
      <c r="M6" s="7">
        <f>L6+(($O$16-$O$14)/10)</f>
        <v/>
      </c>
    </row>
    <row r="7">
      <c r="A7" s="8" t="inlineStr">
        <is>
          <t>EBIT(1-t)</t>
        </is>
      </c>
      <c r="B7" s="12" t="n"/>
      <c r="C7" s="10">
        <f>C5*(1-C6)</f>
        <v/>
      </c>
      <c r="D7" s="10">
        <f>D5*(1-D6)</f>
        <v/>
      </c>
      <c r="E7" s="10">
        <f>E5*(1-E6)</f>
        <v/>
      </c>
      <c r="F7" s="10">
        <f>F5*(1-F6)</f>
        <v/>
      </c>
      <c r="G7" s="10">
        <f>G5*(1-G6)</f>
        <v/>
      </c>
      <c r="H7" s="10">
        <f>H5*(1-H6)</f>
        <v/>
      </c>
      <c r="I7" s="10">
        <f>I5*(1-I6)</f>
        <v/>
      </c>
      <c r="J7" s="10">
        <f>J5*(1-J6)</f>
        <v/>
      </c>
      <c r="K7" s="10">
        <f>K5*(1-K6)</f>
        <v/>
      </c>
      <c r="L7" s="10">
        <f>L5*(1-L6)</f>
        <v/>
      </c>
      <c r="M7" s="10">
        <f>M5*(1-M6)</f>
        <v/>
      </c>
    </row>
    <row r="8">
      <c r="A8" s="8" t="inlineStr">
        <is>
          <t>- Reinvestment</t>
        </is>
      </c>
      <c r="B8" s="12" t="n"/>
      <c r="C8" s="10">
        <f>(C3-B3)/$O$15</f>
        <v/>
      </c>
      <c r="D8" s="10">
        <f>(D3-C3)/$O$15</f>
        <v/>
      </c>
      <c r="E8" s="10">
        <f>(E3-D3)/$O$15</f>
        <v/>
      </c>
      <c r="F8" s="10">
        <f>(F3-E3)/$O$15</f>
        <v/>
      </c>
      <c r="G8" s="10">
        <f>(G3-F3)/$O$15</f>
        <v/>
      </c>
      <c r="H8" s="10">
        <f>(H3-G3)/$O$15</f>
        <v/>
      </c>
      <c r="I8" s="10">
        <f>(I3-H3)/$O$15</f>
        <v/>
      </c>
      <c r="J8" s="10">
        <f>(J3-I3)/$O$15</f>
        <v/>
      </c>
      <c r="K8" s="10">
        <f>(K3-J3)/$O$15</f>
        <v/>
      </c>
      <c r="L8" s="10">
        <f>(L3-K3)/$O$15</f>
        <v/>
      </c>
      <c r="M8" s="10">
        <f>(M3-L3)/$O$15</f>
        <v/>
      </c>
    </row>
    <row r="9">
      <c r="A9" s="13" t="inlineStr">
        <is>
          <t>FCFF</t>
        </is>
      </c>
      <c r="B9" s="12" t="n"/>
      <c r="C9" s="10">
        <f>C7-C8</f>
        <v/>
      </c>
      <c r="D9" s="10">
        <f>D7-D8</f>
        <v/>
      </c>
      <c r="E9" s="10">
        <f>E7-E8</f>
        <v/>
      </c>
      <c r="F9" s="10">
        <f>F7-F8</f>
        <v/>
      </c>
      <c r="G9" s="10">
        <f>G7-G8</f>
        <v/>
      </c>
      <c r="H9" s="10">
        <f>H7-H8</f>
        <v/>
      </c>
      <c r="I9" s="10">
        <f>I7-I8</f>
        <v/>
      </c>
      <c r="J9" s="10">
        <f>J7-J8</f>
        <v/>
      </c>
      <c r="K9" s="10">
        <f>K7-K8</f>
        <v/>
      </c>
      <c r="L9" s="10">
        <f>L7-L8</f>
        <v/>
      </c>
      <c r="M9" s="10">
        <f>M7-M8</f>
        <v/>
      </c>
    </row>
    <row r="10">
      <c r="B10" s="12" t="n"/>
    </row>
    <row r="11">
      <c r="A11" s="14" t="inlineStr">
        <is>
          <t>Terminal cash flow</t>
        </is>
      </c>
      <c r="B11" s="15">
        <f>M9</f>
        <v/>
      </c>
      <c r="N11" s="14" t="inlineStr">
        <is>
          <t>Growth Rate</t>
        </is>
      </c>
      <c r="O11" s="16" t="n">
        <v>0.04</v>
      </c>
    </row>
    <row r="12">
      <c r="A12" s="13" t="inlineStr">
        <is>
          <t>Terminal value</t>
        </is>
      </c>
      <c r="B12" s="17">
        <f>B11/(O20-O13)</f>
        <v/>
      </c>
      <c r="N12" s="14" t="inlineStr">
        <is>
          <t>Operating Margin</t>
        </is>
      </c>
      <c r="O12" s="16">
        <f>AVERAGE(income_statement!E14:H14)/100</f>
        <v/>
      </c>
    </row>
    <row r="13">
      <c r="A13" s="13" t="inlineStr">
        <is>
          <t>PV(Terminal value)</t>
        </is>
      </c>
      <c r="B13" s="17">
        <f>B12/(1+O20)^10</f>
        <v/>
      </c>
      <c r="N13" s="14" t="inlineStr">
        <is>
          <t>RiskFreeRate</t>
        </is>
      </c>
      <c r="O13" s="16" t="n">
        <v>0.046</v>
      </c>
    </row>
    <row r="14">
      <c r="A14" s="13" t="inlineStr">
        <is>
          <t>PV (CF over next 10 years)</t>
        </is>
      </c>
      <c r="B14" s="17">
        <f>NPV(O20,C9:L9)</f>
        <v/>
      </c>
      <c r="N14" s="14" t="inlineStr">
        <is>
          <t>Tax Effective</t>
        </is>
      </c>
      <c r="O14" s="16">
        <f>AVERAGE(income_statement!E49:H49)/100</f>
        <v/>
      </c>
    </row>
    <row r="15">
      <c r="A15" s="13" t="inlineStr">
        <is>
          <t>Sum of PV</t>
        </is>
      </c>
      <c r="B15" s="17">
        <f>SUM(B13:B14)</f>
        <v/>
      </c>
      <c r="N15" s="14" t="inlineStr">
        <is>
          <t>Sales to Capital Ratio</t>
        </is>
      </c>
      <c r="O15" s="18">
        <f>1</f>
        <v/>
      </c>
    </row>
    <row r="16">
      <c r="A16" s="13" t="inlineStr">
        <is>
          <t>Value of operating assets =</t>
        </is>
      </c>
      <c r="B16" s="17">
        <f>B15</f>
        <v/>
      </c>
      <c r="F16" s="9" t="n"/>
      <c r="N16" s="14" t="inlineStr">
        <is>
          <t>Tax Marginal</t>
        </is>
      </c>
      <c r="O16" s="16">
        <f>AVERAGE(income_statement!E49:H49)/100</f>
        <v/>
      </c>
    </row>
    <row r="17">
      <c r="A17" s="13" t="inlineStr">
        <is>
          <t>Value of equity</t>
        </is>
      </c>
      <c r="B17" s="17">
        <f>B16-O23-O24+O25+O26</f>
        <v/>
      </c>
      <c r="E17" s="9" t="n"/>
      <c r="O17" s="19" t="n"/>
    </row>
    <row r="18">
      <c r="A18" s="13" t="inlineStr">
        <is>
          <t>Value of equity in common stock</t>
        </is>
      </c>
      <c r="B18" s="17">
        <f>B17-O27</f>
        <v/>
      </c>
      <c r="F18" s="11" t="n"/>
      <c r="I18" s="7" t="n"/>
      <c r="N18" s="8" t="inlineStr">
        <is>
          <t>Revenue</t>
        </is>
      </c>
      <c r="O18" s="20">
        <f>income_statement!H3</f>
        <v/>
      </c>
    </row>
    <row r="19">
      <c r="A19" s="13" t="inlineStr">
        <is>
          <t>Estimated value /share</t>
        </is>
      </c>
      <c r="B19" s="21">
        <f>B18/O28</f>
        <v/>
      </c>
      <c r="I19" s="9" t="n"/>
      <c r="N19" s="8" t="inlineStr">
        <is>
          <t>Price Currently</t>
        </is>
      </c>
      <c r="O19" s="22" t="n">
        <v>56.69</v>
      </c>
    </row>
    <row r="20">
      <c r="A20" s="13" t="inlineStr">
        <is>
          <t>Price</t>
        </is>
      </c>
      <c r="B20" s="23">
        <f>O19</f>
        <v/>
      </c>
      <c r="F20" s="12" t="n"/>
      <c r="N20" s="8" t="inlineStr">
        <is>
          <t>Discount Rate</t>
        </is>
      </c>
      <c r="O20" s="24">
        <f>10%</f>
        <v/>
      </c>
    </row>
    <row r="21">
      <c r="A21" s="13" t="inlineStr">
        <is>
          <t>Price as % of value</t>
        </is>
      </c>
      <c r="B21" s="23">
        <f>B19/B20</f>
        <v/>
      </c>
      <c r="F21" s="11" t="n"/>
      <c r="I21" s="9" t="n"/>
      <c r="N21" s="8" t="inlineStr">
        <is>
          <t>Probability of failure =</t>
        </is>
      </c>
      <c r="O21" s="25" t="n">
        <v>0</v>
      </c>
    </row>
    <row r="22">
      <c r="F22" s="9" t="n"/>
      <c r="H22" s="26" t="n"/>
      <c r="N22" s="8" t="inlineStr">
        <is>
          <t>Proceeds if firm fails =</t>
        </is>
      </c>
      <c r="O22" s="25" t="n">
        <v>0</v>
      </c>
    </row>
    <row r="23">
      <c r="F23" s="9" t="n"/>
      <c r="N23" s="8" t="inlineStr">
        <is>
          <t>- Debt</t>
        </is>
      </c>
      <c r="O23" s="27">
        <f>balancesheet_statement!I54</f>
        <v/>
      </c>
    </row>
    <row r="24">
      <c r="N24" s="8" t="inlineStr">
        <is>
          <t>- Minority interests</t>
        </is>
      </c>
      <c r="O24" s="27" t="n">
        <v>0</v>
      </c>
    </row>
    <row r="25">
      <c r="N25" s="8">
        <f>"+Cash"</f>
        <v/>
      </c>
      <c r="O25" s="27">
        <f>balancesheet_statement!I2</f>
        <v/>
      </c>
    </row>
    <row r="26">
      <c r="N26" s="8">
        <f>"+Non-operating assets"</f>
        <v/>
      </c>
      <c r="O26" s="27" t="n">
        <v>0</v>
      </c>
    </row>
    <row r="27">
      <c r="N27" s="8" t="inlineStr">
        <is>
          <t>- Value of options</t>
        </is>
      </c>
      <c r="O27" s="25" t="n">
        <v>0</v>
      </c>
    </row>
    <row r="28">
      <c r="N28" s="8" t="inlineStr">
        <is>
          <t>Number of shares</t>
        </is>
      </c>
      <c r="O28" s="27" t="n">
        <v>146.26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2025-05-30T20:19:55Z</dcterms:created>
  <dcterms:modified xsi:type="dcterms:W3CDTF">2025-05-30T20:19:55Z</dcterms:modified>
</cp:coreProperties>
</file>